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3D9FB874-75C9-49C2-B8E9-EB5EB4EF21A7}"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傳票列印!$B$2:$F$44</definedName>
    <definedName name="_xlnm.Print_Area" localSheetId="6">會計項目表!$M$2:$P$267</definedName>
    <definedName name="_xlnm.Print_Area" localSheetId="5">試算表!$B$2:$H$60</definedName>
    <definedName name="_xlnm.Print_Area" localSheetId="3">資產負債表!$B$2:$I$60</definedName>
    <definedName name="_xlnm.Print_Area" localSheetId="4">綜合損益表!$B$2:$F$90</definedName>
    <definedName name="_xlnm.Print_Area" localSheetId="8">說明!$A$2:$K$134</definedName>
    <definedName name="_xlnm.Print_Area" localSheetId="9">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會計項目表!$A$4:$Q$267</definedName>
    <definedName name="日記表">日記簿!$A$7:$M$3000</definedName>
    <definedName name="年度">日記簿!$H$5</definedName>
    <definedName name="收入淨額">會計項目表!$R$167</definedName>
    <definedName name="益表">會計項目表!$G$160:$R$267</definedName>
    <definedName name="啟用科目">清單!$D$3:$D$203</definedName>
    <definedName name="專案清單">專案清單!$B$5:$B$50</definedName>
    <definedName name="筆數">日記簿!$B$5</definedName>
    <definedName name="傳票日期">日記簿!$D$7:$D$3000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日記簿!$E$7:$E$3000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日記簿!$E$7:$E$3000</definedName>
    <definedName name="傳票借方" localSheetId="1">日記簿!$L$7:$L$3000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日記簿!$L$7:$L$3000</definedName>
    <definedName name="傳票起始列" localSheetId="1">分類帳!#REF!</definedName>
    <definedName name="傳票起始列">傳票列印!$E$1</definedName>
    <definedName name="傳票專案">日記簿!$J$7:$J$3000</definedName>
    <definedName name="傳票貸方" localSheetId="1">日記簿!$M$7:$M$3000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日記簿!$M$7:$M$3000</definedName>
    <definedName name="傳票編號">日記簿!$C$1:$C$3000</definedName>
    <definedName name="損益表訖日">綜合損益表!$D$4</definedName>
    <definedName name="損益表起日">綜合損益表!$C$4</definedName>
    <definedName name="損益表專案">綜合損益表!$H$2</definedName>
    <definedName name="會計科目表">會計項目表!$M$4:$R$266</definedName>
    <definedName name="試算借">會計項目表!$I$4:$Q$266</definedName>
    <definedName name="試算貸">會計項目表!$K$4:$Q$266</definedName>
    <definedName name="資表">會計項目表!$C$3:$Q$159</definedName>
    <definedName name="資表借">會計項目表!$C$3:$Q$159</definedName>
    <definedName name="資表貸">會計項目表!$E$3:$Q$159</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 l="1" a="1"/>
  <c r="C8" i="1" s="1"/>
  <c r="C16" i="1" a="1"/>
  <c r="C16" i="1" s="1"/>
  <c r="C19" i="1" a="1"/>
  <c r="C19" i="1" s="1"/>
  <c r="D8" i="1" a="1"/>
  <c r="D8" i="1" s="1"/>
  <c r="E8" i="1" a="1"/>
  <c r="E8" i="1" s="1"/>
  <c r="E9" i="1" a="1"/>
  <c r="E9" i="1" s="1"/>
  <c r="E10" i="1" a="1"/>
  <c r="E10" i="1" s="1"/>
  <c r="E11" i="1" a="1"/>
  <c r="E11" i="1" s="1"/>
  <c r="E12" i="1" a="1"/>
  <c r="E12" i="1" s="1"/>
  <c r="E13" i="1" a="1"/>
  <c r="E13" i="1" s="1"/>
  <c r="E14" i="1" a="1"/>
  <c r="E14" i="1" s="1"/>
  <c r="E15" i="1" a="1"/>
  <c r="E15" i="1" s="1"/>
  <c r="C15" i="1" s="1" a="1"/>
  <c r="C15" i="1" s="1"/>
  <c r="D16" i="1" a="1"/>
  <c r="D16" i="1" s="1"/>
  <c r="E16" i="1" a="1"/>
  <c r="E16" i="1" s="1"/>
  <c r="E17" i="1" a="1"/>
  <c r="E17" i="1" s="1"/>
  <c r="E18" i="1" a="1"/>
  <c r="E18" i="1" s="1"/>
  <c r="C18" i="1" s="1" a="1"/>
  <c r="C18" i="1" s="1"/>
  <c r="D19" i="1" a="1"/>
  <c r="D19" i="1" s="1"/>
  <c r="E19" i="1" a="1"/>
  <c r="E19" i="1" s="1"/>
  <c r="E20" i="1" a="1"/>
  <c r="E20" i="1" s="1"/>
  <c r="E21" i="1" a="1"/>
  <c r="E21" i="1" s="1"/>
  <c r="E22" i="1" a="1"/>
  <c r="E22" i="1" s="1"/>
  <c r="C22" i="1" s="1" a="1"/>
  <c r="C22" i="1" s="1"/>
  <c r="E23" i="1" a="1"/>
  <c r="E23" i="1" s="1"/>
  <c r="C23" i="1" s="1" a="1"/>
  <c r="C23" i="1" s="1"/>
  <c r="E24" i="1" a="1"/>
  <c r="E24" i="1" s="1"/>
  <c r="E25" i="1" a="1"/>
  <c r="E25" i="1" s="1"/>
  <c r="E26" i="1" a="1"/>
  <c r="E26" i="1" s="1"/>
  <c r="C26" i="1" s="1" a="1"/>
  <c r="C26" i="1" s="1"/>
  <c r="E27" i="1" a="1"/>
  <c r="E27" i="1" s="1"/>
  <c r="C27" i="1" s="1" a="1"/>
  <c r="C27" i="1" s="1"/>
  <c r="E28" i="1" a="1"/>
  <c r="E28" i="1" s="1"/>
  <c r="C28" i="1" s="1" a="1"/>
  <c r="C28" i="1" s="1"/>
  <c r="E29" i="1" a="1"/>
  <c r="E29" i="1" s="1"/>
  <c r="C29" i="1" s="1" a="1"/>
  <c r="C29" i="1" s="1"/>
  <c r="E30" i="1" a="1"/>
  <c r="E30" i="1" s="1"/>
  <c r="E31" i="1" a="1"/>
  <c r="E31" i="1" s="1"/>
  <c r="C31" i="1" s="1" a="1"/>
  <c r="C31" i="1" s="1"/>
  <c r="E32" i="1" a="1"/>
  <c r="E32" i="1" s="1"/>
  <c r="C32" i="1" s="1" a="1"/>
  <c r="C32" i="1" s="1"/>
  <c r="E33" i="1" a="1"/>
  <c r="E33" i="1" s="1"/>
  <c r="C33" i="1" s="1" a="1"/>
  <c r="C33" i="1" s="1"/>
  <c r="E34" i="1" a="1"/>
  <c r="E34" i="1" s="1"/>
  <c r="C34" i="1" s="1" a="1"/>
  <c r="C34" i="1" s="1"/>
  <c r="E35" i="1" a="1"/>
  <c r="E35" i="1" s="1"/>
  <c r="C35" i="1" s="1" a="1"/>
  <c r="C35" i="1" s="1"/>
  <c r="E36" i="1" a="1"/>
  <c r="E36" i="1" s="1"/>
  <c r="C36" i="1" s="1" a="1"/>
  <c r="C36" i="1" s="1"/>
  <c r="E37" i="1" a="1"/>
  <c r="E37" i="1" s="1"/>
  <c r="C37" i="1" s="1" a="1"/>
  <c r="C37" i="1" s="1"/>
  <c r="E38" i="1" a="1"/>
  <c r="E38" i="1" s="1"/>
  <c r="C38" i="1" s="1" a="1"/>
  <c r="C38" i="1" s="1"/>
  <c r="E39" i="1" a="1"/>
  <c r="E39" i="1" s="1"/>
  <c r="C39" i="1" s="1" a="1"/>
  <c r="C39" i="1" s="1"/>
  <c r="E40" i="1" a="1"/>
  <c r="E40" i="1" s="1"/>
  <c r="E41" i="1" a="1"/>
  <c r="E41" i="1" s="1"/>
  <c r="C41" i="1" s="1" a="1"/>
  <c r="C41" i="1" s="1"/>
  <c r="E42" i="1" a="1"/>
  <c r="E42" i="1" s="1"/>
  <c r="C42" i="1" s="1" a="1"/>
  <c r="C42" i="1" s="1"/>
  <c r="E43" i="1" a="1"/>
  <c r="E43" i="1" s="1"/>
  <c r="C43" i="1" s="1" a="1"/>
  <c r="C43" i="1" s="1"/>
  <c r="E44" i="1" a="1"/>
  <c r="E44" i="1" s="1"/>
  <c r="C44" i="1" s="1" a="1"/>
  <c r="C44" i="1" s="1"/>
  <c r="E45" i="1" a="1"/>
  <c r="E45" i="1" s="1"/>
  <c r="C45" i="1" s="1" a="1"/>
  <c r="C45" i="1" s="1"/>
  <c r="E46" i="1" a="1"/>
  <c r="E46" i="1" s="1"/>
  <c r="C46" i="1" s="1" a="1"/>
  <c r="C46" i="1" s="1"/>
  <c r="E47" i="1" a="1"/>
  <c r="E47" i="1" s="1"/>
  <c r="C47" i="1" s="1" a="1"/>
  <c r="C47" i="1" s="1"/>
  <c r="E48" i="1" a="1"/>
  <c r="E48" i="1" s="1"/>
  <c r="C48" i="1" s="1" a="1"/>
  <c r="C48" i="1" s="1"/>
  <c r="E49" i="1" a="1"/>
  <c r="E49" i="1" s="1"/>
  <c r="C49" i="1" s="1" a="1"/>
  <c r="C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C62" i="1" s="1" a="1"/>
  <c r="C62" i="1" s="1"/>
  <c r="E63" i="1" a="1"/>
  <c r="E63" i="1" s="1"/>
  <c r="C63" i="1" s="1" a="1"/>
  <c r="C63" i="1" s="1"/>
  <c r="E64" i="1" a="1"/>
  <c r="E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C78" i="1" s="1" a="1"/>
  <c r="C78" i="1" s="1"/>
  <c r="E79" i="1" a="1"/>
  <c r="E79" i="1" s="1"/>
  <c r="C79" i="1" s="1" a="1"/>
  <c r="C79" i="1" s="1"/>
  <c r="E80" i="1" a="1"/>
  <c r="E80" i="1" s="1"/>
  <c r="E81" i="1" a="1"/>
  <c r="E81" i="1" s="1"/>
  <c r="C81" i="1" s="1" a="1"/>
  <c r="C81" i="1" s="1"/>
  <c r="E82" i="1" a="1"/>
  <c r="E82" i="1" s="1"/>
  <c r="C82" i="1" s="1" a="1"/>
  <c r="C82" i="1" s="1"/>
  <c r="E83" i="1" a="1"/>
  <c r="E83" i="1" s="1"/>
  <c r="C83" i="1" s="1" a="1"/>
  <c r="C83" i="1" s="1"/>
  <c r="E84" i="1" a="1"/>
  <c r="E84" i="1" s="1"/>
  <c r="C84" i="1" s="1" a="1"/>
  <c r="C84" i="1" s="1"/>
  <c r="E85" i="1" a="1"/>
  <c r="E85" i="1" s="1"/>
  <c r="C85" i="1" s="1" a="1"/>
  <c r="C85" i="1" s="1"/>
  <c r="E86" i="1" a="1"/>
  <c r="E86" i="1" s="1"/>
  <c r="C86" i="1" s="1" a="1"/>
  <c r="C86" i="1" s="1"/>
  <c r="E87" i="1" a="1"/>
  <c r="E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C153" i="1" s="1" a="1"/>
  <c r="C153" i="1" s="1"/>
  <c r="E154" i="1" a="1"/>
  <c r="E154" i="1" s="1"/>
  <c r="C154" i="1" s="1" a="1"/>
  <c r="C154" i="1" s="1"/>
  <c r="E155" i="1" a="1"/>
  <c r="E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C166" i="1" s="1" a="1"/>
  <c r="C166" i="1" s="1"/>
  <c r="E167" i="1" a="1"/>
  <c r="E167" i="1" s="1"/>
  <c r="C167" i="1" s="1" a="1"/>
  <c r="C167" i="1" s="1"/>
  <c r="E168" i="1" a="1"/>
  <c r="E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C182" i="1" s="1" a="1"/>
  <c r="C182" i="1" s="1"/>
  <c r="E183" i="1" a="1"/>
  <c r="E183" i="1" s="1"/>
  <c r="C183" i="1" s="1" a="1"/>
  <c r="C183" i="1" s="1"/>
  <c r="E184" i="1" a="1"/>
  <c r="E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C198" i="1" s="1" a="1"/>
  <c r="C198" i="1" s="1"/>
  <c r="E199" i="1" a="1"/>
  <c r="E199" i="1" s="1"/>
  <c r="C199" i="1" s="1" a="1"/>
  <c r="C199" i="1" s="1"/>
  <c r="E200" i="1" a="1"/>
  <c r="E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C214" i="1" s="1" a="1"/>
  <c r="C214" i="1" s="1"/>
  <c r="E215" i="1" a="1"/>
  <c r="E215" i="1" s="1"/>
  <c r="C215" i="1" s="1" a="1"/>
  <c r="C215" i="1" s="1"/>
  <c r="E216" i="1" a="1"/>
  <c r="E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C230" i="1" s="1" a="1"/>
  <c r="C230" i="1" s="1"/>
  <c r="E231" i="1" a="1"/>
  <c r="E231" i="1" s="1"/>
  <c r="C231" i="1" s="1" a="1"/>
  <c r="C231" i="1" s="1"/>
  <c r="E232" i="1" a="1"/>
  <c r="E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C246" i="1" s="1" a="1"/>
  <c r="C246" i="1" s="1"/>
  <c r="E247" i="1" a="1"/>
  <c r="E247" i="1" s="1"/>
  <c r="C247" i="1" s="1" a="1"/>
  <c r="C247" i="1" s="1"/>
  <c r="E248" i="1" a="1"/>
  <c r="E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C262" i="1" s="1" a="1"/>
  <c r="C262" i="1" s="1"/>
  <c r="E263" i="1" a="1"/>
  <c r="E263" i="1" s="1"/>
  <c r="C263" i="1" s="1" a="1"/>
  <c r="C263" i="1" s="1"/>
  <c r="E264" i="1" a="1"/>
  <c r="E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C278" i="1" s="1" a="1"/>
  <c r="C278" i="1" s="1"/>
  <c r="E279" i="1" a="1"/>
  <c r="E279" i="1" s="1"/>
  <c r="C279" i="1" s="1" a="1"/>
  <c r="C279" i="1" s="1"/>
  <c r="E280" i="1" a="1"/>
  <c r="E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C309" i="1" s="1" a="1"/>
  <c r="C309" i="1" s="1"/>
  <c r="E310" i="1" a="1"/>
  <c r="E310" i="1" s="1"/>
  <c r="C310" i="1" s="1" a="1"/>
  <c r="C310" i="1" s="1"/>
  <c r="E311" i="1" a="1"/>
  <c r="E311" i="1" s="1"/>
  <c r="E312" i="1" a="1"/>
  <c r="E312" i="1" s="1"/>
  <c r="C312" i="1" s="1" a="1"/>
  <c r="C312" i="1" s="1"/>
  <c r="E313" i="1" a="1"/>
  <c r="E313" i="1" s="1"/>
  <c r="C313" i="1" s="1" a="1"/>
  <c r="C313" i="1" s="1"/>
  <c r="E314" i="1" a="1"/>
  <c r="E314" i="1" s="1"/>
  <c r="C314" i="1" s="1" a="1"/>
  <c r="C314" i="1" s="1"/>
  <c r="E315" i="1" a="1"/>
  <c r="E315" i="1" s="1"/>
  <c r="C315" i="1" s="1" a="1"/>
  <c r="C315" i="1" s="1"/>
  <c r="E316" i="1" a="1"/>
  <c r="E316" i="1" s="1"/>
  <c r="C316" i="1" s="1" a="1"/>
  <c r="C316" i="1" s="1"/>
  <c r="E317" i="1" a="1"/>
  <c r="E317" i="1" s="1"/>
  <c r="C317" i="1" s="1" a="1"/>
  <c r="C317" i="1" s="1"/>
  <c r="E318" i="1" a="1"/>
  <c r="E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C361" i="1" s="1" a="1"/>
  <c r="C361" i="1" s="1"/>
  <c r="E362" i="1" a="1"/>
  <c r="E362" i="1" s="1"/>
  <c r="C362" i="1" s="1" a="1"/>
  <c r="C362" i="1" s="1"/>
  <c r="E363" i="1" a="1"/>
  <c r="E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C377" i="1" s="1" a="1"/>
  <c r="C377" i="1" s="1"/>
  <c r="E378" i="1" a="1"/>
  <c r="E378" i="1" s="1"/>
  <c r="C378" i="1" s="1" a="1"/>
  <c r="C378" i="1" s="1"/>
  <c r="E379" i="1" a="1"/>
  <c r="E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C393" i="1" s="1" a="1"/>
  <c r="C393" i="1" s="1"/>
  <c r="E394" i="1" a="1"/>
  <c r="E394" i="1" s="1"/>
  <c r="C394" i="1" s="1" a="1"/>
  <c r="C394" i="1" s="1"/>
  <c r="E395" i="1" a="1"/>
  <c r="E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C409" i="1" s="1" a="1"/>
  <c r="C409" i="1" s="1"/>
  <c r="E410" i="1" a="1"/>
  <c r="E410" i="1" s="1"/>
  <c r="C410" i="1" s="1" a="1"/>
  <c r="C410" i="1" s="1"/>
  <c r="E411" i="1" a="1"/>
  <c r="E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C425" i="1" s="1" a="1"/>
  <c r="C425" i="1" s="1"/>
  <c r="E426" i="1" a="1"/>
  <c r="E426" i="1" s="1"/>
  <c r="C426" i="1" s="1" a="1"/>
  <c r="C426" i="1" s="1"/>
  <c r="E427" i="1" a="1"/>
  <c r="E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C441" i="1" s="1" a="1"/>
  <c r="C441" i="1" s="1"/>
  <c r="E442" i="1" a="1"/>
  <c r="E442" i="1" s="1"/>
  <c r="C442" i="1" s="1" a="1"/>
  <c r="C442" i="1" s="1"/>
  <c r="E443" i="1" a="1"/>
  <c r="E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C457" i="1" s="1" a="1"/>
  <c r="C457" i="1" s="1"/>
  <c r="E458" i="1" a="1"/>
  <c r="E458" i="1" s="1"/>
  <c r="C458" i="1" s="1" a="1"/>
  <c r="C458" i="1" s="1"/>
  <c r="E459" i="1" a="1"/>
  <c r="E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C473" i="1" s="1" a="1"/>
  <c r="C473" i="1" s="1"/>
  <c r="E474" i="1" a="1"/>
  <c r="E474" i="1" s="1"/>
  <c r="C474" i="1" s="1" a="1"/>
  <c r="C474" i="1" s="1"/>
  <c r="E475" i="1" a="1"/>
  <c r="E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C489" i="1" s="1" a="1"/>
  <c r="C489" i="1" s="1"/>
  <c r="E490" i="1" a="1"/>
  <c r="E490" i="1" s="1"/>
  <c r="C490" i="1" s="1" a="1"/>
  <c r="C490" i="1" s="1"/>
  <c r="E491" i="1" a="1"/>
  <c r="E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C505" i="1" s="1" a="1"/>
  <c r="C505" i="1" s="1"/>
  <c r="E506" i="1" a="1"/>
  <c r="E506" i="1" s="1"/>
  <c r="C506" i="1" s="1" a="1"/>
  <c r="C506" i="1" s="1"/>
  <c r="E507" i="1" a="1"/>
  <c r="E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C521" i="1" s="1" a="1"/>
  <c r="C521" i="1" s="1"/>
  <c r="E522" i="1" a="1"/>
  <c r="E522" i="1" s="1"/>
  <c r="C522" i="1" s="1" a="1"/>
  <c r="C522" i="1" s="1"/>
  <c r="E523" i="1" a="1"/>
  <c r="E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C537" i="1" s="1" a="1"/>
  <c r="C537" i="1" s="1"/>
  <c r="E538" i="1" a="1"/>
  <c r="E538" i="1" s="1"/>
  <c r="C538" i="1" s="1" a="1"/>
  <c r="C538" i="1" s="1"/>
  <c r="E539" i="1" a="1"/>
  <c r="E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C553" i="1" s="1" a="1"/>
  <c r="C553" i="1" s="1"/>
  <c r="E554" i="1" a="1"/>
  <c r="E554" i="1" s="1"/>
  <c r="C554" i="1" s="1" a="1"/>
  <c r="C554" i="1" s="1"/>
  <c r="E555" i="1" a="1"/>
  <c r="E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C569" i="1" s="1" a="1"/>
  <c r="C569" i="1" s="1"/>
  <c r="E570" i="1" a="1"/>
  <c r="E570" i="1" s="1"/>
  <c r="C570" i="1" s="1" a="1"/>
  <c r="C570" i="1" s="1"/>
  <c r="E571" i="1" a="1"/>
  <c r="E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C585" i="1" s="1" a="1"/>
  <c r="C585" i="1" s="1"/>
  <c r="E586" i="1" a="1"/>
  <c r="E586" i="1" s="1"/>
  <c r="C586" i="1" s="1" a="1"/>
  <c r="C586" i="1" s="1"/>
  <c r="E587" i="1" a="1"/>
  <c r="E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C617" i="1" s="1" a="1"/>
  <c r="C617" i="1" s="1"/>
  <c r="E618" i="1" a="1"/>
  <c r="E618" i="1" s="1"/>
  <c r="C618" i="1" s="1" a="1"/>
  <c r="C618" i="1" s="1"/>
  <c r="E619" i="1" a="1"/>
  <c r="E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C631" i="1" s="1" a="1"/>
  <c r="C631" i="1" s="1"/>
  <c r="E632" i="1" a="1"/>
  <c r="E632" i="1" s="1"/>
  <c r="C632" i="1" s="1" a="1"/>
  <c r="C632" i="1" s="1"/>
  <c r="E633" i="1" a="1"/>
  <c r="E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C647" i="1" s="1" a="1"/>
  <c r="C647" i="1" s="1"/>
  <c r="E648" i="1" a="1"/>
  <c r="E648" i="1" s="1"/>
  <c r="C648" i="1" s="1" a="1"/>
  <c r="C648" i="1" s="1"/>
  <c r="E649" i="1" a="1"/>
  <c r="E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C718" i="1" s="1" a="1"/>
  <c r="C718" i="1" s="1"/>
  <c r="E719" i="1" a="1"/>
  <c r="E719" i="1" s="1"/>
  <c r="C719" i="1" s="1" a="1"/>
  <c r="C719" i="1" s="1"/>
  <c r="E720" i="1" a="1"/>
  <c r="E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C734" i="1" s="1" a="1"/>
  <c r="C734" i="1" s="1"/>
  <c r="E735" i="1" a="1"/>
  <c r="E735" i="1" s="1"/>
  <c r="C735" i="1" s="1" a="1"/>
  <c r="C735" i="1" s="1"/>
  <c r="E736" i="1" a="1"/>
  <c r="E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C750" i="1" s="1" a="1"/>
  <c r="C750" i="1" s="1"/>
  <c r="E751" i="1" a="1"/>
  <c r="E751" i="1" s="1"/>
  <c r="C751" i="1" s="1" a="1"/>
  <c r="C751" i="1" s="1"/>
  <c r="E752" i="1" a="1"/>
  <c r="E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C766" i="1" s="1" a="1"/>
  <c r="C766" i="1" s="1"/>
  <c r="E767" i="1" a="1"/>
  <c r="E767" i="1" s="1"/>
  <c r="C767" i="1" s="1" a="1"/>
  <c r="C767" i="1" s="1"/>
  <c r="E768" i="1" a="1"/>
  <c r="E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C784" i="1" s="1" a="1"/>
  <c r="C784" i="1" s="1"/>
  <c r="E785" i="1" a="1"/>
  <c r="E785" i="1" s="1"/>
  <c r="C785" i="1" s="1" a="1"/>
  <c r="C785" i="1" s="1"/>
  <c r="E786" i="1" a="1"/>
  <c r="E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C800" i="1" s="1" a="1"/>
  <c r="C800" i="1" s="1"/>
  <c r="E801" i="1" a="1"/>
  <c r="E801" i="1" s="1"/>
  <c r="C801" i="1" s="1" a="1"/>
  <c r="C801" i="1" s="1"/>
  <c r="E802" i="1" a="1"/>
  <c r="E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C816" i="1" s="1" a="1"/>
  <c r="C816" i="1" s="1"/>
  <c r="E817" i="1" a="1"/>
  <c r="E817" i="1" s="1"/>
  <c r="C817" i="1" s="1" a="1"/>
  <c r="C817" i="1" s="1"/>
  <c r="E818" i="1" a="1"/>
  <c r="E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C832" i="1" s="1" a="1"/>
  <c r="C832" i="1" s="1"/>
  <c r="E833" i="1" a="1"/>
  <c r="E833" i="1" s="1"/>
  <c r="C833" i="1" s="1" a="1"/>
  <c r="C833" i="1" s="1"/>
  <c r="E834" i="1" a="1"/>
  <c r="E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C848" i="1" s="1" a="1"/>
  <c r="C848" i="1" s="1"/>
  <c r="E849" i="1" a="1"/>
  <c r="E849" i="1" s="1"/>
  <c r="C849" i="1" s="1" a="1"/>
  <c r="C849" i="1" s="1"/>
  <c r="E850" i="1" a="1"/>
  <c r="E850" i="1" s="1"/>
  <c r="E851" i="1" a="1"/>
  <c r="E851" i="1" s="1"/>
  <c r="C851" i="1" s="1" a="1"/>
  <c r="C851" i="1" s="1"/>
  <c r="E852" i="1" a="1"/>
  <c r="E852" i="1" s="1"/>
  <c r="C852" i="1" s="1" a="1"/>
  <c r="C852" i="1" s="1"/>
  <c r="E853" i="1" a="1"/>
  <c r="E853" i="1" s="1"/>
  <c r="C853" i="1" s="1" a="1"/>
  <c r="C853" i="1" s="1"/>
  <c r="E854" i="1" a="1"/>
  <c r="E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C860" i="1" s="1" a="1"/>
  <c r="C860" i="1" s="1"/>
  <c r="E861" i="1" a="1"/>
  <c r="E861" i="1" s="1"/>
  <c r="C861" i="1" s="1" a="1"/>
  <c r="C861" i="1" s="1"/>
  <c r="E862" i="1" a="1"/>
  <c r="E862" i="1" s="1"/>
  <c r="E863" i="1" a="1"/>
  <c r="E863" i="1" s="1"/>
  <c r="C863" i="1" s="1" a="1"/>
  <c r="C863" i="1" s="1"/>
  <c r="E864" i="1" a="1"/>
  <c r="E864" i="1" s="1"/>
  <c r="C864" i="1" s="1" a="1"/>
  <c r="C864" i="1" s="1"/>
  <c r="E865" i="1" a="1"/>
  <c r="E865" i="1" s="1"/>
  <c r="C865" i="1" s="1" a="1"/>
  <c r="C865" i="1" s="1"/>
  <c r="E866" i="1" a="1"/>
  <c r="E866" i="1" s="1"/>
  <c r="E867" i="1" a="1"/>
  <c r="E867" i="1" s="1"/>
  <c r="C867" i="1" s="1" a="1"/>
  <c r="C867" i="1" s="1"/>
  <c r="E868" i="1" a="1"/>
  <c r="E868" i="1" s="1"/>
  <c r="C868" i="1" s="1" a="1"/>
  <c r="C868" i="1" s="1"/>
  <c r="E869" i="1" a="1"/>
  <c r="E869" i="1" s="1"/>
  <c r="C869" i="1" s="1" a="1"/>
  <c r="C869" i="1" s="1"/>
  <c r="E870" i="1" a="1"/>
  <c r="E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C876" i="1" s="1" a="1"/>
  <c r="C876" i="1" s="1"/>
  <c r="E877" i="1" a="1"/>
  <c r="E877" i="1" s="1"/>
  <c r="C877" i="1" s="1" a="1"/>
  <c r="C877" i="1" s="1"/>
  <c r="E878" i="1" a="1"/>
  <c r="E878" i="1" s="1"/>
  <c r="E879" i="1" a="1"/>
  <c r="E879" i="1" s="1"/>
  <c r="C879" i="1" s="1" a="1"/>
  <c r="C879" i="1" s="1"/>
  <c r="E880" i="1" a="1"/>
  <c r="E880" i="1" s="1"/>
  <c r="C880" i="1" s="1" a="1"/>
  <c r="C880" i="1" s="1"/>
  <c r="E881" i="1" a="1"/>
  <c r="E881" i="1" s="1"/>
  <c r="C881" i="1" s="1" a="1"/>
  <c r="C881" i="1" s="1"/>
  <c r="E882" i="1" a="1"/>
  <c r="E882" i="1" s="1"/>
  <c r="E883" i="1" a="1"/>
  <c r="E883" i="1" s="1"/>
  <c r="C883" i="1" s="1" a="1"/>
  <c r="C883" i="1" s="1"/>
  <c r="E884" i="1" a="1"/>
  <c r="E884" i="1" s="1"/>
  <c r="C884" i="1" s="1" a="1"/>
  <c r="C884" i="1" s="1"/>
  <c r="E885" i="1" a="1"/>
  <c r="E885" i="1" s="1"/>
  <c r="C885" i="1" s="1" a="1"/>
  <c r="C885" i="1" s="1"/>
  <c r="E886" i="1" a="1"/>
  <c r="E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C892" i="1" s="1" a="1"/>
  <c r="C892" i="1" s="1"/>
  <c r="E893" i="1" a="1"/>
  <c r="E893" i="1" s="1"/>
  <c r="C893" i="1" s="1" a="1"/>
  <c r="C893" i="1" s="1"/>
  <c r="E894" i="1" a="1"/>
  <c r="E894" i="1" s="1"/>
  <c r="E895" i="1" a="1"/>
  <c r="E895" i="1" s="1"/>
  <c r="C895" i="1" s="1" a="1"/>
  <c r="C895" i="1" s="1"/>
  <c r="E896" i="1" a="1"/>
  <c r="E896" i="1" s="1"/>
  <c r="C896" i="1" s="1" a="1"/>
  <c r="C896" i="1" s="1"/>
  <c r="E897" i="1" a="1"/>
  <c r="E897" i="1" s="1"/>
  <c r="C897" i="1" s="1" a="1"/>
  <c r="C897" i="1" s="1"/>
  <c r="E898" i="1" a="1"/>
  <c r="E898" i="1" s="1"/>
  <c r="E899" i="1" a="1"/>
  <c r="E899" i="1" s="1"/>
  <c r="C899" i="1" s="1" a="1"/>
  <c r="C899" i="1" s="1"/>
  <c r="E900" i="1" a="1"/>
  <c r="E900" i="1" s="1"/>
  <c r="C900" i="1" s="1" a="1"/>
  <c r="C900" i="1" s="1"/>
  <c r="E901" i="1" a="1"/>
  <c r="E901" i="1" s="1"/>
  <c r="C901" i="1" s="1" a="1"/>
  <c r="C901" i="1" s="1"/>
  <c r="E902" i="1" a="1"/>
  <c r="E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C908" i="1" s="1" a="1"/>
  <c r="C908" i="1" s="1"/>
  <c r="E909" i="1" a="1"/>
  <c r="E909" i="1" s="1"/>
  <c r="C909" i="1" s="1" a="1"/>
  <c r="C909" i="1" s="1"/>
  <c r="E910" i="1" a="1"/>
  <c r="E910" i="1" s="1"/>
  <c r="E911" i="1" a="1"/>
  <c r="E911" i="1" s="1"/>
  <c r="C911" i="1" s="1" a="1"/>
  <c r="C911" i="1" s="1"/>
  <c r="E912" i="1" a="1"/>
  <c r="E912" i="1" s="1"/>
  <c r="C912" i="1" s="1" a="1"/>
  <c r="C912" i="1" s="1"/>
  <c r="E913" i="1" a="1"/>
  <c r="E913" i="1" s="1"/>
  <c r="C913" i="1" s="1" a="1"/>
  <c r="C913" i="1" s="1"/>
  <c r="E914" i="1" a="1"/>
  <c r="E914" i="1" s="1"/>
  <c r="E915" i="1" a="1"/>
  <c r="E915" i="1" s="1"/>
  <c r="C915" i="1" s="1" a="1"/>
  <c r="C915" i="1" s="1"/>
  <c r="E916" i="1" a="1"/>
  <c r="E916" i="1" s="1"/>
  <c r="C916" i="1" s="1" a="1"/>
  <c r="C916" i="1" s="1"/>
  <c r="E917" i="1" a="1"/>
  <c r="E917" i="1" s="1"/>
  <c r="C917" i="1" s="1" a="1"/>
  <c r="C917" i="1" s="1"/>
  <c r="E918" i="1" a="1"/>
  <c r="E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C924" i="1" s="1" a="1"/>
  <c r="C924" i="1" s="1"/>
  <c r="E925" i="1" a="1"/>
  <c r="E925" i="1" s="1"/>
  <c r="C925" i="1" s="1" a="1"/>
  <c r="C925" i="1" s="1"/>
  <c r="E926" i="1" a="1"/>
  <c r="E926" i="1" s="1"/>
  <c r="E927" i="1" a="1"/>
  <c r="E927" i="1" s="1"/>
  <c r="C927" i="1" s="1" a="1"/>
  <c r="C927" i="1" s="1"/>
  <c r="E928" i="1" a="1"/>
  <c r="E928" i="1" s="1"/>
  <c r="C928" i="1" s="1" a="1"/>
  <c r="C928" i="1" s="1"/>
  <c r="E929" i="1" a="1"/>
  <c r="E929" i="1" s="1"/>
  <c r="C929" i="1" s="1" a="1"/>
  <c r="C929" i="1" s="1"/>
  <c r="E930" i="1" a="1"/>
  <c r="E930" i="1" s="1"/>
  <c r="E931" i="1" a="1"/>
  <c r="E931" i="1" s="1"/>
  <c r="C931" i="1" s="1" a="1"/>
  <c r="C931" i="1" s="1"/>
  <c r="E932" i="1" a="1"/>
  <c r="E932" i="1" s="1"/>
  <c r="C932" i="1" s="1" a="1"/>
  <c r="C932" i="1" s="1"/>
  <c r="E933" i="1" a="1"/>
  <c r="E933" i="1" s="1"/>
  <c r="C933" i="1" s="1" a="1"/>
  <c r="C933" i="1" s="1"/>
  <c r="E934" i="1" a="1"/>
  <c r="E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C940" i="1" s="1" a="1"/>
  <c r="C940" i="1" s="1"/>
  <c r="E941" i="1" a="1"/>
  <c r="E941" i="1" s="1"/>
  <c r="C941" i="1" s="1" a="1"/>
  <c r="C941" i="1" s="1"/>
  <c r="E942" i="1" a="1"/>
  <c r="E942" i="1" s="1"/>
  <c r="E943" i="1" a="1"/>
  <c r="E943" i="1" s="1"/>
  <c r="C943" i="1" s="1" a="1"/>
  <c r="C943" i="1" s="1"/>
  <c r="E944" i="1" a="1"/>
  <c r="E944" i="1" s="1"/>
  <c r="C944" i="1" s="1" a="1"/>
  <c r="C944" i="1" s="1"/>
  <c r="E945" i="1" a="1"/>
  <c r="E945" i="1" s="1"/>
  <c r="C945" i="1" s="1" a="1"/>
  <c r="C945" i="1" s="1"/>
  <c r="E946" i="1" a="1"/>
  <c r="E946" i="1" s="1"/>
  <c r="E947" i="1" a="1"/>
  <c r="E947" i="1" s="1"/>
  <c r="C947" i="1" s="1" a="1"/>
  <c r="C947" i="1" s="1"/>
  <c r="E948" i="1" a="1"/>
  <c r="E948" i="1" s="1"/>
  <c r="C948" i="1" s="1" a="1"/>
  <c r="C948" i="1" s="1"/>
  <c r="E949" i="1" a="1"/>
  <c r="E949" i="1" s="1"/>
  <c r="C949" i="1" s="1" a="1"/>
  <c r="C949" i="1" s="1"/>
  <c r="E950" i="1" a="1"/>
  <c r="E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C956" i="1" s="1" a="1"/>
  <c r="C956" i="1" s="1"/>
  <c r="E957" i="1" a="1"/>
  <c r="E957" i="1" s="1"/>
  <c r="C957" i="1" s="1" a="1"/>
  <c r="C957" i="1" s="1"/>
  <c r="E958" i="1" a="1"/>
  <c r="E958" i="1" s="1"/>
  <c r="E959" i="1" a="1"/>
  <c r="E959" i="1" s="1"/>
  <c r="C959" i="1" s="1" a="1"/>
  <c r="C959" i="1" s="1"/>
  <c r="E960" i="1" a="1"/>
  <c r="E960" i="1" s="1"/>
  <c r="C960" i="1" s="1" a="1"/>
  <c r="C960" i="1" s="1"/>
  <c r="E961" i="1" a="1"/>
  <c r="E961" i="1" s="1"/>
  <c r="C961" i="1" s="1" a="1"/>
  <c r="C961" i="1" s="1"/>
  <c r="E962" i="1" a="1"/>
  <c r="E962" i="1" s="1"/>
  <c r="E963" i="1" a="1"/>
  <c r="E963" i="1" s="1"/>
  <c r="C963" i="1" s="1" a="1"/>
  <c r="C963" i="1" s="1"/>
  <c r="E964" i="1" a="1"/>
  <c r="E964" i="1" s="1"/>
  <c r="C964" i="1" s="1" a="1"/>
  <c r="C964" i="1" s="1"/>
  <c r="E965" i="1" a="1"/>
  <c r="E965" i="1" s="1"/>
  <c r="C965" i="1" s="1" a="1"/>
  <c r="C965" i="1" s="1"/>
  <c r="E966" i="1" a="1"/>
  <c r="E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C972" i="1" s="1" a="1"/>
  <c r="C972" i="1" s="1"/>
  <c r="E973" i="1" a="1"/>
  <c r="E973" i="1" s="1"/>
  <c r="C973" i="1" s="1" a="1"/>
  <c r="C973" i="1" s="1"/>
  <c r="E974" i="1" a="1"/>
  <c r="E974" i="1" s="1"/>
  <c r="E975" i="1" a="1"/>
  <c r="E975" i="1" s="1"/>
  <c r="C975" i="1" s="1" a="1"/>
  <c r="C975" i="1" s="1"/>
  <c r="E976" i="1" a="1"/>
  <c r="E976" i="1" s="1"/>
  <c r="C976" i="1" s="1" a="1"/>
  <c r="C976" i="1" s="1"/>
  <c r="E977" i="1" a="1"/>
  <c r="E977" i="1" s="1"/>
  <c r="C977" i="1" s="1" a="1"/>
  <c r="C977" i="1" s="1"/>
  <c r="E978" i="1" a="1"/>
  <c r="E978" i="1" s="1"/>
  <c r="E979" i="1" a="1"/>
  <c r="E979" i="1" s="1"/>
  <c r="C979" i="1" s="1" a="1"/>
  <c r="C979" i="1" s="1"/>
  <c r="E980" i="1" a="1"/>
  <c r="E980" i="1" s="1"/>
  <c r="C980" i="1" s="1" a="1"/>
  <c r="C980" i="1" s="1"/>
  <c r="E981" i="1" a="1"/>
  <c r="E981" i="1" s="1"/>
  <c r="C981" i="1" s="1" a="1"/>
  <c r="C981" i="1" s="1"/>
  <c r="E982" i="1" a="1"/>
  <c r="E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C988" i="1" s="1" a="1"/>
  <c r="C988" i="1" s="1"/>
  <c r="E989" i="1" a="1"/>
  <c r="E989" i="1" s="1"/>
  <c r="C989" i="1" s="1" a="1"/>
  <c r="C989" i="1" s="1"/>
  <c r="E990" i="1" a="1"/>
  <c r="E990" i="1" s="1"/>
  <c r="E991" i="1" a="1"/>
  <c r="E991" i="1" s="1"/>
  <c r="C991" i="1" s="1" a="1"/>
  <c r="C991" i="1" s="1"/>
  <c r="E992" i="1" a="1"/>
  <c r="E992" i="1" s="1"/>
  <c r="C992" i="1" s="1" a="1"/>
  <c r="C992" i="1" s="1"/>
  <c r="E993" i="1" a="1"/>
  <c r="E993" i="1" s="1"/>
  <c r="C993" i="1" s="1" a="1"/>
  <c r="C993" i="1" s="1"/>
  <c r="E994" i="1" a="1"/>
  <c r="E994" i="1" s="1"/>
  <c r="E995" i="1" a="1"/>
  <c r="E995" i="1" s="1"/>
  <c r="C995" i="1" s="1" a="1"/>
  <c r="C995" i="1" s="1"/>
  <c r="E996" i="1" a="1"/>
  <c r="E996" i="1" s="1"/>
  <c r="C996" i="1" s="1" a="1"/>
  <c r="C996" i="1" s="1"/>
  <c r="E997" i="1" a="1"/>
  <c r="E997" i="1" s="1"/>
  <c r="C997" i="1" s="1" a="1"/>
  <c r="C997" i="1" s="1"/>
  <c r="E998" i="1" a="1"/>
  <c r="E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C1004" i="1" s="1" a="1"/>
  <c r="C1004" i="1" s="1"/>
  <c r="E1005" i="1" a="1"/>
  <c r="E1005" i="1" s="1"/>
  <c r="C1005" i="1" s="1" a="1"/>
  <c r="C1005" i="1" s="1"/>
  <c r="E1006" i="1" a="1"/>
  <c r="E1006" i="1" s="1"/>
  <c r="E1007" i="1" a="1"/>
  <c r="E1007" i="1" s="1"/>
  <c r="C1007" i="1" s="1" a="1"/>
  <c r="C1007" i="1" s="1"/>
  <c r="E1008" i="1" a="1"/>
  <c r="E1008" i="1" s="1"/>
  <c r="C1008" i="1" s="1" a="1"/>
  <c r="C1008" i="1" s="1"/>
  <c r="E1009" i="1" a="1"/>
  <c r="E1009" i="1" s="1"/>
  <c r="C1009" i="1" s="1" a="1"/>
  <c r="C1009" i="1" s="1"/>
  <c r="E1010" i="1" a="1"/>
  <c r="E1010" i="1" s="1"/>
  <c r="E1011" i="1" a="1"/>
  <c r="E1011" i="1" s="1"/>
  <c r="C1011" i="1" s="1" a="1"/>
  <c r="C1011" i="1" s="1"/>
  <c r="E1012" i="1" a="1"/>
  <c r="E1012" i="1" s="1"/>
  <c r="C1012" i="1" s="1" a="1"/>
  <c r="C1012" i="1" s="1"/>
  <c r="E1013" i="1" a="1"/>
  <c r="E1013" i="1" s="1"/>
  <c r="C1013" i="1" s="1" a="1"/>
  <c r="C1013" i="1" s="1"/>
  <c r="E1014" i="1" a="1"/>
  <c r="E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C1020" i="1" s="1" a="1"/>
  <c r="C1020" i="1" s="1"/>
  <c r="E1021" i="1" a="1"/>
  <c r="E1021" i="1" s="1"/>
  <c r="C1021" i="1" s="1" a="1"/>
  <c r="C1021" i="1" s="1"/>
  <c r="E1022" i="1" a="1"/>
  <c r="E1022" i="1" s="1"/>
  <c r="E1023" i="1" a="1"/>
  <c r="E1023" i="1" s="1"/>
  <c r="C1023" i="1" s="1" a="1"/>
  <c r="C1023" i="1" s="1"/>
  <c r="E1024" i="1" a="1"/>
  <c r="E1024" i="1" s="1"/>
  <c r="C1024" i="1" s="1" a="1"/>
  <c r="C1024" i="1" s="1"/>
  <c r="E1025" i="1" a="1"/>
  <c r="E1025" i="1" s="1"/>
  <c r="C1025" i="1" s="1" a="1"/>
  <c r="C1025" i="1" s="1"/>
  <c r="E1026" i="1" a="1"/>
  <c r="E1026" i="1" s="1"/>
  <c r="E1027" i="1" a="1"/>
  <c r="E1027" i="1" s="1"/>
  <c r="C1027" i="1" s="1" a="1"/>
  <c r="C1027" i="1" s="1"/>
  <c r="E1028" i="1" a="1"/>
  <c r="E1028" i="1" s="1"/>
  <c r="C1028" i="1" s="1" a="1"/>
  <c r="C1028" i="1" s="1"/>
  <c r="E1029" i="1" a="1"/>
  <c r="E1029" i="1" s="1"/>
  <c r="C1029" i="1" s="1" a="1"/>
  <c r="C1029" i="1" s="1"/>
  <c r="E1030" i="1" a="1"/>
  <c r="E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C1036" i="1" s="1" a="1"/>
  <c r="C1036" i="1" s="1"/>
  <c r="E1037" i="1" a="1"/>
  <c r="E1037" i="1" s="1"/>
  <c r="C1037" i="1" s="1" a="1"/>
  <c r="C1037" i="1" s="1"/>
  <c r="E1038" i="1" a="1"/>
  <c r="E1038" i="1" s="1"/>
  <c r="E1039" i="1" a="1"/>
  <c r="E1039" i="1" s="1"/>
  <c r="C1039" i="1" s="1" a="1"/>
  <c r="C1039" i="1" s="1"/>
  <c r="E1040" i="1" a="1"/>
  <c r="E1040" i="1" s="1"/>
  <c r="C1040" i="1" s="1" a="1"/>
  <c r="C1040" i="1" s="1"/>
  <c r="E1041" i="1" a="1"/>
  <c r="E1041" i="1" s="1"/>
  <c r="C1041" i="1" s="1" a="1"/>
  <c r="C1041" i="1" s="1"/>
  <c r="E1042" i="1" a="1"/>
  <c r="E1042" i="1" s="1"/>
  <c r="E1043" i="1" a="1"/>
  <c r="E1043" i="1" s="1"/>
  <c r="C1043" i="1" s="1" a="1"/>
  <c r="C1043" i="1" s="1"/>
  <c r="E1044" i="1" a="1"/>
  <c r="E1044" i="1" s="1"/>
  <c r="C1044" i="1" s="1" a="1"/>
  <c r="C1044" i="1" s="1"/>
  <c r="E1045" i="1" a="1"/>
  <c r="E1045" i="1" s="1"/>
  <c r="C1045" i="1" s="1" a="1"/>
  <c r="C1045" i="1" s="1"/>
  <c r="E1046" i="1" a="1"/>
  <c r="E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C1052" i="1" s="1" a="1"/>
  <c r="C1052" i="1" s="1"/>
  <c r="E1053" i="1" a="1"/>
  <c r="E1053" i="1" s="1"/>
  <c r="C1053" i="1" s="1" a="1"/>
  <c r="C1053" i="1" s="1"/>
  <c r="E1054" i="1" a="1"/>
  <c r="E1054" i="1" s="1"/>
  <c r="E1055" i="1" a="1"/>
  <c r="E1055" i="1" s="1"/>
  <c r="C1055" i="1" s="1" a="1"/>
  <c r="C1055" i="1" s="1"/>
  <c r="E1056" i="1" a="1"/>
  <c r="E1056" i="1" s="1"/>
  <c r="C1056" i="1" s="1" a="1"/>
  <c r="C1056" i="1" s="1"/>
  <c r="E1057" i="1" a="1"/>
  <c r="E1057" i="1" s="1"/>
  <c r="C1057" i="1" s="1" a="1"/>
  <c r="C1057" i="1" s="1"/>
  <c r="E1058" i="1" a="1"/>
  <c r="E1058" i="1" s="1"/>
  <c r="E1059" i="1" a="1"/>
  <c r="E1059" i="1" s="1"/>
  <c r="C1059" i="1" s="1" a="1"/>
  <c r="C1059" i="1" s="1"/>
  <c r="E1060" i="1" a="1"/>
  <c r="E1060" i="1" s="1"/>
  <c r="C1060" i="1" s="1" a="1"/>
  <c r="C1060" i="1" s="1"/>
  <c r="E1061" i="1" a="1"/>
  <c r="E1061" i="1" s="1"/>
  <c r="C1061" i="1" s="1" a="1"/>
  <c r="C1061" i="1" s="1"/>
  <c r="E1062" i="1" a="1"/>
  <c r="E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C1068" i="1" s="1" a="1"/>
  <c r="C1068" i="1" s="1"/>
  <c r="E1069" i="1" a="1"/>
  <c r="E1069" i="1" s="1"/>
  <c r="C1069" i="1" s="1" a="1"/>
  <c r="C1069" i="1" s="1"/>
  <c r="E1070" i="1" a="1"/>
  <c r="E1070" i="1" s="1"/>
  <c r="E1071" i="1" a="1"/>
  <c r="E1071" i="1" s="1"/>
  <c r="C1071" i="1" s="1" a="1"/>
  <c r="C1071" i="1" s="1"/>
  <c r="E1072" i="1" a="1"/>
  <c r="E1072" i="1" s="1"/>
  <c r="C1072" i="1" s="1" a="1"/>
  <c r="C1072" i="1" s="1"/>
  <c r="E1073" i="1" a="1"/>
  <c r="E1073" i="1" s="1"/>
  <c r="C1073" i="1" s="1" a="1"/>
  <c r="C1073" i="1" s="1"/>
  <c r="E1074" i="1" a="1"/>
  <c r="E1074" i="1" s="1"/>
  <c r="E1075" i="1" a="1"/>
  <c r="E1075" i="1" s="1"/>
  <c r="C1075" i="1" s="1" a="1"/>
  <c r="C1075" i="1" s="1"/>
  <c r="E1076" i="1" a="1"/>
  <c r="E1076" i="1" s="1"/>
  <c r="C1076" i="1" s="1" a="1"/>
  <c r="C1076" i="1" s="1"/>
  <c r="E1077" i="1" a="1"/>
  <c r="E1077" i="1" s="1"/>
  <c r="C1077" i="1" s="1" a="1"/>
  <c r="C1077" i="1" s="1"/>
  <c r="E1078" i="1" a="1"/>
  <c r="E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C1084" i="1" s="1" a="1"/>
  <c r="C1084" i="1" s="1"/>
  <c r="E1085" i="1" a="1"/>
  <c r="E1085" i="1" s="1"/>
  <c r="C1085" i="1" s="1" a="1"/>
  <c r="C1085" i="1" s="1"/>
  <c r="E1086" i="1" a="1"/>
  <c r="E1086" i="1" s="1"/>
  <c r="E1087" i="1" a="1"/>
  <c r="E1087" i="1" s="1"/>
  <c r="C1087" i="1" s="1" a="1"/>
  <c r="C1087" i="1" s="1"/>
  <c r="E1088" i="1" a="1"/>
  <c r="E1088" i="1" s="1"/>
  <c r="C1088" i="1" s="1" a="1"/>
  <c r="C1088" i="1" s="1"/>
  <c r="E1089" i="1" a="1"/>
  <c r="E1089" i="1" s="1"/>
  <c r="C1089" i="1" s="1" a="1"/>
  <c r="C1089" i="1" s="1"/>
  <c r="E1090" i="1" a="1"/>
  <c r="E1090" i="1" s="1"/>
  <c r="E1091" i="1" a="1"/>
  <c r="E1091" i="1" s="1"/>
  <c r="C1091" i="1" s="1" a="1"/>
  <c r="C1091" i="1" s="1"/>
  <c r="E1092" i="1" a="1"/>
  <c r="E1092" i="1" s="1"/>
  <c r="C1092" i="1" s="1" a="1"/>
  <c r="C1092" i="1" s="1"/>
  <c r="E1093" i="1" a="1"/>
  <c r="E1093" i="1" s="1"/>
  <c r="C1093" i="1" s="1" a="1"/>
  <c r="C1093" i="1" s="1"/>
  <c r="E1094" i="1" a="1"/>
  <c r="E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C1100" i="1" s="1" a="1"/>
  <c r="C1100" i="1" s="1"/>
  <c r="E1101" i="1" a="1"/>
  <c r="E1101" i="1" s="1"/>
  <c r="C1101" i="1" s="1" a="1"/>
  <c r="C1101" i="1" s="1"/>
  <c r="E1102" i="1" a="1"/>
  <c r="E1102" i="1" s="1"/>
  <c r="E1103" i="1" a="1"/>
  <c r="E1103" i="1" s="1"/>
  <c r="C1103" i="1" s="1" a="1"/>
  <c r="C1103" i="1" s="1"/>
  <c r="E1104" i="1" a="1"/>
  <c r="E1104" i="1" s="1"/>
  <c r="C1104" i="1" s="1" a="1"/>
  <c r="C1104" i="1" s="1"/>
  <c r="E1105" i="1" a="1"/>
  <c r="E1105" i="1" s="1"/>
  <c r="C1105" i="1" s="1" a="1"/>
  <c r="C1105" i="1" s="1"/>
  <c r="E1106" i="1" a="1"/>
  <c r="E1106" i="1" s="1"/>
  <c r="E1107" i="1" a="1"/>
  <c r="E1107" i="1" s="1"/>
  <c r="C1107" i="1" s="1" a="1"/>
  <c r="C1107" i="1" s="1"/>
  <c r="E1108" i="1" a="1"/>
  <c r="E1108" i="1" s="1"/>
  <c r="C1108" i="1" s="1" a="1"/>
  <c r="C1108" i="1" s="1"/>
  <c r="E1109" i="1" a="1"/>
  <c r="E1109" i="1" s="1"/>
  <c r="C1109" i="1" s="1" a="1"/>
  <c r="C1109" i="1" s="1"/>
  <c r="E1110" i="1" a="1"/>
  <c r="E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C1116" i="1" s="1" a="1"/>
  <c r="C1116" i="1" s="1"/>
  <c r="E1117" i="1" a="1"/>
  <c r="E1117" i="1" s="1"/>
  <c r="C1117" i="1" s="1" a="1"/>
  <c r="C1117" i="1" s="1"/>
  <c r="E1118" i="1" a="1"/>
  <c r="E1118" i="1" s="1"/>
  <c r="E1119" i="1" a="1"/>
  <c r="E1119" i="1" s="1"/>
  <c r="C1119" i="1" s="1" a="1"/>
  <c r="C1119" i="1" s="1"/>
  <c r="E1120" i="1" a="1"/>
  <c r="E1120" i="1" s="1"/>
  <c r="C1120" i="1" s="1" a="1"/>
  <c r="C1120" i="1" s="1"/>
  <c r="E1121" i="1" a="1"/>
  <c r="E1121" i="1" s="1"/>
  <c r="C1121" i="1" s="1" a="1"/>
  <c r="C1121" i="1" s="1"/>
  <c r="E1122" i="1" a="1"/>
  <c r="E1122" i="1" s="1"/>
  <c r="E1123" i="1" a="1"/>
  <c r="E1123" i="1" s="1"/>
  <c r="C1123" i="1" s="1" a="1"/>
  <c r="C1123" i="1" s="1"/>
  <c r="E1124" i="1" a="1"/>
  <c r="E1124" i="1" s="1"/>
  <c r="C1124" i="1" s="1" a="1"/>
  <c r="C1124" i="1" s="1"/>
  <c r="E1125" i="1" a="1"/>
  <c r="E1125" i="1" s="1"/>
  <c r="C1125" i="1" s="1" a="1"/>
  <c r="C1125" i="1" s="1"/>
  <c r="E1126" i="1" a="1"/>
  <c r="E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C1132" i="1" s="1" a="1"/>
  <c r="C1132" i="1" s="1"/>
  <c r="E1133" i="1" a="1"/>
  <c r="E1133" i="1" s="1"/>
  <c r="C1133" i="1" s="1" a="1"/>
  <c r="C1133" i="1" s="1"/>
  <c r="E1134" i="1" a="1"/>
  <c r="E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C1140" i="1" s="1" a="1"/>
  <c r="C1140" i="1" s="1"/>
  <c r="E1141" i="1" a="1"/>
  <c r="E1141" i="1" s="1"/>
  <c r="C1141" i="1" s="1" a="1"/>
  <c r="C1141" i="1" s="1"/>
  <c r="E1142" i="1" a="1"/>
  <c r="E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C1148" i="1" s="1" a="1"/>
  <c r="C1148" i="1" s="1"/>
  <c r="E1149" i="1" a="1"/>
  <c r="E1149" i="1" s="1"/>
  <c r="C1149" i="1" s="1" a="1"/>
  <c r="C1149" i="1" s="1"/>
  <c r="E1150" i="1" a="1"/>
  <c r="E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C1156" i="1" s="1" a="1"/>
  <c r="C1156" i="1" s="1"/>
  <c r="E1157" i="1" a="1"/>
  <c r="E1157" i="1" s="1"/>
  <c r="C1157" i="1" s="1" a="1"/>
  <c r="C1157" i="1" s="1"/>
  <c r="E1158" i="1" a="1"/>
  <c r="E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C1164" i="1" s="1" a="1"/>
  <c r="C1164" i="1" s="1"/>
  <c r="E1165" i="1" a="1"/>
  <c r="E1165" i="1" s="1"/>
  <c r="C1165" i="1" s="1" a="1"/>
  <c r="C1165" i="1" s="1"/>
  <c r="E1166" i="1" a="1"/>
  <c r="E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C1172" i="1" s="1" a="1"/>
  <c r="C1172" i="1" s="1"/>
  <c r="E1173" i="1" a="1"/>
  <c r="E1173" i="1" s="1"/>
  <c r="C1173" i="1" s="1" a="1"/>
  <c r="C1173" i="1" s="1"/>
  <c r="E1174" i="1" a="1"/>
  <c r="E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C1285" i="1" s="1" a="1"/>
  <c r="C1285" i="1" s="1"/>
  <c r="E1286" i="1" a="1"/>
  <c r="E1286" i="1" s="1"/>
  <c r="C1286" i="1" s="1" a="1"/>
  <c r="C1286" i="1" s="1"/>
  <c r="E1287" i="1" a="1"/>
  <c r="E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C1293" i="1" s="1" a="1"/>
  <c r="C1293" i="1" s="1"/>
  <c r="E1294" i="1" a="1"/>
  <c r="E1294" i="1" s="1"/>
  <c r="C1294" i="1" s="1" a="1"/>
  <c r="C1294" i="1" s="1"/>
  <c r="E1295" i="1" a="1"/>
  <c r="E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C1301" i="1" s="1" a="1"/>
  <c r="C1301" i="1" s="1"/>
  <c r="E1302" i="1" a="1"/>
  <c r="E1302" i="1" s="1"/>
  <c r="C1302" i="1" s="1" a="1"/>
  <c r="C1302" i="1" s="1"/>
  <c r="E1303" i="1" a="1"/>
  <c r="E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C1309" i="1" s="1" a="1"/>
  <c r="C1309" i="1" s="1"/>
  <c r="E1310" i="1" a="1"/>
  <c r="E1310" i="1" s="1"/>
  <c r="C1310" i="1" s="1" a="1"/>
  <c r="C1310" i="1" s="1"/>
  <c r="E1311" i="1" a="1"/>
  <c r="E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C1317" i="1" s="1" a="1"/>
  <c r="C1317" i="1" s="1"/>
  <c r="E1318" i="1" a="1"/>
  <c r="E1318" i="1" s="1"/>
  <c r="C1318" i="1" s="1" a="1"/>
  <c r="C1318" i="1" s="1"/>
  <c r="E1319" i="1" a="1"/>
  <c r="E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C1325" i="1" s="1" a="1"/>
  <c r="C1325" i="1" s="1"/>
  <c r="E1326" i="1" a="1"/>
  <c r="E1326" i="1" s="1"/>
  <c r="C1326" i="1" s="1" a="1"/>
  <c r="C1326" i="1" s="1"/>
  <c r="E1327" i="1" a="1"/>
  <c r="E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C1333" i="1" s="1" a="1"/>
  <c r="C1333" i="1" s="1"/>
  <c r="E1334" i="1" a="1"/>
  <c r="E1334" i="1" s="1"/>
  <c r="C1334" i="1" s="1" a="1"/>
  <c r="C1334" i="1" s="1"/>
  <c r="E1335" i="1" a="1"/>
  <c r="E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C1341" i="1" s="1" a="1"/>
  <c r="C1341" i="1" s="1"/>
  <c r="E1342" i="1" a="1"/>
  <c r="E1342" i="1" s="1"/>
  <c r="C1342" i="1" s="1" a="1"/>
  <c r="C1342" i="1" s="1"/>
  <c r="E1343" i="1" a="1"/>
  <c r="E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C1349" i="1" s="1" a="1"/>
  <c r="C1349" i="1" s="1"/>
  <c r="E1350" i="1" a="1"/>
  <c r="E1350" i="1" s="1"/>
  <c r="C1350" i="1" s="1" a="1"/>
  <c r="C1350" i="1" s="1"/>
  <c r="E1351" i="1" a="1"/>
  <c r="E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C1506" i="1" s="1" a="1"/>
  <c r="C1506" i="1" s="1"/>
  <c r="E1507" i="1" a="1"/>
  <c r="E1507" i="1" s="1"/>
  <c r="C1507" i="1" s="1" a="1"/>
  <c r="C1507" i="1" s="1"/>
  <c r="E1508" i="1" a="1"/>
  <c r="E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C1514" i="1" s="1" a="1"/>
  <c r="C1514" i="1" s="1"/>
  <c r="E1515" i="1" a="1"/>
  <c r="E1515" i="1" s="1"/>
  <c r="C1515" i="1" s="1" a="1"/>
  <c r="C1515" i="1" s="1"/>
  <c r="E1516" i="1" a="1"/>
  <c r="E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C1522" i="1" s="1" a="1"/>
  <c r="C1522" i="1" s="1"/>
  <c r="E1523" i="1" a="1"/>
  <c r="E1523" i="1" s="1"/>
  <c r="C1523" i="1" s="1" a="1"/>
  <c r="C1523" i="1" s="1"/>
  <c r="E1524" i="1" a="1"/>
  <c r="E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C1530" i="1" s="1" a="1"/>
  <c r="C1530" i="1" s="1"/>
  <c r="E1531" i="1" a="1"/>
  <c r="E1531" i="1" s="1"/>
  <c r="C1531" i="1" s="1" a="1"/>
  <c r="C1531" i="1" s="1"/>
  <c r="E1532" i="1" a="1"/>
  <c r="E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C1538" i="1" s="1" a="1"/>
  <c r="C1538" i="1" s="1"/>
  <c r="E1539" i="1" a="1"/>
  <c r="E1539" i="1" s="1"/>
  <c r="C1539" i="1" s="1" a="1"/>
  <c r="C1539" i="1" s="1"/>
  <c r="E1540" i="1" a="1"/>
  <c r="E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C1546" i="1" s="1" a="1"/>
  <c r="C1546" i="1" s="1"/>
  <c r="E1547" i="1" a="1"/>
  <c r="E1547" i="1" s="1"/>
  <c r="C1547" i="1" s="1" a="1"/>
  <c r="C1547" i="1" s="1"/>
  <c r="E1548" i="1" a="1"/>
  <c r="E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C1554" i="1" s="1" a="1"/>
  <c r="C1554" i="1" s="1"/>
  <c r="E1555" i="1" a="1"/>
  <c r="E1555" i="1" s="1"/>
  <c r="C1555" i="1" s="1" a="1"/>
  <c r="C1555" i="1" s="1"/>
  <c r="E1556" i="1" a="1"/>
  <c r="E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C1562" i="1" s="1" a="1"/>
  <c r="C1562" i="1" s="1"/>
  <c r="E1563" i="1" a="1"/>
  <c r="E1563" i="1" s="1"/>
  <c r="C1563" i="1" s="1" a="1"/>
  <c r="C1563" i="1" s="1"/>
  <c r="E1564" i="1" a="1"/>
  <c r="E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C1570" i="1" s="1" a="1"/>
  <c r="C1570" i="1" s="1"/>
  <c r="E1571" i="1" a="1"/>
  <c r="E1571" i="1" s="1"/>
  <c r="C1571" i="1" s="1" a="1"/>
  <c r="C1571" i="1" s="1"/>
  <c r="E1572" i="1" a="1"/>
  <c r="E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C1578" i="1" s="1" a="1"/>
  <c r="C1578" i="1" s="1"/>
  <c r="E1579" i="1" a="1"/>
  <c r="E1579" i="1" s="1"/>
  <c r="C1579" i="1" s="1" a="1"/>
  <c r="C1579" i="1" s="1"/>
  <c r="E1580" i="1" a="1"/>
  <c r="E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C1586" i="1" s="1" a="1"/>
  <c r="C1586" i="1" s="1"/>
  <c r="E1587" i="1" a="1"/>
  <c r="E1587" i="1" s="1"/>
  <c r="C1587" i="1" s="1" a="1"/>
  <c r="C1587" i="1" s="1"/>
  <c r="E1588" i="1" a="1"/>
  <c r="E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C1594" i="1" s="1" a="1"/>
  <c r="C1594" i="1" s="1"/>
  <c r="E1595" i="1" a="1"/>
  <c r="E1595" i="1" s="1"/>
  <c r="C1595" i="1" s="1" a="1"/>
  <c r="C1595" i="1" s="1"/>
  <c r="E1596" i="1" a="1"/>
  <c r="E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C1602" i="1" s="1" a="1"/>
  <c r="C1602" i="1" s="1"/>
  <c r="E1603" i="1" a="1"/>
  <c r="E1603" i="1" s="1"/>
  <c r="C1603" i="1" s="1" a="1"/>
  <c r="C1603" i="1" s="1"/>
  <c r="E1604" i="1" a="1"/>
  <c r="E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C1610" i="1" s="1" a="1"/>
  <c r="C1610" i="1" s="1"/>
  <c r="E1611" i="1" a="1"/>
  <c r="E1611" i="1" s="1"/>
  <c r="C1611" i="1" s="1" a="1"/>
  <c r="C1611" i="1" s="1"/>
  <c r="E1612" i="1" a="1"/>
  <c r="E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C1618" i="1" s="1" a="1"/>
  <c r="C1618" i="1" s="1"/>
  <c r="E1619" i="1" a="1"/>
  <c r="E1619" i="1" s="1"/>
  <c r="C1619" i="1" s="1" a="1"/>
  <c r="C1619" i="1" s="1"/>
  <c r="E1620" i="1" a="1"/>
  <c r="E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C1626" i="1" s="1" a="1"/>
  <c r="C1626" i="1" s="1"/>
  <c r="E1627" i="1" a="1"/>
  <c r="E1627" i="1" s="1"/>
  <c r="C1627" i="1" s="1" a="1"/>
  <c r="C1627" i="1" s="1"/>
  <c r="E1628" i="1" a="1"/>
  <c r="E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3" i="1" a="1"/>
  <c r="E2993" i="1" s="1"/>
  <c r="C2993" i="1" s="1" a="1"/>
  <c r="C2993" i="1" s="1"/>
  <c r="E2994" i="1" a="1"/>
  <c r="E2994" i="1" s="1"/>
  <c r="C2994" i="1" s="1" a="1"/>
  <c r="C2994"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7" i="1" a="1"/>
  <c r="E7" i="1" s="1"/>
  <c r="C7" i="1" s="1" a="1"/>
  <c r="C7" i="1" s="1"/>
  <c r="B3" i="8"/>
  <c r="E1" i="9"/>
  <c r="F1" i="9" s="1"/>
  <c r="I1" i="8"/>
  <c r="K1" i="4"/>
  <c r="L1" i="9"/>
  <c r="A3" i="9"/>
  <c r="B37" i="2"/>
  <c r="R266" i="2"/>
  <c r="R253" i="2"/>
  <c r="R254" i="2"/>
  <c r="R255" i="2"/>
  <c r="R256" i="2"/>
  <c r="R257" i="2"/>
  <c r="R258" i="2"/>
  <c r="R259" i="2"/>
  <c r="R260" i="2"/>
  <c r="R252" i="2"/>
  <c r="R239" i="2"/>
  <c r="R240" i="2"/>
  <c r="R241" i="2"/>
  <c r="R242" i="2"/>
  <c r="R243" i="2"/>
  <c r="R244" i="2"/>
  <c r="R245" i="2"/>
  <c r="R246" i="2"/>
  <c r="R247" i="2"/>
  <c r="R248" i="2"/>
  <c r="R237" i="2"/>
  <c r="R192" i="2"/>
  <c r="R193" i="2"/>
  <c r="R194" i="2"/>
  <c r="R195" i="2"/>
  <c r="R198" i="2"/>
  <c r="R199" i="2"/>
  <c r="R200" i="2"/>
  <c r="R206" i="2"/>
  <c r="R207" i="2"/>
  <c r="R209" i="2"/>
  <c r="R211" i="2"/>
  <c r="R212" i="2"/>
  <c r="R213" i="2"/>
  <c r="R214" i="2"/>
  <c r="R215" i="2"/>
  <c r="R216" i="2"/>
  <c r="R217" i="2"/>
  <c r="R219" i="2"/>
  <c r="R220" i="2"/>
  <c r="R221" i="2"/>
  <c r="R222" i="2"/>
  <c r="R223" i="2"/>
  <c r="R224" i="2"/>
  <c r="R225" i="2"/>
  <c r="R226" i="2"/>
  <c r="R227" i="2"/>
  <c r="R228" i="2"/>
  <c r="R229" i="2"/>
  <c r="R230" i="2"/>
  <c r="R231" i="2"/>
  <c r="R173" i="2"/>
  <c r="R172" i="2"/>
  <c r="R171" i="2"/>
  <c r="R166" i="2"/>
  <c r="R165" i="2"/>
  <c r="R164" i="2"/>
  <c r="Q266" i="2"/>
  <c r="Q253" i="2"/>
  <c r="Q254" i="2"/>
  <c r="Q255" i="2"/>
  <c r="Q256" i="2"/>
  <c r="Q257" i="2"/>
  <c r="Q258" i="2"/>
  <c r="Q259" i="2"/>
  <c r="Q260" i="2"/>
  <c r="Q252" i="2"/>
  <c r="Q239" i="2"/>
  <c r="Q240" i="2"/>
  <c r="Q241" i="2"/>
  <c r="Q242" i="2"/>
  <c r="Q243" i="2"/>
  <c r="Q244" i="2"/>
  <c r="Q245" i="2"/>
  <c r="Q246" i="2"/>
  <c r="Q247" i="2"/>
  <c r="Q248" i="2"/>
  <c r="Q237" i="2"/>
  <c r="Q192" i="2"/>
  <c r="Q193" i="2"/>
  <c r="Q194" i="2"/>
  <c r="Q195" i="2"/>
  <c r="Q198" i="2"/>
  <c r="Q199" i="2"/>
  <c r="Q200" i="2"/>
  <c r="Q206" i="2"/>
  <c r="Q207" i="2"/>
  <c r="Q209" i="2"/>
  <c r="Q211" i="2"/>
  <c r="Q212" i="2"/>
  <c r="Q213" i="2"/>
  <c r="Q214" i="2"/>
  <c r="Q215" i="2"/>
  <c r="Q216" i="2"/>
  <c r="Q217" i="2"/>
  <c r="Q219" i="2"/>
  <c r="Q220" i="2"/>
  <c r="Q221" i="2"/>
  <c r="Q222" i="2"/>
  <c r="Q223" i="2"/>
  <c r="Q224" i="2"/>
  <c r="Q225" i="2"/>
  <c r="Q226" i="2"/>
  <c r="Q227" i="2"/>
  <c r="Q228" i="2"/>
  <c r="Q229" i="2"/>
  <c r="Q230" i="2"/>
  <c r="Q231" i="2"/>
  <c r="Q171" i="2"/>
  <c r="Q172" i="2"/>
  <c r="Q173" i="2"/>
  <c r="Q164" i="2"/>
  <c r="Q165" i="2"/>
  <c r="Q166" i="2"/>
  <c r="Q143" i="2"/>
  <c r="Q144" i="2"/>
  <c r="Q145" i="2"/>
  <c r="Q147" i="2"/>
  <c r="Q148" i="2"/>
  <c r="Q150" i="2"/>
  <c r="Q151" i="2"/>
  <c r="Q152" i="2"/>
  <c r="Q153" i="2"/>
  <c r="Q154" i="2"/>
  <c r="Q155" i="2"/>
  <c r="Q156" i="2"/>
  <c r="Q124" i="2"/>
  <c r="Q125" i="2"/>
  <c r="Q126" i="2"/>
  <c r="Q127" i="2"/>
  <c r="Q128" i="2"/>
  <c r="Q129" i="2"/>
  <c r="Q130" i="2"/>
  <c r="Q131" i="2"/>
  <c r="Q132" i="2"/>
  <c r="Q133" i="2"/>
  <c r="Q134" i="2"/>
  <c r="Q135" i="2"/>
  <c r="Q136" i="2"/>
  <c r="Q123" i="2"/>
  <c r="Q96" i="2"/>
  <c r="Q97" i="2"/>
  <c r="Q98" i="2"/>
  <c r="Q99" i="2"/>
  <c r="Q100" i="2"/>
  <c r="Q101" i="2"/>
  <c r="Q102" i="2"/>
  <c r="Q103" i="2"/>
  <c r="Q104" i="2"/>
  <c r="Q108" i="2"/>
  <c r="Q110" i="2"/>
  <c r="Q112" i="2"/>
  <c r="Q113" i="2"/>
  <c r="Q119" i="2"/>
  <c r="Q95" i="2"/>
  <c r="Q48" i="2"/>
  <c r="Q49" i="2"/>
  <c r="Q50" i="2"/>
  <c r="Q51" i="2"/>
  <c r="Q52" i="2"/>
  <c r="Q53" i="2"/>
  <c r="Q54" i="2"/>
  <c r="Q55" i="2"/>
  <c r="Q56" i="2"/>
  <c r="Q57" i="2"/>
  <c r="Q58" i="2"/>
  <c r="Q59" i="2"/>
  <c r="Q60" i="2"/>
  <c r="Q61" i="2"/>
  <c r="Q62" i="2"/>
  <c r="Q63" i="2"/>
  <c r="Q64" i="2"/>
  <c r="Q65" i="2"/>
  <c r="Q66" i="2"/>
  <c r="Q67" i="2"/>
  <c r="Q68" i="2"/>
  <c r="Q71" i="2"/>
  <c r="Q72" i="2"/>
  <c r="Q73" i="2"/>
  <c r="Q74" i="2"/>
  <c r="Q75" i="2"/>
  <c r="Q76" i="2"/>
  <c r="Q77" i="2"/>
  <c r="Q78" i="2"/>
  <c r="Q79" i="2"/>
  <c r="Q80" i="2"/>
  <c r="Q81" i="2"/>
  <c r="Q82" i="2"/>
  <c r="Q83" i="2"/>
  <c r="Q84" i="2"/>
  <c r="Q85" i="2"/>
  <c r="Q86" i="2"/>
  <c r="Q88" i="2"/>
  <c r="Q89" i="2"/>
  <c r="Q90" i="2"/>
  <c r="Q47" i="2"/>
  <c r="Q43" i="2"/>
  <c r="Q8" i="2"/>
  <c r="Q9" i="2"/>
  <c r="Q10" i="2"/>
  <c r="Q11" i="2"/>
  <c r="Q12" i="2"/>
  <c r="Q13" i="2"/>
  <c r="Q15" i="2"/>
  <c r="Q16" i="2"/>
  <c r="Q17" i="2"/>
  <c r="Q18" i="2"/>
  <c r="Q19" i="2"/>
  <c r="Q21" i="2"/>
  <c r="Q23" i="2"/>
  <c r="Q24" i="2"/>
  <c r="Q26" i="2"/>
  <c r="Q27" i="2"/>
  <c r="Q28" i="2"/>
  <c r="Q29" i="2"/>
  <c r="Q30" i="2"/>
  <c r="Q31" i="2"/>
  <c r="Q32" i="2"/>
  <c r="Q34" i="2"/>
  <c r="Q39" i="2"/>
  <c r="Q40" i="2"/>
  <c r="Q41" i="2"/>
  <c r="Q42" i="2"/>
  <c r="Q5" i="2"/>
  <c r="D826" i="1" l="1" a="1"/>
  <c r="D826" i="1" s="1"/>
  <c r="D515" i="1" a="1"/>
  <c r="D515" i="1" s="1"/>
  <c r="D2020" i="1" a="1"/>
  <c r="D2020" i="1" s="1"/>
  <c r="D1764" i="1" a="1"/>
  <c r="D1764" i="1" s="1"/>
  <c r="D1892" i="1" a="1"/>
  <c r="D1892" i="1" s="1"/>
  <c r="D1504" i="1" a="1"/>
  <c r="D1504" i="1" s="1"/>
  <c r="D1355" i="1" a="1"/>
  <c r="D1355" i="1" s="1"/>
  <c r="D1098" i="1" a="1"/>
  <c r="D1098" i="1" s="1"/>
  <c r="D387" i="1" a="1"/>
  <c r="D387" i="1" s="1"/>
  <c r="D272" i="1" a="1"/>
  <c r="D272" i="1" s="1"/>
  <c r="D2084" i="1" a="1"/>
  <c r="D2084" i="1" s="1"/>
  <c r="D1956" i="1" a="1"/>
  <c r="D1956" i="1" s="1"/>
  <c r="D1828" i="1" a="1"/>
  <c r="D1828" i="1" s="1"/>
  <c r="D1568" i="1" a="1"/>
  <c r="D1568" i="1" s="1"/>
  <c r="D1291" i="1" a="1"/>
  <c r="D1291" i="1" s="1"/>
  <c r="D1170" i="1" a="1"/>
  <c r="D1170" i="1" s="1"/>
  <c r="D1034" i="1" a="1"/>
  <c r="D1034" i="1" s="1"/>
  <c r="D760" i="1" a="1"/>
  <c r="D760" i="1" s="1"/>
  <c r="D579" i="1" a="1"/>
  <c r="D579" i="1" s="1"/>
  <c r="D451" i="1" a="1"/>
  <c r="D451" i="1" s="1"/>
  <c r="D208" i="1" a="1"/>
  <c r="D208" i="1" s="1"/>
  <c r="C24" i="1" a="1"/>
  <c r="C24" i="1" s="1"/>
  <c r="C25" i="1" s="1" a="1"/>
  <c r="C25" i="1" s="1"/>
  <c r="D2052" i="1" a="1"/>
  <c r="D2052" i="1" s="1"/>
  <c r="D1988" i="1" a="1"/>
  <c r="D1988" i="1" s="1"/>
  <c r="D1924" i="1" a="1"/>
  <c r="D1924" i="1" s="1"/>
  <c r="D1860" i="1" a="1"/>
  <c r="D1860" i="1" s="1"/>
  <c r="D1796" i="1" a="1"/>
  <c r="D1796" i="1" s="1"/>
  <c r="D1600" i="1" a="1"/>
  <c r="D1600" i="1" s="1"/>
  <c r="D1536" i="1" a="1"/>
  <c r="D1536" i="1" s="1"/>
  <c r="D1323" i="1" a="1"/>
  <c r="D1323" i="1" s="1"/>
  <c r="D1138" i="1" a="1"/>
  <c r="D1138" i="1" s="1"/>
  <c r="D1066" i="1" a="1"/>
  <c r="D1066" i="1" s="1"/>
  <c r="D858" i="1" a="1"/>
  <c r="D858" i="1" s="1"/>
  <c r="D794" i="1" a="1"/>
  <c r="D794" i="1" s="1"/>
  <c r="D728" i="1" a="1"/>
  <c r="D728" i="1" s="1"/>
  <c r="D641" i="1" a="1"/>
  <c r="D641" i="1" s="1"/>
  <c r="D547" i="1" a="1"/>
  <c r="D547" i="1" s="1"/>
  <c r="D483" i="1" a="1"/>
  <c r="D483" i="1" s="1"/>
  <c r="D419" i="1" a="1"/>
  <c r="D419" i="1" s="1"/>
  <c r="D240" i="1" a="1"/>
  <c r="D240" i="1" s="1"/>
  <c r="D176" i="1" a="1"/>
  <c r="D176" i="1" s="1"/>
  <c r="D147" i="1" a="1"/>
  <c r="D147" i="1" s="1"/>
  <c r="D48" i="1" a="1"/>
  <c r="D48" i="1" s="1"/>
  <c r="D2994" i="1" a="1"/>
  <c r="D2994" i="1" s="1"/>
  <c r="D2388" i="1" a="1"/>
  <c r="D2388" i="1" s="1"/>
  <c r="D2356" i="1" a="1"/>
  <c r="D2356" i="1" s="1"/>
  <c r="D2324" i="1" a="1"/>
  <c r="D2324" i="1" s="1"/>
  <c r="D2292" i="1" a="1"/>
  <c r="D2292" i="1" s="1"/>
  <c r="D2260" i="1" a="1"/>
  <c r="D2260" i="1" s="1"/>
  <c r="D2228" i="1" a="1"/>
  <c r="D2228" i="1" s="1"/>
  <c r="D2196" i="1" a="1"/>
  <c r="D2196" i="1" s="1"/>
  <c r="D2164" i="1" a="1"/>
  <c r="D2164" i="1" s="1"/>
  <c r="D2132" i="1" a="1"/>
  <c r="D2132" i="1" s="1"/>
  <c r="D2100" i="1" a="1"/>
  <c r="D2100" i="1" s="1"/>
  <c r="D2068" i="1" a="1"/>
  <c r="D2068" i="1" s="1"/>
  <c r="D2036" i="1" a="1"/>
  <c r="D2036" i="1" s="1"/>
  <c r="D2004" i="1" a="1"/>
  <c r="D2004" i="1" s="1"/>
  <c r="D1972" i="1" a="1"/>
  <c r="D1972" i="1" s="1"/>
  <c r="D1940" i="1" a="1"/>
  <c r="D1940" i="1" s="1"/>
  <c r="D1908" i="1" a="1"/>
  <c r="D1908" i="1" s="1"/>
  <c r="D1876" i="1" a="1"/>
  <c r="D1876" i="1" s="1"/>
  <c r="D1844" i="1" a="1"/>
  <c r="D1844" i="1" s="1"/>
  <c r="D1812" i="1" a="1"/>
  <c r="D1812" i="1" s="1"/>
  <c r="D1780" i="1" a="1"/>
  <c r="D1780" i="1" s="1"/>
  <c r="D1748" i="1" a="1"/>
  <c r="D1748" i="1" s="1"/>
  <c r="D1716" i="1" a="1"/>
  <c r="D1716" i="1" s="1"/>
  <c r="D1684" i="1" a="1"/>
  <c r="D1684" i="1" s="1"/>
  <c r="D1652" i="1" a="1"/>
  <c r="D1652" i="1" s="1"/>
  <c r="D1616" i="1" a="1"/>
  <c r="D1616" i="1" s="1"/>
  <c r="D1584" i="1" a="1"/>
  <c r="D1584" i="1" s="1"/>
  <c r="D1552" i="1" a="1"/>
  <c r="D1552" i="1" s="1"/>
  <c r="D1520" i="1" a="1"/>
  <c r="D1520" i="1" s="1"/>
  <c r="D1339" i="1" a="1"/>
  <c r="D1339" i="1" s="1"/>
  <c r="D1307" i="1" a="1"/>
  <c r="D1307" i="1" s="1"/>
  <c r="D1154" i="1" a="1"/>
  <c r="D1154" i="1" s="1"/>
  <c r="D1114" i="1" a="1"/>
  <c r="D1114" i="1" s="1"/>
  <c r="D1082" i="1" a="1"/>
  <c r="D1082" i="1" s="1"/>
  <c r="D1050" i="1" a="1"/>
  <c r="D1050" i="1" s="1"/>
  <c r="D1018" i="1" a="1"/>
  <c r="D1018" i="1" s="1"/>
  <c r="D986" i="1" a="1"/>
  <c r="D986" i="1" s="1"/>
  <c r="D954" i="1" a="1"/>
  <c r="D954" i="1" s="1"/>
  <c r="D922" i="1" a="1"/>
  <c r="D922" i="1" s="1"/>
  <c r="D890" i="1" a="1"/>
  <c r="D890" i="1" s="1"/>
  <c r="D72" i="1" a="1"/>
  <c r="D72" i="1" s="1"/>
  <c r="D32" i="1" a="1"/>
  <c r="D32" i="1" s="1"/>
  <c r="C20" i="1" a="1"/>
  <c r="C20" i="1" s="1"/>
  <c r="C21" i="1" s="1" a="1"/>
  <c r="C21" i="1" s="1"/>
  <c r="C17" i="1" a="1"/>
  <c r="C17" i="1" s="1"/>
  <c r="D2404" i="1" a="1"/>
  <c r="D2404" i="1" s="1"/>
  <c r="D2372" i="1" a="1"/>
  <c r="D2372" i="1" s="1"/>
  <c r="D2340" i="1" a="1"/>
  <c r="D2340" i="1" s="1"/>
  <c r="D2308" i="1" a="1"/>
  <c r="D2308" i="1" s="1"/>
  <c r="D2276" i="1" a="1"/>
  <c r="D2276" i="1" s="1"/>
  <c r="D2244" i="1" a="1"/>
  <c r="D2244" i="1" s="1"/>
  <c r="D2212" i="1" a="1"/>
  <c r="D2212" i="1" s="1"/>
  <c r="D2180" i="1" a="1"/>
  <c r="D2180" i="1" s="1"/>
  <c r="D2148" i="1" a="1"/>
  <c r="D2148" i="1" s="1"/>
  <c r="D2116" i="1" a="1"/>
  <c r="D2116" i="1" s="1"/>
  <c r="D1732" i="1" a="1"/>
  <c r="D1732" i="1" s="1"/>
  <c r="D1700" i="1" a="1"/>
  <c r="D1700" i="1" s="1"/>
  <c r="D1668" i="1" a="1"/>
  <c r="D1668" i="1" s="1"/>
  <c r="D1636" i="1" a="1"/>
  <c r="D1636" i="1" s="1"/>
  <c r="D1002" i="1" a="1"/>
  <c r="D1002" i="1" s="1"/>
  <c r="D970" i="1" a="1"/>
  <c r="D970" i="1" s="1"/>
  <c r="D938" i="1" a="1"/>
  <c r="D938" i="1" s="1"/>
  <c r="D906" i="1" a="1"/>
  <c r="D906" i="1" s="1"/>
  <c r="D874" i="1" a="1"/>
  <c r="D874" i="1" s="1"/>
  <c r="D842" i="1" a="1"/>
  <c r="D842" i="1" s="1"/>
  <c r="D810" i="1" a="1"/>
  <c r="D810" i="1" s="1"/>
  <c r="D776" i="1" a="1"/>
  <c r="D776" i="1" s="1"/>
  <c r="D744" i="1" a="1"/>
  <c r="D744" i="1" s="1"/>
  <c r="D712" i="1" a="1"/>
  <c r="D712" i="1" s="1"/>
  <c r="D657" i="1" a="1"/>
  <c r="D657" i="1" s="1"/>
  <c r="D625" i="1" a="1"/>
  <c r="D625" i="1" s="1"/>
  <c r="D563" i="1" a="1"/>
  <c r="D563" i="1" s="1"/>
  <c r="D531" i="1" a="1"/>
  <c r="D531" i="1" s="1"/>
  <c r="D499" i="1" a="1"/>
  <c r="D499" i="1" s="1"/>
  <c r="D467" i="1" a="1"/>
  <c r="D467" i="1" s="1"/>
  <c r="D435" i="1" a="1"/>
  <c r="D435" i="1" s="1"/>
  <c r="D403" i="1" a="1"/>
  <c r="D403" i="1" s="1"/>
  <c r="D371" i="1" a="1"/>
  <c r="D371" i="1" s="1"/>
  <c r="D288" i="1" a="1"/>
  <c r="D288" i="1" s="1"/>
  <c r="D256" i="1" a="1"/>
  <c r="D256" i="1" s="1"/>
  <c r="D224" i="1" a="1"/>
  <c r="D224" i="1" s="1"/>
  <c r="D192" i="1" a="1"/>
  <c r="D192" i="1" s="1"/>
  <c r="C1106" i="1" a="1"/>
  <c r="C1106" i="1" s="1"/>
  <c r="D1106" i="1" a="1"/>
  <c r="D1106" i="1" s="1"/>
  <c r="C1074" i="1" a="1"/>
  <c r="C1074" i="1" s="1"/>
  <c r="D1074" i="1" a="1"/>
  <c r="D1074" i="1" s="1"/>
  <c r="C1042" i="1" a="1"/>
  <c r="C1042" i="1" s="1"/>
  <c r="D1042" i="1" a="1"/>
  <c r="D1042" i="1" s="1"/>
  <c r="C1010" i="1" a="1"/>
  <c r="C1010" i="1" s="1"/>
  <c r="D1010" i="1" a="1"/>
  <c r="D1010" i="1" s="1"/>
  <c r="C978" i="1" a="1"/>
  <c r="C978" i="1" s="1"/>
  <c r="D978" i="1" a="1"/>
  <c r="D978" i="1" s="1"/>
  <c r="C946" i="1" a="1"/>
  <c r="C946" i="1" s="1"/>
  <c r="D946" i="1" a="1"/>
  <c r="D946" i="1" s="1"/>
  <c r="C914" i="1" a="1"/>
  <c r="C914" i="1" s="1"/>
  <c r="D914" i="1" a="1"/>
  <c r="D914" i="1" s="1"/>
  <c r="C882" i="1" a="1"/>
  <c r="C882" i="1" s="1"/>
  <c r="D882" i="1" a="1"/>
  <c r="D882" i="1" s="1"/>
  <c r="C850" i="1" a="1"/>
  <c r="C850" i="1" s="1"/>
  <c r="D850" i="1" a="1"/>
  <c r="D850" i="1" s="1"/>
  <c r="C818" i="1" a="1"/>
  <c r="C818" i="1" s="1"/>
  <c r="D818" i="1" a="1"/>
  <c r="D818" i="1" s="1"/>
  <c r="C786" i="1" a="1"/>
  <c r="C786" i="1" s="1"/>
  <c r="D786" i="1" a="1"/>
  <c r="D786" i="1" s="1"/>
  <c r="C752" i="1" a="1"/>
  <c r="C752" i="1" s="1"/>
  <c r="D752" i="1" a="1"/>
  <c r="D752" i="1" s="1"/>
  <c r="C720" i="1" a="1"/>
  <c r="C720" i="1" s="1"/>
  <c r="D720" i="1" a="1"/>
  <c r="D720" i="1" s="1"/>
  <c r="C633" i="1" a="1"/>
  <c r="C633" i="1" s="1"/>
  <c r="D633" i="1" a="1"/>
  <c r="D633" i="1" s="1"/>
  <c r="C571" i="1" a="1"/>
  <c r="C571" i="1" s="1"/>
  <c r="D571" i="1" a="1"/>
  <c r="D571" i="1" s="1"/>
  <c r="C539" i="1" a="1"/>
  <c r="C539" i="1" s="1"/>
  <c r="D539" i="1" a="1"/>
  <c r="D539" i="1" s="1"/>
  <c r="C507" i="1" a="1"/>
  <c r="C507" i="1" s="1"/>
  <c r="D507" i="1" a="1"/>
  <c r="D507" i="1" s="1"/>
  <c r="C475" i="1" a="1"/>
  <c r="C475" i="1" s="1"/>
  <c r="D475" i="1" a="1"/>
  <c r="D475" i="1" s="1"/>
  <c r="C443" i="1" a="1"/>
  <c r="C443" i="1" s="1"/>
  <c r="D443" i="1" a="1"/>
  <c r="D443" i="1" s="1"/>
  <c r="C411" i="1" a="1"/>
  <c r="C411" i="1" s="1"/>
  <c r="D411" i="1" a="1"/>
  <c r="D411" i="1" s="1"/>
  <c r="C379" i="1" a="1"/>
  <c r="C379" i="1" s="1"/>
  <c r="D379" i="1" a="1"/>
  <c r="D379" i="1" s="1"/>
  <c r="C318" i="1" a="1"/>
  <c r="C318" i="1" s="1"/>
  <c r="D318" i="1" a="1"/>
  <c r="D318" i="1" s="1"/>
  <c r="C264" i="1" a="1"/>
  <c r="C264" i="1" s="1"/>
  <c r="D264" i="1" a="1"/>
  <c r="D264" i="1" s="1"/>
  <c r="C232" i="1" a="1"/>
  <c r="C232" i="1" s="1"/>
  <c r="D232" i="1" a="1"/>
  <c r="D232" i="1" s="1"/>
  <c r="C200" i="1" a="1"/>
  <c r="C200" i="1" s="1"/>
  <c r="D200" i="1" a="1"/>
  <c r="D200" i="1" s="1"/>
  <c r="C168" i="1" a="1"/>
  <c r="C168" i="1" s="1"/>
  <c r="D168" i="1" a="1"/>
  <c r="D168" i="1" s="1"/>
  <c r="C87" i="1" a="1"/>
  <c r="C87" i="1" s="1"/>
  <c r="D87" i="1" a="1"/>
  <c r="D87" i="1" s="1"/>
  <c r="C64" i="1" a="1"/>
  <c r="C64" i="1" s="1"/>
  <c r="D64" i="1" a="1"/>
  <c r="D64" i="1" s="1"/>
  <c r="D2412" i="1" a="1"/>
  <c r="D2412" i="1" s="1"/>
  <c r="D2396" i="1" a="1"/>
  <c r="D2396" i="1" s="1"/>
  <c r="D2380" i="1" a="1"/>
  <c r="D2380" i="1" s="1"/>
  <c r="D2364" i="1" a="1"/>
  <c r="D2364" i="1" s="1"/>
  <c r="D2348" i="1" a="1"/>
  <c r="D2348" i="1" s="1"/>
  <c r="D2332" i="1" a="1"/>
  <c r="D2332" i="1" s="1"/>
  <c r="D2316" i="1" a="1"/>
  <c r="D2316" i="1" s="1"/>
  <c r="D2300" i="1" a="1"/>
  <c r="D2300" i="1" s="1"/>
  <c r="D2284" i="1" a="1"/>
  <c r="D2284" i="1" s="1"/>
  <c r="D2268" i="1" a="1"/>
  <c r="D2268" i="1" s="1"/>
  <c r="D2252" i="1" a="1"/>
  <c r="D2252" i="1" s="1"/>
  <c r="D2236" i="1" a="1"/>
  <c r="D2236" i="1" s="1"/>
  <c r="D2220" i="1" a="1"/>
  <c r="D2220" i="1" s="1"/>
  <c r="D2204" i="1" a="1"/>
  <c r="D2204" i="1" s="1"/>
  <c r="D2188" i="1" a="1"/>
  <c r="D2188" i="1" s="1"/>
  <c r="D2172" i="1" a="1"/>
  <c r="D2172" i="1" s="1"/>
  <c r="D2156" i="1" a="1"/>
  <c r="D2156" i="1" s="1"/>
  <c r="D2140" i="1" a="1"/>
  <c r="D2140" i="1" s="1"/>
  <c r="D2124" i="1" a="1"/>
  <c r="D2124" i="1" s="1"/>
  <c r="D2108" i="1" a="1"/>
  <c r="D2108" i="1" s="1"/>
  <c r="D2092" i="1" a="1"/>
  <c r="D2092" i="1" s="1"/>
  <c r="D2076" i="1" a="1"/>
  <c r="D2076" i="1" s="1"/>
  <c r="D2060" i="1" a="1"/>
  <c r="D2060" i="1" s="1"/>
  <c r="D2044" i="1" a="1"/>
  <c r="D2044" i="1" s="1"/>
  <c r="D2028" i="1" a="1"/>
  <c r="D2028" i="1" s="1"/>
  <c r="D2012" i="1" a="1"/>
  <c r="D2012" i="1" s="1"/>
  <c r="D1996" i="1" a="1"/>
  <c r="D1996" i="1" s="1"/>
  <c r="D1980" i="1" a="1"/>
  <c r="D1980" i="1" s="1"/>
  <c r="D1964" i="1" a="1"/>
  <c r="D1964" i="1" s="1"/>
  <c r="D1948" i="1" a="1"/>
  <c r="D1948" i="1" s="1"/>
  <c r="D1932" i="1" a="1"/>
  <c r="D1932" i="1" s="1"/>
  <c r="D1916" i="1" a="1"/>
  <c r="D1916" i="1" s="1"/>
  <c r="D1900" i="1" a="1"/>
  <c r="D1900" i="1" s="1"/>
  <c r="D1884" i="1" a="1"/>
  <c r="D1884" i="1" s="1"/>
  <c r="D1868" i="1" a="1"/>
  <c r="D1868" i="1" s="1"/>
  <c r="D1852" i="1" a="1"/>
  <c r="D1852" i="1" s="1"/>
  <c r="D1836" i="1" a="1"/>
  <c r="D1836" i="1" s="1"/>
  <c r="D1820" i="1" a="1"/>
  <c r="D1820" i="1" s="1"/>
  <c r="D1804" i="1" a="1"/>
  <c r="D1804" i="1" s="1"/>
  <c r="D1788" i="1" a="1"/>
  <c r="D1788" i="1" s="1"/>
  <c r="D1772" i="1" a="1"/>
  <c r="D1772" i="1" s="1"/>
  <c r="D1756" i="1" a="1"/>
  <c r="D1756" i="1" s="1"/>
  <c r="D1740" i="1" a="1"/>
  <c r="D1740" i="1" s="1"/>
  <c r="D1724" i="1" a="1"/>
  <c r="D1724" i="1" s="1"/>
  <c r="D1708" i="1" a="1"/>
  <c r="D1708" i="1" s="1"/>
  <c r="D1692" i="1" a="1"/>
  <c r="D1692" i="1" s="1"/>
  <c r="D1676" i="1" a="1"/>
  <c r="D1676" i="1" s="1"/>
  <c r="D1660" i="1" a="1"/>
  <c r="D1660" i="1" s="1"/>
  <c r="D1644" i="1" a="1"/>
  <c r="D1644" i="1" s="1"/>
  <c r="D1624" i="1" a="1"/>
  <c r="D1624" i="1" s="1"/>
  <c r="D1608" i="1" a="1"/>
  <c r="D1608" i="1" s="1"/>
  <c r="D1592" i="1" a="1"/>
  <c r="D1592" i="1" s="1"/>
  <c r="D1576" i="1" a="1"/>
  <c r="D1576" i="1" s="1"/>
  <c r="D1560" i="1" a="1"/>
  <c r="D1560" i="1" s="1"/>
  <c r="D1544" i="1" a="1"/>
  <c r="D1544" i="1" s="1"/>
  <c r="D1528" i="1" a="1"/>
  <c r="D1528" i="1" s="1"/>
  <c r="D1512" i="1" a="1"/>
  <c r="D1512" i="1" s="1"/>
  <c r="D1347" i="1" a="1"/>
  <c r="D1347" i="1" s="1"/>
  <c r="D1331" i="1" a="1"/>
  <c r="D1331" i="1" s="1"/>
  <c r="D1315" i="1" a="1"/>
  <c r="D1315" i="1" s="1"/>
  <c r="D1299" i="1" a="1"/>
  <c r="D1299" i="1" s="1"/>
  <c r="D1162" i="1" a="1"/>
  <c r="D1162" i="1" s="1"/>
  <c r="D1146" i="1" a="1"/>
  <c r="D1146" i="1" s="1"/>
  <c r="D1130" i="1" a="1"/>
  <c r="D1130" i="1" s="1"/>
  <c r="C1122" i="1" a="1"/>
  <c r="C1122" i="1" s="1"/>
  <c r="D1122" i="1" a="1"/>
  <c r="D1122" i="1" s="1"/>
  <c r="C1090" i="1" a="1"/>
  <c r="C1090" i="1" s="1"/>
  <c r="D1090" i="1" a="1"/>
  <c r="D1090" i="1" s="1"/>
  <c r="C1058" i="1" a="1"/>
  <c r="C1058" i="1" s="1"/>
  <c r="D1058" i="1" a="1"/>
  <c r="D1058" i="1" s="1"/>
  <c r="C1026" i="1" a="1"/>
  <c r="C1026" i="1" s="1"/>
  <c r="D1026" i="1" a="1"/>
  <c r="D1026" i="1" s="1"/>
  <c r="C994" i="1" a="1"/>
  <c r="C994" i="1" s="1"/>
  <c r="D994" i="1" a="1"/>
  <c r="D994" i="1" s="1"/>
  <c r="C962" i="1" a="1"/>
  <c r="C962" i="1" s="1"/>
  <c r="D962" i="1" a="1"/>
  <c r="D962" i="1" s="1"/>
  <c r="C930" i="1" a="1"/>
  <c r="C930" i="1" s="1"/>
  <c r="D930" i="1" a="1"/>
  <c r="D930" i="1" s="1"/>
  <c r="C898" i="1" a="1"/>
  <c r="C898" i="1" s="1"/>
  <c r="D898" i="1" a="1"/>
  <c r="D898" i="1" s="1"/>
  <c r="C866" i="1" a="1"/>
  <c r="C866" i="1" s="1"/>
  <c r="D866" i="1" a="1"/>
  <c r="D866" i="1" s="1"/>
  <c r="C834" i="1" a="1"/>
  <c r="C834" i="1" s="1"/>
  <c r="D834" i="1" a="1"/>
  <c r="D834" i="1" s="1"/>
  <c r="C802" i="1" a="1"/>
  <c r="C802" i="1" s="1"/>
  <c r="D802" i="1" a="1"/>
  <c r="D802" i="1" s="1"/>
  <c r="C768" i="1" a="1"/>
  <c r="C768" i="1" s="1"/>
  <c r="D768" i="1" a="1"/>
  <c r="D768" i="1" s="1"/>
  <c r="C736" i="1" a="1"/>
  <c r="C736" i="1" s="1"/>
  <c r="D736" i="1" a="1"/>
  <c r="D736" i="1" s="1"/>
  <c r="C649" i="1" a="1"/>
  <c r="C649" i="1" s="1"/>
  <c r="D649" i="1" a="1"/>
  <c r="D649" i="1" s="1"/>
  <c r="C587" i="1" a="1"/>
  <c r="C587" i="1" s="1"/>
  <c r="D587" i="1" a="1"/>
  <c r="D587" i="1" s="1"/>
  <c r="C555" i="1" a="1"/>
  <c r="C555" i="1" s="1"/>
  <c r="D555" i="1" a="1"/>
  <c r="D555" i="1" s="1"/>
  <c r="C523" i="1" a="1"/>
  <c r="C523" i="1" s="1"/>
  <c r="D523" i="1" a="1"/>
  <c r="D523" i="1" s="1"/>
  <c r="C491" i="1" a="1"/>
  <c r="C491" i="1" s="1"/>
  <c r="D491" i="1" a="1"/>
  <c r="D491" i="1" s="1"/>
  <c r="C459" i="1" a="1"/>
  <c r="C459" i="1" s="1"/>
  <c r="D459" i="1" a="1"/>
  <c r="D459" i="1" s="1"/>
  <c r="C427" i="1" a="1"/>
  <c r="C427" i="1" s="1"/>
  <c r="D427" i="1" a="1"/>
  <c r="D427" i="1" s="1"/>
  <c r="C395" i="1" a="1"/>
  <c r="C395" i="1" s="1"/>
  <c r="D395" i="1" a="1"/>
  <c r="D395" i="1" s="1"/>
  <c r="C363" i="1" a="1"/>
  <c r="C363" i="1" s="1"/>
  <c r="D363" i="1" a="1"/>
  <c r="D363" i="1" s="1"/>
  <c r="C280" i="1" a="1"/>
  <c r="C280" i="1" s="1"/>
  <c r="D280" i="1" a="1"/>
  <c r="D280" i="1" s="1"/>
  <c r="C248" i="1" a="1"/>
  <c r="C248" i="1" s="1"/>
  <c r="D248" i="1" a="1"/>
  <c r="D248" i="1" s="1"/>
  <c r="C216" i="1" a="1"/>
  <c r="C216" i="1" s="1"/>
  <c r="D216" i="1" a="1"/>
  <c r="D216" i="1" s="1"/>
  <c r="C184" i="1" a="1"/>
  <c r="C184" i="1" s="1"/>
  <c r="D184" i="1" a="1"/>
  <c r="D184" i="1" s="1"/>
  <c r="C155" i="1" a="1"/>
  <c r="C155" i="1" s="1"/>
  <c r="D155" i="1" a="1"/>
  <c r="D155" i="1" s="1"/>
  <c r="C80" i="1" a="1"/>
  <c r="C80" i="1" s="1"/>
  <c r="D80" i="1" a="1"/>
  <c r="D80" i="1" s="1"/>
  <c r="C40" i="1" a="1"/>
  <c r="C40" i="1" s="1"/>
  <c r="D40" i="1" a="1"/>
  <c r="D40" i="1" s="1"/>
  <c r="C9" i="1" a="1"/>
  <c r="C9" i="1" s="1"/>
  <c r="C10" i="1" s="1" a="1"/>
  <c r="C10" i="1" s="1"/>
  <c r="C11" i="1" s="1" a="1"/>
  <c r="C11" i="1" s="1"/>
  <c r="C12" i="1" s="1" a="1"/>
  <c r="C12" i="1" s="1"/>
  <c r="C13" i="1" s="1" a="1"/>
  <c r="C13" i="1" s="1"/>
  <c r="C14" i="1" s="1" a="1"/>
  <c r="C14" i="1" s="1"/>
  <c r="C1620" i="1" a="1"/>
  <c r="C1620" i="1" s="1"/>
  <c r="D1620" i="1" a="1"/>
  <c r="D1620" i="1" s="1"/>
  <c r="C1604" i="1" a="1"/>
  <c r="C1604" i="1" s="1"/>
  <c r="D1604" i="1" a="1"/>
  <c r="D1604" i="1" s="1"/>
  <c r="C1588" i="1" a="1"/>
  <c r="C1588" i="1" s="1"/>
  <c r="D1588" i="1" a="1"/>
  <c r="D1588" i="1" s="1"/>
  <c r="C1572" i="1" a="1"/>
  <c r="C1572" i="1" s="1"/>
  <c r="D1572" i="1" a="1"/>
  <c r="D1572" i="1" s="1"/>
  <c r="C1556" i="1" a="1"/>
  <c r="C1556" i="1" s="1"/>
  <c r="D1556" i="1" a="1"/>
  <c r="D1556" i="1" s="1"/>
  <c r="C1540" i="1" a="1"/>
  <c r="C1540" i="1" s="1"/>
  <c r="D1540" i="1" a="1"/>
  <c r="D1540" i="1" s="1"/>
  <c r="C1524" i="1" a="1"/>
  <c r="C1524" i="1" s="1"/>
  <c r="D1524" i="1" a="1"/>
  <c r="D1524" i="1" s="1"/>
  <c r="C1508" i="1" a="1"/>
  <c r="C1508" i="1" s="1"/>
  <c r="D1508" i="1" a="1"/>
  <c r="D1508" i="1" s="1"/>
  <c r="C1343" i="1" a="1"/>
  <c r="C1343" i="1" s="1"/>
  <c r="D1343" i="1" a="1"/>
  <c r="D1343" i="1" s="1"/>
  <c r="C1327" i="1" a="1"/>
  <c r="C1327" i="1" s="1"/>
  <c r="D1327" i="1" a="1"/>
  <c r="D1327" i="1" s="1"/>
  <c r="C1311" i="1" a="1"/>
  <c r="C1311" i="1" s="1"/>
  <c r="D1311" i="1" a="1"/>
  <c r="D1311" i="1" s="1"/>
  <c r="C1295" i="1" a="1"/>
  <c r="C1295" i="1" s="1"/>
  <c r="D1295" i="1" a="1"/>
  <c r="D1295" i="1" s="1"/>
  <c r="C1174" i="1" a="1"/>
  <c r="C1174" i="1" s="1"/>
  <c r="D1174" i="1" a="1"/>
  <c r="D1174" i="1" s="1"/>
  <c r="C1158" i="1" a="1"/>
  <c r="C1158" i="1" s="1"/>
  <c r="D1158" i="1" a="1"/>
  <c r="D1158" i="1" s="1"/>
  <c r="C1142" i="1" a="1"/>
  <c r="C1142" i="1" s="1"/>
  <c r="D1142" i="1" a="1"/>
  <c r="D1142" i="1" s="1"/>
  <c r="C1126" i="1" a="1"/>
  <c r="C1126" i="1" s="1"/>
  <c r="D1126" i="1" a="1"/>
  <c r="D1126" i="1" s="1"/>
  <c r="C1110" i="1" a="1"/>
  <c r="C1110" i="1" s="1"/>
  <c r="D1110" i="1" a="1"/>
  <c r="D1110" i="1" s="1"/>
  <c r="C1094" i="1" a="1"/>
  <c r="C1094" i="1" s="1"/>
  <c r="D1094" i="1" a="1"/>
  <c r="D1094" i="1" s="1"/>
  <c r="C1078" i="1" a="1"/>
  <c r="C1078" i="1" s="1"/>
  <c r="D1078" i="1" a="1"/>
  <c r="D1078" i="1" s="1"/>
  <c r="C1062" i="1" a="1"/>
  <c r="C1062" i="1" s="1"/>
  <c r="D1062" i="1" a="1"/>
  <c r="D1062" i="1" s="1"/>
  <c r="C1046" i="1" a="1"/>
  <c r="C1046" i="1" s="1"/>
  <c r="D1046" i="1" a="1"/>
  <c r="D1046" i="1" s="1"/>
  <c r="C1030" i="1" a="1"/>
  <c r="C1030" i="1" s="1"/>
  <c r="D1030" i="1" a="1"/>
  <c r="D1030" i="1" s="1"/>
  <c r="C1014" i="1" a="1"/>
  <c r="C1014" i="1" s="1"/>
  <c r="D1014" i="1" a="1"/>
  <c r="D1014" i="1" s="1"/>
  <c r="C998" i="1" a="1"/>
  <c r="C998" i="1" s="1"/>
  <c r="D998" i="1" a="1"/>
  <c r="D998" i="1" s="1"/>
  <c r="C982" i="1" a="1"/>
  <c r="C982" i="1" s="1"/>
  <c r="D982" i="1" a="1"/>
  <c r="D982" i="1" s="1"/>
  <c r="C966" i="1" a="1"/>
  <c r="C966" i="1" s="1"/>
  <c r="D966" i="1" a="1"/>
  <c r="D966" i="1" s="1"/>
  <c r="C950" i="1" a="1"/>
  <c r="C950" i="1" s="1"/>
  <c r="D950" i="1" a="1"/>
  <c r="D950" i="1" s="1"/>
  <c r="C934" i="1" a="1"/>
  <c r="C934" i="1" s="1"/>
  <c r="D934" i="1" a="1"/>
  <c r="D934" i="1" s="1"/>
  <c r="C918" i="1" a="1"/>
  <c r="C918" i="1" s="1"/>
  <c r="D918" i="1" a="1"/>
  <c r="D918" i="1" s="1"/>
  <c r="C902" i="1" a="1"/>
  <c r="C902" i="1" s="1"/>
  <c r="D902" i="1" a="1"/>
  <c r="D902" i="1" s="1"/>
  <c r="C886" i="1" a="1"/>
  <c r="C886" i="1" s="1"/>
  <c r="D886" i="1" a="1"/>
  <c r="D886" i="1" s="1"/>
  <c r="C870" i="1" a="1"/>
  <c r="C870" i="1" s="1"/>
  <c r="D870" i="1" a="1"/>
  <c r="D870" i="1" s="1"/>
  <c r="C854" i="1" a="1"/>
  <c r="C854" i="1" s="1"/>
  <c r="D854" i="1" a="1"/>
  <c r="D854" i="1" s="1"/>
  <c r="D2998" i="1" a="1"/>
  <c r="D2998" i="1" s="1"/>
  <c r="D2990" i="1" a="1"/>
  <c r="D2990" i="1" s="1"/>
  <c r="D2408" i="1" a="1"/>
  <c r="D2408" i="1" s="1"/>
  <c r="D2400" i="1" a="1"/>
  <c r="D2400" i="1" s="1"/>
  <c r="D2392" i="1" a="1"/>
  <c r="D2392" i="1" s="1"/>
  <c r="D2384" i="1" a="1"/>
  <c r="D2384" i="1" s="1"/>
  <c r="D2376" i="1" a="1"/>
  <c r="D2376" i="1" s="1"/>
  <c r="D2368" i="1" a="1"/>
  <c r="D2368" i="1" s="1"/>
  <c r="D2360" i="1" a="1"/>
  <c r="D2360" i="1" s="1"/>
  <c r="D2352" i="1" a="1"/>
  <c r="D2352" i="1" s="1"/>
  <c r="D2344" i="1" a="1"/>
  <c r="D2344" i="1" s="1"/>
  <c r="D2336" i="1" a="1"/>
  <c r="D2336" i="1" s="1"/>
  <c r="D2328" i="1" a="1"/>
  <c r="D2328" i="1" s="1"/>
  <c r="D2320" i="1" a="1"/>
  <c r="D2320" i="1" s="1"/>
  <c r="D2312" i="1" a="1"/>
  <c r="D2312" i="1" s="1"/>
  <c r="D2304" i="1" a="1"/>
  <c r="D2304" i="1" s="1"/>
  <c r="D2296" i="1" a="1"/>
  <c r="D2296" i="1" s="1"/>
  <c r="D2288" i="1" a="1"/>
  <c r="D2288" i="1" s="1"/>
  <c r="D2280" i="1" a="1"/>
  <c r="D2280" i="1" s="1"/>
  <c r="D2272" i="1" a="1"/>
  <c r="D2272" i="1" s="1"/>
  <c r="D2264" i="1" a="1"/>
  <c r="D2264" i="1" s="1"/>
  <c r="D2256" i="1" a="1"/>
  <c r="D2256" i="1" s="1"/>
  <c r="D2248" i="1" a="1"/>
  <c r="D2248" i="1" s="1"/>
  <c r="D2240" i="1" a="1"/>
  <c r="D2240" i="1" s="1"/>
  <c r="D2232" i="1" a="1"/>
  <c r="D2232" i="1" s="1"/>
  <c r="D2224" i="1" a="1"/>
  <c r="D2224" i="1" s="1"/>
  <c r="D2216" i="1" a="1"/>
  <c r="D2216" i="1" s="1"/>
  <c r="D2208" i="1" a="1"/>
  <c r="D2208" i="1" s="1"/>
  <c r="D2200" i="1" a="1"/>
  <c r="D2200" i="1" s="1"/>
  <c r="D2192" i="1" a="1"/>
  <c r="D2192" i="1" s="1"/>
  <c r="D2184" i="1" a="1"/>
  <c r="D2184" i="1" s="1"/>
  <c r="D2176" i="1" a="1"/>
  <c r="D2176" i="1" s="1"/>
  <c r="D2168" i="1" a="1"/>
  <c r="D2168" i="1" s="1"/>
  <c r="D2160" i="1" a="1"/>
  <c r="D2160" i="1" s="1"/>
  <c r="D2152" i="1" a="1"/>
  <c r="D2152" i="1" s="1"/>
  <c r="D2144" i="1" a="1"/>
  <c r="D2144" i="1" s="1"/>
  <c r="D2136" i="1" a="1"/>
  <c r="D2136" i="1" s="1"/>
  <c r="D2128" i="1" a="1"/>
  <c r="D2128" i="1" s="1"/>
  <c r="D2120" i="1" a="1"/>
  <c r="D2120" i="1" s="1"/>
  <c r="D2112" i="1" a="1"/>
  <c r="D2112" i="1" s="1"/>
  <c r="D2104" i="1" a="1"/>
  <c r="D2104" i="1" s="1"/>
  <c r="D2096" i="1" a="1"/>
  <c r="D2096" i="1" s="1"/>
  <c r="D2088" i="1" a="1"/>
  <c r="D2088" i="1" s="1"/>
  <c r="D2080" i="1" a="1"/>
  <c r="D2080" i="1" s="1"/>
  <c r="D2072" i="1" a="1"/>
  <c r="D2072" i="1" s="1"/>
  <c r="D2064" i="1" a="1"/>
  <c r="D2064" i="1" s="1"/>
  <c r="D2056" i="1" a="1"/>
  <c r="D2056" i="1" s="1"/>
  <c r="D2048" i="1" a="1"/>
  <c r="D2048" i="1" s="1"/>
  <c r="D2040" i="1" a="1"/>
  <c r="D2040" i="1" s="1"/>
  <c r="D2032" i="1" a="1"/>
  <c r="D2032" i="1" s="1"/>
  <c r="D2024" i="1" a="1"/>
  <c r="D2024" i="1" s="1"/>
  <c r="D2016" i="1" a="1"/>
  <c r="D2016" i="1" s="1"/>
  <c r="D2008" i="1" a="1"/>
  <c r="D2008" i="1" s="1"/>
  <c r="D2000" i="1" a="1"/>
  <c r="D2000" i="1" s="1"/>
  <c r="D1992" i="1" a="1"/>
  <c r="D1992" i="1" s="1"/>
  <c r="D1984" i="1" a="1"/>
  <c r="D1984" i="1" s="1"/>
  <c r="D1976" i="1" a="1"/>
  <c r="D1976" i="1" s="1"/>
  <c r="D1968" i="1" a="1"/>
  <c r="D1968" i="1" s="1"/>
  <c r="D1960" i="1" a="1"/>
  <c r="D1960" i="1" s="1"/>
  <c r="D1952" i="1" a="1"/>
  <c r="D1952" i="1" s="1"/>
  <c r="D1944" i="1" a="1"/>
  <c r="D1944" i="1" s="1"/>
  <c r="D1936" i="1" a="1"/>
  <c r="D1936" i="1" s="1"/>
  <c r="D1928" i="1" a="1"/>
  <c r="D1928" i="1" s="1"/>
  <c r="D1920" i="1" a="1"/>
  <c r="D1920" i="1" s="1"/>
  <c r="D1912" i="1" a="1"/>
  <c r="D1912" i="1" s="1"/>
  <c r="D1904" i="1" a="1"/>
  <c r="D1904" i="1" s="1"/>
  <c r="D1896" i="1" a="1"/>
  <c r="D1896" i="1" s="1"/>
  <c r="D1888" i="1" a="1"/>
  <c r="D1888" i="1" s="1"/>
  <c r="D1880" i="1" a="1"/>
  <c r="D1880" i="1" s="1"/>
  <c r="D1872" i="1" a="1"/>
  <c r="D1872" i="1" s="1"/>
  <c r="D1864" i="1" a="1"/>
  <c r="D1864" i="1" s="1"/>
  <c r="D1856" i="1" a="1"/>
  <c r="D1856" i="1" s="1"/>
  <c r="D1848" i="1" a="1"/>
  <c r="D1848" i="1" s="1"/>
  <c r="D1840" i="1" a="1"/>
  <c r="D1840" i="1" s="1"/>
  <c r="D1832" i="1" a="1"/>
  <c r="D1832" i="1" s="1"/>
  <c r="D1824" i="1" a="1"/>
  <c r="D1824" i="1" s="1"/>
  <c r="D1816" i="1" a="1"/>
  <c r="D1816" i="1" s="1"/>
  <c r="D1808" i="1" a="1"/>
  <c r="D1808" i="1" s="1"/>
  <c r="D1800" i="1" a="1"/>
  <c r="D1800" i="1" s="1"/>
  <c r="D1792" i="1" a="1"/>
  <c r="D1792" i="1" s="1"/>
  <c r="D1784" i="1" a="1"/>
  <c r="D1784" i="1" s="1"/>
  <c r="D1776" i="1" a="1"/>
  <c r="D1776" i="1" s="1"/>
  <c r="D1768" i="1" a="1"/>
  <c r="D1768" i="1" s="1"/>
  <c r="D1760" i="1" a="1"/>
  <c r="D1760" i="1" s="1"/>
  <c r="D1752" i="1" a="1"/>
  <c r="D1752" i="1" s="1"/>
  <c r="D1744" i="1" a="1"/>
  <c r="D1744" i="1" s="1"/>
  <c r="D1736" i="1" a="1"/>
  <c r="D1736" i="1" s="1"/>
  <c r="D1728" i="1" a="1"/>
  <c r="D1728" i="1" s="1"/>
  <c r="D1720" i="1" a="1"/>
  <c r="D1720" i="1" s="1"/>
  <c r="D1712" i="1" a="1"/>
  <c r="D1712" i="1" s="1"/>
  <c r="D1704" i="1" a="1"/>
  <c r="D1704" i="1" s="1"/>
  <c r="D1696" i="1" a="1"/>
  <c r="D1696" i="1" s="1"/>
  <c r="D1688" i="1" a="1"/>
  <c r="D1688" i="1" s="1"/>
  <c r="D1680" i="1" a="1"/>
  <c r="D1680" i="1" s="1"/>
  <c r="D1672" i="1" a="1"/>
  <c r="D1672" i="1" s="1"/>
  <c r="D1664" i="1" a="1"/>
  <c r="D1664" i="1" s="1"/>
  <c r="D1656" i="1" a="1"/>
  <c r="D1656" i="1" s="1"/>
  <c r="D1648" i="1" a="1"/>
  <c r="D1648" i="1" s="1"/>
  <c r="D1640" i="1" a="1"/>
  <c r="D1640" i="1" s="1"/>
  <c r="D1632" i="1" a="1"/>
  <c r="D1632" i="1" s="1"/>
  <c r="C1628" i="1" a="1"/>
  <c r="C1628" i="1" s="1"/>
  <c r="D1628" i="1" a="1"/>
  <c r="D1628" i="1" s="1"/>
  <c r="C1612" i="1" a="1"/>
  <c r="C1612" i="1" s="1"/>
  <c r="D1612" i="1" a="1"/>
  <c r="D1612" i="1" s="1"/>
  <c r="C1596" i="1" a="1"/>
  <c r="C1596" i="1" s="1"/>
  <c r="D1596" i="1" a="1"/>
  <c r="D1596" i="1" s="1"/>
  <c r="C1580" i="1" a="1"/>
  <c r="C1580" i="1" s="1"/>
  <c r="D1580" i="1" a="1"/>
  <c r="D1580" i="1" s="1"/>
  <c r="C1564" i="1" a="1"/>
  <c r="C1564" i="1" s="1"/>
  <c r="D1564" i="1" a="1"/>
  <c r="D1564" i="1" s="1"/>
  <c r="C1548" i="1" a="1"/>
  <c r="C1548" i="1" s="1"/>
  <c r="D1548" i="1" a="1"/>
  <c r="D1548" i="1" s="1"/>
  <c r="C1532" i="1" a="1"/>
  <c r="C1532" i="1" s="1"/>
  <c r="D1532" i="1" a="1"/>
  <c r="D1532" i="1" s="1"/>
  <c r="C1516" i="1" a="1"/>
  <c r="C1516" i="1" s="1"/>
  <c r="D1516" i="1" a="1"/>
  <c r="D1516" i="1" s="1"/>
  <c r="C1351" i="1" a="1"/>
  <c r="C1351" i="1" s="1"/>
  <c r="D1351" i="1" a="1"/>
  <c r="D1351" i="1" s="1"/>
  <c r="C1335" i="1" a="1"/>
  <c r="C1335" i="1" s="1"/>
  <c r="D1335" i="1" a="1"/>
  <c r="D1335" i="1" s="1"/>
  <c r="C1319" i="1" a="1"/>
  <c r="C1319" i="1" s="1"/>
  <c r="D1319" i="1" a="1"/>
  <c r="D1319" i="1" s="1"/>
  <c r="C1303" i="1" a="1"/>
  <c r="C1303" i="1" s="1"/>
  <c r="D1303" i="1" a="1"/>
  <c r="D1303" i="1" s="1"/>
  <c r="C1287" i="1" a="1"/>
  <c r="C1287" i="1" s="1"/>
  <c r="D1287" i="1" a="1"/>
  <c r="D1287" i="1" s="1"/>
  <c r="C1166" i="1" a="1"/>
  <c r="C1166" i="1" s="1"/>
  <c r="D1166" i="1" a="1"/>
  <c r="D1166" i="1" s="1"/>
  <c r="C1150" i="1" a="1"/>
  <c r="C1150" i="1" s="1"/>
  <c r="D1150" i="1" a="1"/>
  <c r="D1150" i="1" s="1"/>
  <c r="C1134" i="1" a="1"/>
  <c r="C1134" i="1" s="1"/>
  <c r="D1134" i="1" a="1"/>
  <c r="D1134" i="1" s="1"/>
  <c r="C1118" i="1" a="1"/>
  <c r="C1118" i="1" s="1"/>
  <c r="D1118" i="1" a="1"/>
  <c r="D1118" i="1" s="1"/>
  <c r="C1102" i="1" a="1"/>
  <c r="C1102" i="1" s="1"/>
  <c r="D1102" i="1" a="1"/>
  <c r="D1102" i="1" s="1"/>
  <c r="C1086" i="1" a="1"/>
  <c r="C1086" i="1" s="1"/>
  <c r="D1086" i="1" a="1"/>
  <c r="D1086" i="1" s="1"/>
  <c r="C1070" i="1" a="1"/>
  <c r="C1070" i="1" s="1"/>
  <c r="D1070" i="1" a="1"/>
  <c r="D1070" i="1" s="1"/>
  <c r="C1054" i="1" a="1"/>
  <c r="C1054" i="1" s="1"/>
  <c r="D1054" i="1" a="1"/>
  <c r="D1054" i="1" s="1"/>
  <c r="C1038" i="1" a="1"/>
  <c r="C1038" i="1" s="1"/>
  <c r="D1038" i="1" a="1"/>
  <c r="D1038" i="1" s="1"/>
  <c r="C1022" i="1" a="1"/>
  <c r="C1022" i="1" s="1"/>
  <c r="D1022" i="1" a="1"/>
  <c r="D1022" i="1" s="1"/>
  <c r="C1006" i="1" a="1"/>
  <c r="C1006" i="1" s="1"/>
  <c r="D1006" i="1" a="1"/>
  <c r="D1006" i="1" s="1"/>
  <c r="C990" i="1" a="1"/>
  <c r="C990" i="1" s="1"/>
  <c r="D990" i="1" a="1"/>
  <c r="D990" i="1" s="1"/>
  <c r="C974" i="1" a="1"/>
  <c r="C974" i="1" s="1"/>
  <c r="D974" i="1" a="1"/>
  <c r="D974" i="1" s="1"/>
  <c r="C958" i="1" a="1"/>
  <c r="C958" i="1" s="1"/>
  <c r="D958" i="1" a="1"/>
  <c r="D958" i="1" s="1"/>
  <c r="C942" i="1" a="1"/>
  <c r="C942" i="1" s="1"/>
  <c r="D942" i="1" a="1"/>
  <c r="D942" i="1" s="1"/>
  <c r="C926" i="1" a="1"/>
  <c r="C926" i="1" s="1"/>
  <c r="D926" i="1" a="1"/>
  <c r="D926" i="1" s="1"/>
  <c r="C910" i="1" a="1"/>
  <c r="C910" i="1" s="1"/>
  <c r="D910" i="1" a="1"/>
  <c r="D910" i="1" s="1"/>
  <c r="C894" i="1" a="1"/>
  <c r="C894" i="1" s="1"/>
  <c r="D894" i="1" a="1"/>
  <c r="D894" i="1" s="1"/>
  <c r="C878" i="1" a="1"/>
  <c r="C878" i="1" s="1"/>
  <c r="D878" i="1" a="1"/>
  <c r="D878" i="1" s="1"/>
  <c r="C862" i="1" a="1"/>
  <c r="C862" i="1" s="1"/>
  <c r="D862" i="1" a="1"/>
  <c r="D862" i="1" s="1"/>
  <c r="D311" i="1" a="1"/>
  <c r="D311" i="1" s="1"/>
  <c r="C311" i="1" a="1"/>
  <c r="C311" i="1" s="1"/>
  <c r="D30" i="1" a="1"/>
  <c r="D30" i="1" s="1"/>
  <c r="C30" i="1" a="1"/>
  <c r="C30" i="1" s="1"/>
  <c r="D846" i="1" a="1"/>
  <c r="D846" i="1" s="1"/>
  <c r="D838" i="1" a="1"/>
  <c r="D838" i="1" s="1"/>
  <c r="D830" i="1" a="1"/>
  <c r="D830" i="1" s="1"/>
  <c r="D822" i="1" a="1"/>
  <c r="D822" i="1" s="1"/>
  <c r="D814" i="1" a="1"/>
  <c r="D814" i="1" s="1"/>
  <c r="D806" i="1" a="1"/>
  <c r="D806" i="1" s="1"/>
  <c r="D798" i="1" a="1"/>
  <c r="D798" i="1" s="1"/>
  <c r="D790" i="1" a="1"/>
  <c r="D790" i="1" s="1"/>
  <c r="D780" i="1" a="1"/>
  <c r="D780" i="1" s="1"/>
  <c r="D772" i="1" a="1"/>
  <c r="D772" i="1" s="1"/>
  <c r="D764" i="1" a="1"/>
  <c r="D764" i="1" s="1"/>
  <c r="D756" i="1" a="1"/>
  <c r="D756" i="1" s="1"/>
  <c r="D748" i="1" a="1"/>
  <c r="D748" i="1" s="1"/>
  <c r="D740" i="1" a="1"/>
  <c r="D740" i="1" s="1"/>
  <c r="D732" i="1" a="1"/>
  <c r="D732" i="1" s="1"/>
  <c r="D724" i="1" a="1"/>
  <c r="D724" i="1" s="1"/>
  <c r="D716" i="1" a="1"/>
  <c r="D716" i="1" s="1"/>
  <c r="D653" i="1" a="1"/>
  <c r="D653" i="1" s="1"/>
  <c r="D645" i="1" a="1"/>
  <c r="D645" i="1" s="1"/>
  <c r="D637" i="1" a="1"/>
  <c r="D637" i="1" s="1"/>
  <c r="D629" i="1" a="1"/>
  <c r="D629" i="1" s="1"/>
  <c r="D621" i="1" a="1"/>
  <c r="D621" i="1" s="1"/>
  <c r="D619" i="1" a="1"/>
  <c r="D619" i="1" s="1"/>
  <c r="C619" i="1" a="1"/>
  <c r="C619" i="1" s="1"/>
  <c r="D583" i="1" a="1"/>
  <c r="D583" i="1" s="1"/>
  <c r="D575" i="1" a="1"/>
  <c r="D575" i="1" s="1"/>
  <c r="D567" i="1" a="1"/>
  <c r="D567" i="1" s="1"/>
  <c r="D559" i="1" a="1"/>
  <c r="D559" i="1" s="1"/>
  <c r="D551" i="1" a="1"/>
  <c r="D551" i="1" s="1"/>
  <c r="D543" i="1" a="1"/>
  <c r="D543" i="1" s="1"/>
  <c r="D535" i="1" a="1"/>
  <c r="D535" i="1" s="1"/>
  <c r="D527" i="1" a="1"/>
  <c r="D527" i="1" s="1"/>
  <c r="D519" i="1" a="1"/>
  <c r="D519" i="1" s="1"/>
  <c r="D511" i="1" a="1"/>
  <c r="D511" i="1" s="1"/>
  <c r="D503" i="1" a="1"/>
  <c r="D503" i="1" s="1"/>
  <c r="D495" i="1" a="1"/>
  <c r="D495" i="1" s="1"/>
  <c r="D487" i="1" a="1"/>
  <c r="D487" i="1" s="1"/>
  <c r="D479" i="1" a="1"/>
  <c r="D479" i="1" s="1"/>
  <c r="D471" i="1" a="1"/>
  <c r="D471" i="1" s="1"/>
  <c r="D463" i="1" a="1"/>
  <c r="D463" i="1" s="1"/>
  <c r="D455" i="1" a="1"/>
  <c r="D455" i="1" s="1"/>
  <c r="D447" i="1" a="1"/>
  <c r="D447" i="1" s="1"/>
  <c r="D439" i="1" a="1"/>
  <c r="D439" i="1" s="1"/>
  <c r="D431" i="1" a="1"/>
  <c r="D431" i="1" s="1"/>
  <c r="D423" i="1" a="1"/>
  <c r="D423" i="1" s="1"/>
  <c r="D415" i="1" a="1"/>
  <c r="D415" i="1" s="1"/>
  <c r="D407" i="1" a="1"/>
  <c r="D407" i="1" s="1"/>
  <c r="D399" i="1" a="1"/>
  <c r="D399" i="1" s="1"/>
  <c r="D391" i="1" a="1"/>
  <c r="D391" i="1" s="1"/>
  <c r="D383" i="1" a="1"/>
  <c r="D383" i="1" s="1"/>
  <c r="D375" i="1" a="1"/>
  <c r="D375" i="1" s="1"/>
  <c r="D367" i="1" a="1"/>
  <c r="D367" i="1" s="1"/>
  <c r="D314" i="1" a="1"/>
  <c r="D314" i="1" s="1"/>
  <c r="D284" i="1" a="1"/>
  <c r="D284" i="1" s="1"/>
  <c r="D276" i="1" a="1"/>
  <c r="D276" i="1" s="1"/>
  <c r="D268" i="1" a="1"/>
  <c r="D268" i="1" s="1"/>
  <c r="D260" i="1" a="1"/>
  <c r="D260" i="1" s="1"/>
  <c r="D252" i="1" a="1"/>
  <c r="D252" i="1" s="1"/>
  <c r="D244" i="1" a="1"/>
  <c r="D244" i="1" s="1"/>
  <c r="D236" i="1" a="1"/>
  <c r="D236" i="1" s="1"/>
  <c r="D228" i="1" a="1"/>
  <c r="D228" i="1" s="1"/>
  <c r="D220" i="1" a="1"/>
  <c r="D220" i="1" s="1"/>
  <c r="D212" i="1" a="1"/>
  <c r="D212" i="1" s="1"/>
  <c r="D204" i="1" a="1"/>
  <c r="D204" i="1" s="1"/>
  <c r="D196" i="1" a="1"/>
  <c r="D196" i="1" s="1"/>
  <c r="D188" i="1" a="1"/>
  <c r="D188" i="1" s="1"/>
  <c r="D180" i="1" a="1"/>
  <c r="D180" i="1" s="1"/>
  <c r="D172" i="1" a="1"/>
  <c r="D172" i="1" s="1"/>
  <c r="D164" i="1" a="1"/>
  <c r="D164" i="1" s="1"/>
  <c r="D159" i="1" a="1"/>
  <c r="D159" i="1" s="1"/>
  <c r="D151" i="1" a="1"/>
  <c r="D151" i="1" s="1"/>
  <c r="D91" i="1" a="1"/>
  <c r="D91" i="1" s="1"/>
  <c r="D76" i="1" a="1"/>
  <c r="D76" i="1" s="1"/>
  <c r="D68" i="1" a="1"/>
  <c r="D68" i="1" s="1"/>
  <c r="D52" i="1" a="1"/>
  <c r="D52" i="1" s="1"/>
  <c r="D44" i="1" a="1"/>
  <c r="D44" i="1" s="1"/>
  <c r="D36" i="1" a="1"/>
  <c r="D36" i="1" s="1"/>
  <c r="D1172" i="1" a="1"/>
  <c r="D1172" i="1" s="1"/>
  <c r="D1164" i="1" a="1"/>
  <c r="D1164" i="1" s="1"/>
  <c r="D1156" i="1" a="1"/>
  <c r="D1156" i="1" s="1"/>
  <c r="D1148" i="1" a="1"/>
  <c r="D1148" i="1" s="1"/>
  <c r="D1140" i="1" a="1"/>
  <c r="D1140" i="1" s="1"/>
  <c r="D1132" i="1" a="1"/>
  <c r="D1132" i="1" s="1"/>
  <c r="D1124" i="1" a="1"/>
  <c r="D1124" i="1" s="1"/>
  <c r="D1116" i="1" a="1"/>
  <c r="D1116" i="1" s="1"/>
  <c r="D1108" i="1" a="1"/>
  <c r="D1108" i="1" s="1"/>
  <c r="D1100" i="1" a="1"/>
  <c r="D1100" i="1" s="1"/>
  <c r="D1092" i="1" a="1"/>
  <c r="D1092" i="1" s="1"/>
  <c r="D1084" i="1" a="1"/>
  <c r="D1084" i="1" s="1"/>
  <c r="D1076" i="1" a="1"/>
  <c r="D1076" i="1" s="1"/>
  <c r="D1068" i="1" a="1"/>
  <c r="D1068" i="1" s="1"/>
  <c r="D1060" i="1" a="1"/>
  <c r="D1060" i="1" s="1"/>
  <c r="D1052" i="1" a="1"/>
  <c r="D1052" i="1" s="1"/>
  <c r="D1044" i="1" a="1"/>
  <c r="D1044" i="1" s="1"/>
  <c r="D1036" i="1" a="1"/>
  <c r="D1036" i="1" s="1"/>
  <c r="D1028" i="1" a="1"/>
  <c r="D1028" i="1" s="1"/>
  <c r="D1020" i="1" a="1"/>
  <c r="D1020" i="1" s="1"/>
  <c r="D3000" i="1" a="1"/>
  <c r="D3000" i="1" s="1"/>
  <c r="D2996" i="1" a="1"/>
  <c r="D2996" i="1" s="1"/>
  <c r="D2992" i="1" a="1"/>
  <c r="D2992" i="1" s="1"/>
  <c r="D2988" i="1" a="1"/>
  <c r="D2988" i="1" s="1"/>
  <c r="D2410" i="1" a="1"/>
  <c r="D2410" i="1" s="1"/>
  <c r="D2406" i="1" a="1"/>
  <c r="D2406" i="1" s="1"/>
  <c r="D2402" i="1" a="1"/>
  <c r="D2402" i="1" s="1"/>
  <c r="D2398" i="1" a="1"/>
  <c r="D2398" i="1" s="1"/>
  <c r="D2394" i="1" a="1"/>
  <c r="D2394" i="1" s="1"/>
  <c r="D2390" i="1" a="1"/>
  <c r="D2390" i="1" s="1"/>
  <c r="D2386" i="1" a="1"/>
  <c r="D2386" i="1" s="1"/>
  <c r="D2382" i="1" a="1"/>
  <c r="D2382" i="1" s="1"/>
  <c r="D2378" i="1" a="1"/>
  <c r="D2378" i="1" s="1"/>
  <c r="D2374" i="1" a="1"/>
  <c r="D2374" i="1" s="1"/>
  <c r="D2370" i="1" a="1"/>
  <c r="D2370" i="1" s="1"/>
  <c r="D2366" i="1" a="1"/>
  <c r="D2366" i="1" s="1"/>
  <c r="D2362" i="1" a="1"/>
  <c r="D2362" i="1" s="1"/>
  <c r="D2358" i="1" a="1"/>
  <c r="D2358" i="1" s="1"/>
  <c r="D2354" i="1" a="1"/>
  <c r="D2354" i="1" s="1"/>
  <c r="D2350" i="1" a="1"/>
  <c r="D2350" i="1" s="1"/>
  <c r="D2346" i="1" a="1"/>
  <c r="D2346" i="1" s="1"/>
  <c r="D2342" i="1" a="1"/>
  <c r="D2342" i="1" s="1"/>
  <c r="D2338" i="1" a="1"/>
  <c r="D2338" i="1" s="1"/>
  <c r="D2334" i="1" a="1"/>
  <c r="D2334" i="1" s="1"/>
  <c r="D2330" i="1" a="1"/>
  <c r="D2330" i="1" s="1"/>
  <c r="D2326" i="1" a="1"/>
  <c r="D2326" i="1" s="1"/>
  <c r="D2322" i="1" a="1"/>
  <c r="D2322" i="1" s="1"/>
  <c r="D2318" i="1" a="1"/>
  <c r="D2318" i="1" s="1"/>
  <c r="D2314" i="1" a="1"/>
  <c r="D2314" i="1" s="1"/>
  <c r="D2310" i="1" a="1"/>
  <c r="D2310" i="1" s="1"/>
  <c r="D2306" i="1" a="1"/>
  <c r="D2306" i="1" s="1"/>
  <c r="D2302" i="1" a="1"/>
  <c r="D2302" i="1" s="1"/>
  <c r="D2298" i="1" a="1"/>
  <c r="D2298" i="1" s="1"/>
  <c r="D2294" i="1" a="1"/>
  <c r="D2294" i="1" s="1"/>
  <c r="D2290" i="1" a="1"/>
  <c r="D2290" i="1" s="1"/>
  <c r="D2286" i="1" a="1"/>
  <c r="D2286" i="1" s="1"/>
  <c r="D2282" i="1" a="1"/>
  <c r="D2282" i="1" s="1"/>
  <c r="D2278" i="1" a="1"/>
  <c r="D2278" i="1" s="1"/>
  <c r="D2274" i="1" a="1"/>
  <c r="D2274" i="1" s="1"/>
  <c r="D2270" i="1" a="1"/>
  <c r="D2270" i="1" s="1"/>
  <c r="D2266" i="1" a="1"/>
  <c r="D2266" i="1" s="1"/>
  <c r="D2262" i="1" a="1"/>
  <c r="D2262" i="1" s="1"/>
  <c r="D2258" i="1" a="1"/>
  <c r="D2258" i="1" s="1"/>
  <c r="D2254" i="1" a="1"/>
  <c r="D2254" i="1" s="1"/>
  <c r="D2250" i="1" a="1"/>
  <c r="D2250" i="1" s="1"/>
  <c r="D2246" i="1" a="1"/>
  <c r="D2246" i="1" s="1"/>
  <c r="D2242" i="1" a="1"/>
  <c r="D2242" i="1" s="1"/>
  <c r="D2238" i="1" a="1"/>
  <c r="D2238" i="1" s="1"/>
  <c r="D2234" i="1" a="1"/>
  <c r="D2234" i="1" s="1"/>
  <c r="D2230" i="1" a="1"/>
  <c r="D2230" i="1" s="1"/>
  <c r="D2226" i="1" a="1"/>
  <c r="D2226" i="1" s="1"/>
  <c r="D2222" i="1" a="1"/>
  <c r="D2222" i="1" s="1"/>
  <c r="D2218" i="1" a="1"/>
  <c r="D2218" i="1" s="1"/>
  <c r="D2214" i="1" a="1"/>
  <c r="D2214" i="1" s="1"/>
  <c r="D2210" i="1" a="1"/>
  <c r="D2210" i="1" s="1"/>
  <c r="D2206" i="1" a="1"/>
  <c r="D2206" i="1" s="1"/>
  <c r="D2202" i="1" a="1"/>
  <c r="D2202" i="1" s="1"/>
  <c r="D2198" i="1" a="1"/>
  <c r="D2198" i="1" s="1"/>
  <c r="D2194" i="1" a="1"/>
  <c r="D2194" i="1" s="1"/>
  <c r="D2190" i="1" a="1"/>
  <c r="D2190" i="1" s="1"/>
  <c r="D2186" i="1" a="1"/>
  <c r="D2186" i="1" s="1"/>
  <c r="D2182" i="1" a="1"/>
  <c r="D2182" i="1" s="1"/>
  <c r="D2178" i="1" a="1"/>
  <c r="D2178" i="1" s="1"/>
  <c r="D2174" i="1" a="1"/>
  <c r="D2174" i="1" s="1"/>
  <c r="D2170" i="1" a="1"/>
  <c r="D2170" i="1" s="1"/>
  <c r="D2166" i="1" a="1"/>
  <c r="D2166" i="1" s="1"/>
  <c r="D2162" i="1" a="1"/>
  <c r="D2162" i="1" s="1"/>
  <c r="D2158" i="1" a="1"/>
  <c r="D2158" i="1" s="1"/>
  <c r="D2154" i="1" a="1"/>
  <c r="D2154" i="1" s="1"/>
  <c r="D2150" i="1" a="1"/>
  <c r="D2150" i="1" s="1"/>
  <c r="D2146" i="1" a="1"/>
  <c r="D2146" i="1" s="1"/>
  <c r="D2142" i="1" a="1"/>
  <c r="D2142" i="1" s="1"/>
  <c r="D2138" i="1" a="1"/>
  <c r="D2138" i="1" s="1"/>
  <c r="D2134" i="1" a="1"/>
  <c r="D2134" i="1" s="1"/>
  <c r="D2130" i="1" a="1"/>
  <c r="D2130" i="1" s="1"/>
  <c r="D2126" i="1" a="1"/>
  <c r="D2126" i="1" s="1"/>
  <c r="D2122" i="1" a="1"/>
  <c r="D2122" i="1" s="1"/>
  <c r="D2118" i="1" a="1"/>
  <c r="D2118" i="1" s="1"/>
  <c r="D2114" i="1" a="1"/>
  <c r="D2114" i="1" s="1"/>
  <c r="D2110" i="1" a="1"/>
  <c r="D2110" i="1" s="1"/>
  <c r="D2106" i="1" a="1"/>
  <c r="D2106" i="1" s="1"/>
  <c r="D2102" i="1" a="1"/>
  <c r="D2102" i="1" s="1"/>
  <c r="D2098" i="1" a="1"/>
  <c r="D2098" i="1" s="1"/>
  <c r="D2094" i="1" a="1"/>
  <c r="D2094" i="1" s="1"/>
  <c r="D2090" i="1" a="1"/>
  <c r="D2090" i="1" s="1"/>
  <c r="D2086" i="1" a="1"/>
  <c r="D2086" i="1" s="1"/>
  <c r="D2082" i="1" a="1"/>
  <c r="D2082" i="1" s="1"/>
  <c r="D2078" i="1" a="1"/>
  <c r="D2078" i="1" s="1"/>
  <c r="D2074" i="1" a="1"/>
  <c r="D2074" i="1" s="1"/>
  <c r="D2070" i="1" a="1"/>
  <c r="D2070" i="1" s="1"/>
  <c r="D2066" i="1" a="1"/>
  <c r="D2066" i="1" s="1"/>
  <c r="D2062" i="1" a="1"/>
  <c r="D2062" i="1" s="1"/>
  <c r="D2058" i="1" a="1"/>
  <c r="D2058" i="1" s="1"/>
  <c r="D2054" i="1" a="1"/>
  <c r="D2054" i="1" s="1"/>
  <c r="D2050" i="1" a="1"/>
  <c r="D2050" i="1" s="1"/>
  <c r="D2046" i="1" a="1"/>
  <c r="D2046" i="1" s="1"/>
  <c r="D2042" i="1" a="1"/>
  <c r="D2042" i="1" s="1"/>
  <c r="D2038" i="1" a="1"/>
  <c r="D2038" i="1" s="1"/>
  <c r="D2034" i="1" a="1"/>
  <c r="D2034" i="1" s="1"/>
  <c r="D2030" i="1" a="1"/>
  <c r="D2030" i="1" s="1"/>
  <c r="D2026" i="1" a="1"/>
  <c r="D2026" i="1" s="1"/>
  <c r="D2022" i="1" a="1"/>
  <c r="D2022" i="1" s="1"/>
  <c r="D2018" i="1" a="1"/>
  <c r="D2018" i="1" s="1"/>
  <c r="D2014" i="1" a="1"/>
  <c r="D2014" i="1" s="1"/>
  <c r="D2010" i="1" a="1"/>
  <c r="D2010" i="1" s="1"/>
  <c r="D2006" i="1" a="1"/>
  <c r="D2006" i="1" s="1"/>
  <c r="D2002" i="1" a="1"/>
  <c r="D2002" i="1" s="1"/>
  <c r="D1998" i="1" a="1"/>
  <c r="D1998" i="1" s="1"/>
  <c r="D1994" i="1" a="1"/>
  <c r="D1994" i="1" s="1"/>
  <c r="D1990" i="1" a="1"/>
  <c r="D1990" i="1" s="1"/>
  <c r="D1986" i="1" a="1"/>
  <c r="D1986" i="1" s="1"/>
  <c r="D1982" i="1" a="1"/>
  <c r="D1982" i="1" s="1"/>
  <c r="D1978" i="1" a="1"/>
  <c r="D1978" i="1" s="1"/>
  <c r="D1974" i="1" a="1"/>
  <c r="D1974" i="1" s="1"/>
  <c r="D1970" i="1" a="1"/>
  <c r="D1970" i="1" s="1"/>
  <c r="D1966" i="1" a="1"/>
  <c r="D1966" i="1" s="1"/>
  <c r="D1962" i="1" a="1"/>
  <c r="D1962" i="1" s="1"/>
  <c r="D1958" i="1" a="1"/>
  <c r="D1958" i="1" s="1"/>
  <c r="D1954" i="1" a="1"/>
  <c r="D1954" i="1" s="1"/>
  <c r="D1950" i="1" a="1"/>
  <c r="D1950" i="1" s="1"/>
  <c r="D1946" i="1" a="1"/>
  <c r="D1946" i="1" s="1"/>
  <c r="D1942" i="1" a="1"/>
  <c r="D1942" i="1" s="1"/>
  <c r="D1938" i="1" a="1"/>
  <c r="D1938" i="1" s="1"/>
  <c r="D1934" i="1" a="1"/>
  <c r="D1934" i="1" s="1"/>
  <c r="D1930" i="1" a="1"/>
  <c r="D1930" i="1" s="1"/>
  <c r="D1926" i="1" a="1"/>
  <c r="D1926" i="1" s="1"/>
  <c r="D1922" i="1" a="1"/>
  <c r="D1922" i="1" s="1"/>
  <c r="D1918" i="1" a="1"/>
  <c r="D1918" i="1" s="1"/>
  <c r="D1914" i="1" a="1"/>
  <c r="D1914" i="1" s="1"/>
  <c r="D1910" i="1" a="1"/>
  <c r="D1910" i="1" s="1"/>
  <c r="D1906" i="1" a="1"/>
  <c r="D1906" i="1" s="1"/>
  <c r="D1902" i="1" a="1"/>
  <c r="D1902" i="1" s="1"/>
  <c r="D1898" i="1" a="1"/>
  <c r="D1898" i="1" s="1"/>
  <c r="D1894" i="1" a="1"/>
  <c r="D1894" i="1" s="1"/>
  <c r="D1890" i="1" a="1"/>
  <c r="D1890" i="1" s="1"/>
  <c r="D1886" i="1" a="1"/>
  <c r="D1886" i="1" s="1"/>
  <c r="D1882" i="1" a="1"/>
  <c r="D1882" i="1" s="1"/>
  <c r="D1878" i="1" a="1"/>
  <c r="D1878" i="1" s="1"/>
  <c r="D1874" i="1" a="1"/>
  <c r="D1874" i="1" s="1"/>
  <c r="D1870" i="1" a="1"/>
  <c r="D1870" i="1" s="1"/>
  <c r="D1866" i="1" a="1"/>
  <c r="D1866" i="1" s="1"/>
  <c r="D1862" i="1" a="1"/>
  <c r="D1862" i="1" s="1"/>
  <c r="D1858" i="1" a="1"/>
  <c r="D1858" i="1" s="1"/>
  <c r="D1854" i="1" a="1"/>
  <c r="D1854" i="1" s="1"/>
  <c r="D1850" i="1" a="1"/>
  <c r="D1850" i="1" s="1"/>
  <c r="D1846" i="1" a="1"/>
  <c r="D1846" i="1" s="1"/>
  <c r="D1842" i="1" a="1"/>
  <c r="D1842" i="1" s="1"/>
  <c r="D1838" i="1" a="1"/>
  <c r="D1838" i="1" s="1"/>
  <c r="D1834" i="1" a="1"/>
  <c r="D1834" i="1" s="1"/>
  <c r="D1830" i="1" a="1"/>
  <c r="D1830" i="1" s="1"/>
  <c r="D1826" i="1" a="1"/>
  <c r="D1826" i="1" s="1"/>
  <c r="D1822" i="1" a="1"/>
  <c r="D1822" i="1" s="1"/>
  <c r="D1818" i="1" a="1"/>
  <c r="D1818" i="1" s="1"/>
  <c r="D1814" i="1" a="1"/>
  <c r="D1814" i="1" s="1"/>
  <c r="D1810" i="1" a="1"/>
  <c r="D1810" i="1" s="1"/>
  <c r="D1806" i="1" a="1"/>
  <c r="D1806" i="1" s="1"/>
  <c r="D1802" i="1" a="1"/>
  <c r="D1802" i="1" s="1"/>
  <c r="D1798" i="1" a="1"/>
  <c r="D1798" i="1" s="1"/>
  <c r="D1794" i="1" a="1"/>
  <c r="D1794" i="1" s="1"/>
  <c r="D1790" i="1" a="1"/>
  <c r="D1790" i="1" s="1"/>
  <c r="D1786" i="1" a="1"/>
  <c r="D1786" i="1" s="1"/>
  <c r="D1782" i="1" a="1"/>
  <c r="D1782" i="1" s="1"/>
  <c r="D1778" i="1" a="1"/>
  <c r="D1778" i="1" s="1"/>
  <c r="D1774" i="1" a="1"/>
  <c r="D1774" i="1" s="1"/>
  <c r="D1770" i="1" a="1"/>
  <c r="D1770" i="1" s="1"/>
  <c r="D1766" i="1" a="1"/>
  <c r="D1766" i="1" s="1"/>
  <c r="D1762" i="1" a="1"/>
  <c r="D1762" i="1" s="1"/>
  <c r="D1758" i="1" a="1"/>
  <c r="D1758" i="1" s="1"/>
  <c r="D1754" i="1" a="1"/>
  <c r="D1754" i="1" s="1"/>
  <c r="D1750" i="1" a="1"/>
  <c r="D1750" i="1" s="1"/>
  <c r="D1746" i="1" a="1"/>
  <c r="D1746" i="1" s="1"/>
  <c r="D1742" i="1" a="1"/>
  <c r="D1742" i="1" s="1"/>
  <c r="D1738" i="1" a="1"/>
  <c r="D1738" i="1" s="1"/>
  <c r="D1734" i="1" a="1"/>
  <c r="D1734" i="1" s="1"/>
  <c r="D1730" i="1" a="1"/>
  <c r="D1730" i="1" s="1"/>
  <c r="D1726" i="1" a="1"/>
  <c r="D1726" i="1" s="1"/>
  <c r="D1722" i="1" a="1"/>
  <c r="D1722" i="1" s="1"/>
  <c r="D1718" i="1" a="1"/>
  <c r="D1718" i="1" s="1"/>
  <c r="D1714" i="1" a="1"/>
  <c r="D1714" i="1" s="1"/>
  <c r="D1710" i="1" a="1"/>
  <c r="D1710" i="1" s="1"/>
  <c r="D1706" i="1" a="1"/>
  <c r="D1706" i="1" s="1"/>
  <c r="D1702" i="1" a="1"/>
  <c r="D1702" i="1" s="1"/>
  <c r="D1698" i="1" a="1"/>
  <c r="D1698" i="1" s="1"/>
  <c r="D1694" i="1" a="1"/>
  <c r="D1694" i="1" s="1"/>
  <c r="D1690" i="1" a="1"/>
  <c r="D1690" i="1" s="1"/>
  <c r="D1686" i="1" a="1"/>
  <c r="D1686" i="1" s="1"/>
  <c r="D1682" i="1" a="1"/>
  <c r="D1682" i="1" s="1"/>
  <c r="D1678" i="1" a="1"/>
  <c r="D1678" i="1" s="1"/>
  <c r="D1674" i="1" a="1"/>
  <c r="D1674" i="1" s="1"/>
  <c r="D1670" i="1" a="1"/>
  <c r="D1670" i="1" s="1"/>
  <c r="D1666" i="1" a="1"/>
  <c r="D1666" i="1" s="1"/>
  <c r="D1662" i="1" a="1"/>
  <c r="D1662" i="1" s="1"/>
  <c r="D1658" i="1" a="1"/>
  <c r="D1658" i="1" s="1"/>
  <c r="D1654" i="1" a="1"/>
  <c r="D1654" i="1" s="1"/>
  <c r="D1650" i="1" a="1"/>
  <c r="D1650" i="1" s="1"/>
  <c r="D1646" i="1" a="1"/>
  <c r="D1646" i="1" s="1"/>
  <c r="D1642" i="1" a="1"/>
  <c r="D1642" i="1" s="1"/>
  <c r="D1638" i="1" a="1"/>
  <c r="D1638" i="1" s="1"/>
  <c r="D1634" i="1" a="1"/>
  <c r="D1634" i="1" s="1"/>
  <c r="D1630" i="1" a="1"/>
  <c r="D1630" i="1" s="1"/>
  <c r="D1626" i="1" a="1"/>
  <c r="D1626" i="1" s="1"/>
  <c r="D1622" i="1" a="1"/>
  <c r="D1622" i="1" s="1"/>
  <c r="D1618" i="1" a="1"/>
  <c r="D1618" i="1" s="1"/>
  <c r="D1614" i="1" a="1"/>
  <c r="D1614" i="1" s="1"/>
  <c r="D1610" i="1" a="1"/>
  <c r="D1610" i="1" s="1"/>
  <c r="D1606" i="1" a="1"/>
  <c r="D1606" i="1" s="1"/>
  <c r="D1602" i="1" a="1"/>
  <c r="D1602" i="1" s="1"/>
  <c r="D1598" i="1" a="1"/>
  <c r="D1598" i="1" s="1"/>
  <c r="D1594" i="1" a="1"/>
  <c r="D1594" i="1" s="1"/>
  <c r="D1590" i="1" a="1"/>
  <c r="D1590" i="1" s="1"/>
  <c r="D1586" i="1" a="1"/>
  <c r="D1586" i="1" s="1"/>
  <c r="D1582" i="1" a="1"/>
  <c r="D1582" i="1" s="1"/>
  <c r="D1578" i="1" a="1"/>
  <c r="D1578" i="1" s="1"/>
  <c r="D1574" i="1" a="1"/>
  <c r="D1574" i="1" s="1"/>
  <c r="D1570" i="1" a="1"/>
  <c r="D1570" i="1" s="1"/>
  <c r="D1566" i="1" a="1"/>
  <c r="D1566" i="1" s="1"/>
  <c r="D1562" i="1" a="1"/>
  <c r="D1562" i="1" s="1"/>
  <c r="D1558" i="1" a="1"/>
  <c r="D1558" i="1" s="1"/>
  <c r="D1554" i="1" a="1"/>
  <c r="D1554" i="1" s="1"/>
  <c r="D1550" i="1" a="1"/>
  <c r="D1550" i="1" s="1"/>
  <c r="D1546" i="1" a="1"/>
  <c r="D1546" i="1" s="1"/>
  <c r="D1542" i="1" a="1"/>
  <c r="D1542" i="1" s="1"/>
  <c r="D1538" i="1" a="1"/>
  <c r="D1538" i="1" s="1"/>
  <c r="D1534" i="1" a="1"/>
  <c r="D1534" i="1" s="1"/>
  <c r="D1530" i="1" a="1"/>
  <c r="D1530" i="1" s="1"/>
  <c r="D1526" i="1" a="1"/>
  <c r="D1526" i="1" s="1"/>
  <c r="D1522" i="1" a="1"/>
  <c r="D1522" i="1" s="1"/>
  <c r="D1518" i="1" a="1"/>
  <c r="D1518" i="1" s="1"/>
  <c r="D1514" i="1" a="1"/>
  <c r="D1514" i="1" s="1"/>
  <c r="D1510" i="1" a="1"/>
  <c r="D1510" i="1" s="1"/>
  <c r="D1506" i="1" a="1"/>
  <c r="D1506" i="1" s="1"/>
  <c r="D1502" i="1" a="1"/>
  <c r="D1502" i="1" s="1"/>
  <c r="D1357" i="1" a="1"/>
  <c r="D1357" i="1" s="1"/>
  <c r="D1353" i="1" a="1"/>
  <c r="D1353" i="1" s="1"/>
  <c r="D1349" i="1" a="1"/>
  <c r="D1349" i="1" s="1"/>
  <c r="D1345" i="1" a="1"/>
  <c r="D1345" i="1" s="1"/>
  <c r="D1341" i="1" a="1"/>
  <c r="D1341" i="1" s="1"/>
  <c r="D1337" i="1" a="1"/>
  <c r="D1337" i="1" s="1"/>
  <c r="D1333" i="1" a="1"/>
  <c r="D1333" i="1" s="1"/>
  <c r="D1329" i="1" a="1"/>
  <c r="D1329" i="1" s="1"/>
  <c r="D1325" i="1" a="1"/>
  <c r="D1325" i="1" s="1"/>
  <c r="D1321" i="1" a="1"/>
  <c r="D1321" i="1" s="1"/>
  <c r="D1317" i="1" a="1"/>
  <c r="D1317" i="1" s="1"/>
  <c r="D1313" i="1" a="1"/>
  <c r="D1313" i="1" s="1"/>
  <c r="D1309" i="1" a="1"/>
  <c r="D1309" i="1" s="1"/>
  <c r="D1305" i="1" a="1"/>
  <c r="D1305" i="1" s="1"/>
  <c r="D1301" i="1" a="1"/>
  <c r="D1301" i="1" s="1"/>
  <c r="D1297" i="1" a="1"/>
  <c r="D1297" i="1" s="1"/>
  <c r="D1293" i="1" a="1"/>
  <c r="D1293" i="1" s="1"/>
  <c r="D1289" i="1" a="1"/>
  <c r="D1289" i="1" s="1"/>
  <c r="D1285" i="1" a="1"/>
  <c r="D1285" i="1" s="1"/>
  <c r="D1176" i="1" a="1"/>
  <c r="D1176" i="1" s="1"/>
  <c r="D1168" i="1" a="1"/>
  <c r="D1168" i="1" s="1"/>
  <c r="D1160" i="1" a="1"/>
  <c r="D1160" i="1" s="1"/>
  <c r="D1152" i="1" a="1"/>
  <c r="D1152" i="1" s="1"/>
  <c r="D1144" i="1" a="1"/>
  <c r="D1144" i="1" s="1"/>
  <c r="D1136" i="1" a="1"/>
  <c r="D1136" i="1" s="1"/>
  <c r="D1128" i="1" a="1"/>
  <c r="D1128" i="1" s="1"/>
  <c r="D1120" i="1" a="1"/>
  <c r="D1120" i="1" s="1"/>
  <c r="D1112" i="1" a="1"/>
  <c r="D1112" i="1" s="1"/>
  <c r="D1104" i="1" a="1"/>
  <c r="D1104" i="1" s="1"/>
  <c r="D1096" i="1" a="1"/>
  <c r="D1096" i="1" s="1"/>
  <c r="D1088" i="1" a="1"/>
  <c r="D1088" i="1" s="1"/>
  <c r="D1080" i="1" a="1"/>
  <c r="D1080" i="1" s="1"/>
  <c r="D1072" i="1" a="1"/>
  <c r="D1072" i="1" s="1"/>
  <c r="D1064" i="1" a="1"/>
  <c r="D1064" i="1" s="1"/>
  <c r="D1056" i="1" a="1"/>
  <c r="D1056" i="1" s="1"/>
  <c r="D1048" i="1" a="1"/>
  <c r="D1048" i="1" s="1"/>
  <c r="D1040" i="1" a="1"/>
  <c r="D1040" i="1" s="1"/>
  <c r="D1032" i="1" a="1"/>
  <c r="D1032" i="1" s="1"/>
  <c r="D1024" i="1" a="1"/>
  <c r="D1024" i="1" s="1"/>
  <c r="D778" i="1" a="1"/>
  <c r="D778" i="1" s="1"/>
  <c r="D770" i="1" a="1"/>
  <c r="D770" i="1" s="1"/>
  <c r="D762" i="1" a="1"/>
  <c r="D762" i="1" s="1"/>
  <c r="D754" i="1" a="1"/>
  <c r="D754" i="1" s="1"/>
  <c r="D746" i="1" a="1"/>
  <c r="D746" i="1" s="1"/>
  <c r="D738" i="1" a="1"/>
  <c r="D738" i="1" s="1"/>
  <c r="D730" i="1" a="1"/>
  <c r="D730" i="1" s="1"/>
  <c r="D722" i="1" a="1"/>
  <c r="D722" i="1" s="1"/>
  <c r="D714" i="1" a="1"/>
  <c r="D714" i="1" s="1"/>
  <c r="D651" i="1" a="1"/>
  <c r="D651" i="1" s="1"/>
  <c r="D643" i="1" a="1"/>
  <c r="D643" i="1" s="1"/>
  <c r="D635" i="1" a="1"/>
  <c r="D635" i="1" s="1"/>
  <c r="D627" i="1" a="1"/>
  <c r="D627" i="1" s="1"/>
  <c r="D581" i="1" a="1"/>
  <c r="D581" i="1" s="1"/>
  <c r="D573" i="1" a="1"/>
  <c r="D573" i="1" s="1"/>
  <c r="D565" i="1" a="1"/>
  <c r="D565" i="1" s="1"/>
  <c r="D557" i="1" a="1"/>
  <c r="D557" i="1" s="1"/>
  <c r="D549" i="1" a="1"/>
  <c r="D549" i="1" s="1"/>
  <c r="D541" i="1" a="1"/>
  <c r="D541" i="1" s="1"/>
  <c r="D533" i="1" a="1"/>
  <c r="D533" i="1" s="1"/>
  <c r="D525" i="1" a="1"/>
  <c r="D525" i="1" s="1"/>
  <c r="D517" i="1" a="1"/>
  <c r="D517" i="1" s="1"/>
  <c r="D509" i="1" a="1"/>
  <c r="D509" i="1" s="1"/>
  <c r="D501" i="1" a="1"/>
  <c r="D501" i="1" s="1"/>
  <c r="D493" i="1" a="1"/>
  <c r="D493" i="1" s="1"/>
  <c r="D485" i="1" a="1"/>
  <c r="D485" i="1" s="1"/>
  <c r="D477" i="1" a="1"/>
  <c r="D477" i="1" s="1"/>
  <c r="D469" i="1" a="1"/>
  <c r="D469" i="1" s="1"/>
  <c r="D461" i="1" a="1"/>
  <c r="D461" i="1" s="1"/>
  <c r="D453" i="1" a="1"/>
  <c r="D453" i="1" s="1"/>
  <c r="D445" i="1" a="1"/>
  <c r="D445" i="1" s="1"/>
  <c r="D437" i="1" a="1"/>
  <c r="D437" i="1" s="1"/>
  <c r="D429" i="1" a="1"/>
  <c r="D429" i="1" s="1"/>
  <c r="D421" i="1" a="1"/>
  <c r="D421" i="1" s="1"/>
  <c r="D413" i="1" a="1"/>
  <c r="D413" i="1" s="1"/>
  <c r="D405" i="1" a="1"/>
  <c r="D405" i="1" s="1"/>
  <c r="D397" i="1" a="1"/>
  <c r="D397" i="1" s="1"/>
  <c r="D389" i="1" a="1"/>
  <c r="D389" i="1" s="1"/>
  <c r="D381" i="1" a="1"/>
  <c r="D381" i="1" s="1"/>
  <c r="D373" i="1" a="1"/>
  <c r="D373" i="1" s="1"/>
  <c r="D365" i="1" a="1"/>
  <c r="D365" i="1" s="1"/>
  <c r="D320" i="1" a="1"/>
  <c r="D320" i="1" s="1"/>
  <c r="D312" i="1" a="1"/>
  <c r="D312" i="1" s="1"/>
  <c r="D282" i="1" a="1"/>
  <c r="D282" i="1" s="1"/>
  <c r="D274" i="1" a="1"/>
  <c r="D274" i="1" s="1"/>
  <c r="D266" i="1" a="1"/>
  <c r="D266" i="1" s="1"/>
  <c r="D258" i="1" a="1"/>
  <c r="D258" i="1" s="1"/>
  <c r="D250" i="1" a="1"/>
  <c r="D250" i="1" s="1"/>
  <c r="D242" i="1" a="1"/>
  <c r="D242" i="1" s="1"/>
  <c r="D1016" i="1" a="1"/>
  <c r="D1016" i="1" s="1"/>
  <c r="D1012" i="1" a="1"/>
  <c r="D1012" i="1" s="1"/>
  <c r="D1008" i="1" a="1"/>
  <c r="D1008" i="1" s="1"/>
  <c r="D1004" i="1" a="1"/>
  <c r="D1004" i="1" s="1"/>
  <c r="D1000" i="1" a="1"/>
  <c r="D1000" i="1" s="1"/>
  <c r="D996" i="1" a="1"/>
  <c r="D996" i="1" s="1"/>
  <c r="D992" i="1" a="1"/>
  <c r="D992" i="1" s="1"/>
  <c r="D988" i="1" a="1"/>
  <c r="D988" i="1" s="1"/>
  <c r="D984" i="1" a="1"/>
  <c r="D984" i="1" s="1"/>
  <c r="D980" i="1" a="1"/>
  <c r="D980" i="1" s="1"/>
  <c r="D976" i="1" a="1"/>
  <c r="D976" i="1" s="1"/>
  <c r="D972" i="1" a="1"/>
  <c r="D972" i="1" s="1"/>
  <c r="D968" i="1" a="1"/>
  <c r="D968" i="1" s="1"/>
  <c r="D964" i="1" a="1"/>
  <c r="D964" i="1" s="1"/>
  <c r="D960" i="1" a="1"/>
  <c r="D960" i="1" s="1"/>
  <c r="D956" i="1" a="1"/>
  <c r="D956" i="1" s="1"/>
  <c r="D952" i="1" a="1"/>
  <c r="D952" i="1" s="1"/>
  <c r="D948" i="1" a="1"/>
  <c r="D948" i="1" s="1"/>
  <c r="D944" i="1" a="1"/>
  <c r="D944" i="1" s="1"/>
  <c r="D940" i="1" a="1"/>
  <c r="D940" i="1" s="1"/>
  <c r="D936" i="1" a="1"/>
  <c r="D936" i="1" s="1"/>
  <c r="D932" i="1" a="1"/>
  <c r="D932" i="1" s="1"/>
  <c r="D928" i="1" a="1"/>
  <c r="D928" i="1" s="1"/>
  <c r="D924" i="1" a="1"/>
  <c r="D924" i="1" s="1"/>
  <c r="D920" i="1" a="1"/>
  <c r="D920" i="1" s="1"/>
  <c r="D916" i="1" a="1"/>
  <c r="D916" i="1" s="1"/>
  <c r="D912" i="1" a="1"/>
  <c r="D912" i="1" s="1"/>
  <c r="D908" i="1" a="1"/>
  <c r="D908" i="1" s="1"/>
  <c r="D904" i="1" a="1"/>
  <c r="D904" i="1" s="1"/>
  <c r="D900" i="1" a="1"/>
  <c r="D900" i="1" s="1"/>
  <c r="D896" i="1" a="1"/>
  <c r="D896" i="1" s="1"/>
  <c r="D892" i="1" a="1"/>
  <c r="D892" i="1" s="1"/>
  <c r="D888" i="1" a="1"/>
  <c r="D888" i="1" s="1"/>
  <c r="D884" i="1" a="1"/>
  <c r="D884" i="1" s="1"/>
  <c r="D880" i="1" a="1"/>
  <c r="D880" i="1" s="1"/>
  <c r="D876" i="1" a="1"/>
  <c r="D876" i="1" s="1"/>
  <c r="D872" i="1" a="1"/>
  <c r="D872" i="1" s="1"/>
  <c r="D868" i="1" a="1"/>
  <c r="D868" i="1" s="1"/>
  <c r="D864" i="1" a="1"/>
  <c r="D864" i="1" s="1"/>
  <c r="D860" i="1" a="1"/>
  <c r="D860" i="1" s="1"/>
  <c r="D856" i="1" a="1"/>
  <c r="D856" i="1" s="1"/>
  <c r="D852" i="1" a="1"/>
  <c r="D852" i="1" s="1"/>
  <c r="D848" i="1" a="1"/>
  <c r="D848" i="1" s="1"/>
  <c r="D844" i="1" a="1"/>
  <c r="D844" i="1" s="1"/>
  <c r="D840" i="1" a="1"/>
  <c r="D840" i="1" s="1"/>
  <c r="D836" i="1" a="1"/>
  <c r="D836" i="1" s="1"/>
  <c r="D832" i="1" a="1"/>
  <c r="D832" i="1" s="1"/>
  <c r="D828" i="1" a="1"/>
  <c r="D828" i="1" s="1"/>
  <c r="D824" i="1" a="1"/>
  <c r="D824" i="1" s="1"/>
  <c r="D820" i="1" a="1"/>
  <c r="D820" i="1" s="1"/>
  <c r="D816" i="1" a="1"/>
  <c r="D816" i="1" s="1"/>
  <c r="D812" i="1" a="1"/>
  <c r="D812" i="1" s="1"/>
  <c r="D808" i="1" a="1"/>
  <c r="D808" i="1" s="1"/>
  <c r="D804" i="1" a="1"/>
  <c r="D804" i="1" s="1"/>
  <c r="D800" i="1" a="1"/>
  <c r="D800" i="1" s="1"/>
  <c r="D796" i="1" a="1"/>
  <c r="D796" i="1" s="1"/>
  <c r="D792" i="1" a="1"/>
  <c r="D792" i="1" s="1"/>
  <c r="D788" i="1" a="1"/>
  <c r="D788" i="1" s="1"/>
  <c r="D784" i="1" a="1"/>
  <c r="D784" i="1" s="1"/>
  <c r="D782" i="1" a="1"/>
  <c r="D782" i="1" s="1"/>
  <c r="D774" i="1" a="1"/>
  <c r="D774" i="1" s="1"/>
  <c r="D766" i="1" a="1"/>
  <c r="D766" i="1" s="1"/>
  <c r="D758" i="1" a="1"/>
  <c r="D758" i="1" s="1"/>
  <c r="D750" i="1" a="1"/>
  <c r="D750" i="1" s="1"/>
  <c r="D742" i="1" a="1"/>
  <c r="D742" i="1" s="1"/>
  <c r="D734" i="1" a="1"/>
  <c r="D734" i="1" s="1"/>
  <c r="D726" i="1" a="1"/>
  <c r="D726" i="1" s="1"/>
  <c r="D718" i="1" a="1"/>
  <c r="D718" i="1" s="1"/>
  <c r="D655" i="1" a="1"/>
  <c r="D655" i="1" s="1"/>
  <c r="D647" i="1" a="1"/>
  <c r="D647" i="1" s="1"/>
  <c r="D639" i="1" a="1"/>
  <c r="D639" i="1" s="1"/>
  <c r="D631" i="1" a="1"/>
  <c r="D631" i="1" s="1"/>
  <c r="D623" i="1" a="1"/>
  <c r="D623" i="1" s="1"/>
  <c r="D585" i="1" a="1"/>
  <c r="D585" i="1" s="1"/>
  <c r="D577" i="1" a="1"/>
  <c r="D577" i="1" s="1"/>
  <c r="D569" i="1" a="1"/>
  <c r="D569" i="1" s="1"/>
  <c r="D561" i="1" a="1"/>
  <c r="D561" i="1" s="1"/>
  <c r="D553" i="1" a="1"/>
  <c r="D553" i="1" s="1"/>
  <c r="D545" i="1" a="1"/>
  <c r="D545" i="1" s="1"/>
  <c r="D537" i="1" a="1"/>
  <c r="D537" i="1" s="1"/>
  <c r="D529" i="1" a="1"/>
  <c r="D529" i="1" s="1"/>
  <c r="D521" i="1" a="1"/>
  <c r="D521" i="1" s="1"/>
  <c r="D513" i="1" a="1"/>
  <c r="D513" i="1" s="1"/>
  <c r="D505" i="1" a="1"/>
  <c r="D505" i="1" s="1"/>
  <c r="D497" i="1" a="1"/>
  <c r="D497" i="1" s="1"/>
  <c r="D489" i="1" a="1"/>
  <c r="D489" i="1" s="1"/>
  <c r="D481" i="1" a="1"/>
  <c r="D481" i="1" s="1"/>
  <c r="D473" i="1" a="1"/>
  <c r="D473" i="1" s="1"/>
  <c r="D465" i="1" a="1"/>
  <c r="D465" i="1" s="1"/>
  <c r="D457" i="1" a="1"/>
  <c r="D457" i="1" s="1"/>
  <c r="D449" i="1" a="1"/>
  <c r="D449" i="1" s="1"/>
  <c r="D441" i="1" a="1"/>
  <c r="D441" i="1" s="1"/>
  <c r="D433" i="1" a="1"/>
  <c r="D433" i="1" s="1"/>
  <c r="D425" i="1" a="1"/>
  <c r="D425" i="1" s="1"/>
  <c r="D417" i="1" a="1"/>
  <c r="D417" i="1" s="1"/>
  <c r="D409" i="1" a="1"/>
  <c r="D409" i="1" s="1"/>
  <c r="D401" i="1" a="1"/>
  <c r="D401" i="1" s="1"/>
  <c r="D393" i="1" a="1"/>
  <c r="D393" i="1" s="1"/>
  <c r="D385" i="1" a="1"/>
  <c r="D385" i="1" s="1"/>
  <c r="D377" i="1" a="1"/>
  <c r="D377" i="1" s="1"/>
  <c r="D369" i="1" a="1"/>
  <c r="D369" i="1" s="1"/>
  <c r="D316" i="1" a="1"/>
  <c r="D316" i="1" s="1"/>
  <c r="D286" i="1" a="1"/>
  <c r="D286" i="1" s="1"/>
  <c r="D278" i="1" a="1"/>
  <c r="D278" i="1" s="1"/>
  <c r="D270" i="1" a="1"/>
  <c r="D270" i="1" s="1"/>
  <c r="D262" i="1" a="1"/>
  <c r="D262" i="1" s="1"/>
  <c r="D254" i="1" a="1"/>
  <c r="D254" i="1" s="1"/>
  <c r="D246" i="1" a="1"/>
  <c r="D246" i="1" s="1"/>
  <c r="D238" i="1" a="1"/>
  <c r="D238" i="1" s="1"/>
  <c r="D234" i="1" a="1"/>
  <c r="D234" i="1" s="1"/>
  <c r="D230" i="1" a="1"/>
  <c r="D230" i="1" s="1"/>
  <c r="D226" i="1" a="1"/>
  <c r="D226" i="1" s="1"/>
  <c r="D222" i="1" a="1"/>
  <c r="D222" i="1" s="1"/>
  <c r="D218" i="1" a="1"/>
  <c r="D218" i="1" s="1"/>
  <c r="D214" i="1" a="1"/>
  <c r="D214" i="1" s="1"/>
  <c r="D210" i="1" a="1"/>
  <c r="D210" i="1" s="1"/>
  <c r="D206" i="1" a="1"/>
  <c r="D206" i="1" s="1"/>
  <c r="D202" i="1" a="1"/>
  <c r="D202" i="1" s="1"/>
  <c r="D198" i="1" a="1"/>
  <c r="D198" i="1" s="1"/>
  <c r="D194" i="1" a="1"/>
  <c r="D194" i="1" s="1"/>
  <c r="D190" i="1" a="1"/>
  <c r="D190" i="1" s="1"/>
  <c r="D186" i="1" a="1"/>
  <c r="D186" i="1" s="1"/>
  <c r="D182" i="1" a="1"/>
  <c r="D182" i="1" s="1"/>
  <c r="D178" i="1" a="1"/>
  <c r="D178" i="1" s="1"/>
  <c r="D174" i="1" a="1"/>
  <c r="D174" i="1" s="1"/>
  <c r="D170" i="1" a="1"/>
  <c r="D170" i="1" s="1"/>
  <c r="D166" i="1" a="1"/>
  <c r="D166" i="1" s="1"/>
  <c r="D157" i="1" a="1"/>
  <c r="D157" i="1" s="1"/>
  <c r="D153" i="1" a="1"/>
  <c r="D153" i="1" s="1"/>
  <c r="D149" i="1" a="1"/>
  <c r="D149" i="1" s="1"/>
  <c r="D93" i="1" a="1"/>
  <c r="D93" i="1" s="1"/>
  <c r="D89" i="1" a="1"/>
  <c r="D89" i="1" s="1"/>
  <c r="D85" i="1" a="1"/>
  <c r="D85" i="1" s="1"/>
  <c r="D82" i="1" a="1"/>
  <c r="D82" i="1" s="1"/>
  <c r="D78" i="1" a="1"/>
  <c r="D78" i="1" s="1"/>
  <c r="D74" i="1" a="1"/>
  <c r="D74" i="1" s="1"/>
  <c r="D70" i="1" a="1"/>
  <c r="D70" i="1" s="1"/>
  <c r="D66" i="1" a="1"/>
  <c r="D66" i="1" s="1"/>
  <c r="D54" i="1" a="1"/>
  <c r="D54" i="1" s="1"/>
  <c r="D50" i="1" a="1"/>
  <c r="D50" i="1" s="1"/>
  <c r="D46" i="1" a="1"/>
  <c r="D46" i="1" s="1"/>
  <c r="D42" i="1" a="1"/>
  <c r="D42" i="1" s="1"/>
  <c r="D38" i="1" a="1"/>
  <c r="D38" i="1" s="1"/>
  <c r="D34" i="1" a="1"/>
  <c r="D34" i="1" s="1"/>
  <c r="D2985" i="1" a="1"/>
  <c r="D2985" i="1" s="1"/>
  <c r="D2983" i="1" a="1"/>
  <c r="D2983" i="1" s="1"/>
  <c r="D2981" i="1" a="1"/>
  <c r="D2981" i="1" s="1"/>
  <c r="D2979" i="1" a="1"/>
  <c r="D2979" i="1" s="1"/>
  <c r="D2977" i="1" a="1"/>
  <c r="D2977" i="1" s="1"/>
  <c r="D2975" i="1" a="1"/>
  <c r="D2975" i="1" s="1"/>
  <c r="D2973" i="1" a="1"/>
  <c r="D2973" i="1" s="1"/>
  <c r="D2971" i="1" a="1"/>
  <c r="D2971" i="1" s="1"/>
  <c r="D2969" i="1" a="1"/>
  <c r="D2969" i="1" s="1"/>
  <c r="D2967" i="1" a="1"/>
  <c r="D2967" i="1" s="1"/>
  <c r="D2965" i="1" a="1"/>
  <c r="D2965" i="1" s="1"/>
  <c r="D2963" i="1" a="1"/>
  <c r="D2963" i="1" s="1"/>
  <c r="D2961" i="1" a="1"/>
  <c r="D2961" i="1" s="1"/>
  <c r="D2959" i="1" a="1"/>
  <c r="D2959" i="1" s="1"/>
  <c r="D2957" i="1" a="1"/>
  <c r="D2957" i="1" s="1"/>
  <c r="D2955" i="1" a="1"/>
  <c r="D2955" i="1" s="1"/>
  <c r="D2953" i="1" a="1"/>
  <c r="D2953" i="1" s="1"/>
  <c r="D2951" i="1" a="1"/>
  <c r="D2951" i="1" s="1"/>
  <c r="D2949" i="1" a="1"/>
  <c r="D2949" i="1" s="1"/>
  <c r="D2947" i="1" a="1"/>
  <c r="D2947" i="1" s="1"/>
  <c r="D2945" i="1" a="1"/>
  <c r="D2945" i="1" s="1"/>
  <c r="D2943" i="1" a="1"/>
  <c r="D2943" i="1" s="1"/>
  <c r="D2941" i="1" a="1"/>
  <c r="D2941" i="1" s="1"/>
  <c r="D2939" i="1" a="1"/>
  <c r="D2939" i="1" s="1"/>
  <c r="D2937" i="1" a="1"/>
  <c r="D2937" i="1" s="1"/>
  <c r="D2935" i="1" a="1"/>
  <c r="D2935" i="1" s="1"/>
  <c r="D2933" i="1" a="1"/>
  <c r="D2933" i="1" s="1"/>
  <c r="D2931" i="1" a="1"/>
  <c r="D2931" i="1" s="1"/>
  <c r="D2929" i="1" a="1"/>
  <c r="D2929" i="1" s="1"/>
  <c r="D2927" i="1" a="1"/>
  <c r="D2927" i="1" s="1"/>
  <c r="D2925" i="1" a="1"/>
  <c r="D2925" i="1" s="1"/>
  <c r="D2923" i="1" a="1"/>
  <c r="D2923" i="1" s="1"/>
  <c r="D2921" i="1" a="1"/>
  <c r="D2921" i="1" s="1"/>
  <c r="D2919" i="1" a="1"/>
  <c r="D2919" i="1" s="1"/>
  <c r="D2917" i="1" a="1"/>
  <c r="D2917" i="1" s="1"/>
  <c r="D2915" i="1" a="1"/>
  <c r="D2915" i="1" s="1"/>
  <c r="D2913" i="1" a="1"/>
  <c r="D2913" i="1" s="1"/>
  <c r="D2911" i="1" a="1"/>
  <c r="D2911" i="1" s="1"/>
  <c r="D2909" i="1" a="1"/>
  <c r="D2909" i="1" s="1"/>
  <c r="D2907" i="1" a="1"/>
  <c r="D2907" i="1" s="1"/>
  <c r="D2905" i="1" a="1"/>
  <c r="D2905" i="1" s="1"/>
  <c r="D2903" i="1" a="1"/>
  <c r="D2903" i="1" s="1"/>
  <c r="D2901" i="1" a="1"/>
  <c r="D2901" i="1" s="1"/>
  <c r="D2899" i="1" a="1"/>
  <c r="D2899" i="1" s="1"/>
  <c r="D2897" i="1" a="1"/>
  <c r="D2897" i="1" s="1"/>
  <c r="D2895" i="1" a="1"/>
  <c r="D2895" i="1" s="1"/>
  <c r="D2893" i="1" a="1"/>
  <c r="D2893" i="1" s="1"/>
  <c r="D2891" i="1" a="1"/>
  <c r="D2891" i="1" s="1"/>
  <c r="D2889" i="1" a="1"/>
  <c r="D2889" i="1" s="1"/>
  <c r="D2887" i="1" a="1"/>
  <c r="D2887" i="1" s="1"/>
  <c r="D2885" i="1" a="1"/>
  <c r="D2885" i="1" s="1"/>
  <c r="D2883" i="1" a="1"/>
  <c r="D2883" i="1" s="1"/>
  <c r="D2881" i="1" a="1"/>
  <c r="D2881" i="1" s="1"/>
  <c r="D2879" i="1" a="1"/>
  <c r="D2879" i="1" s="1"/>
  <c r="D2877" i="1" a="1"/>
  <c r="D2877" i="1" s="1"/>
  <c r="D2875" i="1" a="1"/>
  <c r="D2875" i="1" s="1"/>
  <c r="D2873" i="1" a="1"/>
  <c r="D2873" i="1" s="1"/>
  <c r="D2871" i="1" a="1"/>
  <c r="D2871" i="1" s="1"/>
  <c r="D2869" i="1" a="1"/>
  <c r="D2869" i="1" s="1"/>
  <c r="D2867" i="1" a="1"/>
  <c r="D2867" i="1" s="1"/>
  <c r="D2865" i="1" a="1"/>
  <c r="D2865" i="1" s="1"/>
  <c r="D2863" i="1" a="1"/>
  <c r="D2863" i="1" s="1"/>
  <c r="D2861" i="1" a="1"/>
  <c r="D2861" i="1" s="1"/>
  <c r="D2859" i="1" a="1"/>
  <c r="D2859" i="1" s="1"/>
  <c r="D2857" i="1" a="1"/>
  <c r="D2857" i="1" s="1"/>
  <c r="D2855" i="1" a="1"/>
  <c r="D2855" i="1" s="1"/>
  <c r="D2853" i="1" a="1"/>
  <c r="D2853" i="1" s="1"/>
  <c r="D2851" i="1" a="1"/>
  <c r="D2851" i="1" s="1"/>
  <c r="D2849" i="1" a="1"/>
  <c r="D2849" i="1" s="1"/>
  <c r="D2847" i="1" a="1"/>
  <c r="D2847" i="1" s="1"/>
  <c r="D2845" i="1" a="1"/>
  <c r="D2845" i="1" s="1"/>
  <c r="D2843" i="1" a="1"/>
  <c r="D2843" i="1" s="1"/>
  <c r="D2841" i="1" a="1"/>
  <c r="D2841" i="1" s="1"/>
  <c r="D2839" i="1" a="1"/>
  <c r="D2839" i="1" s="1"/>
  <c r="D2837" i="1" a="1"/>
  <c r="D2837" i="1" s="1"/>
  <c r="D2835" i="1" a="1"/>
  <c r="D2835" i="1" s="1"/>
  <c r="D2833" i="1" a="1"/>
  <c r="D2833" i="1" s="1"/>
  <c r="D2831" i="1" a="1"/>
  <c r="D2831" i="1" s="1"/>
  <c r="D2829" i="1" a="1"/>
  <c r="D2829" i="1" s="1"/>
  <c r="D2827" i="1" a="1"/>
  <c r="D2827" i="1" s="1"/>
  <c r="D2825" i="1" a="1"/>
  <c r="D2825" i="1" s="1"/>
  <c r="D2823" i="1" a="1"/>
  <c r="D2823" i="1" s="1"/>
  <c r="D2821" i="1" a="1"/>
  <c r="D2821" i="1" s="1"/>
  <c r="D2819" i="1" a="1"/>
  <c r="D2819" i="1" s="1"/>
  <c r="D2817" i="1" a="1"/>
  <c r="D2817" i="1" s="1"/>
  <c r="D2815" i="1" a="1"/>
  <c r="D2815" i="1" s="1"/>
  <c r="D2813" i="1" a="1"/>
  <c r="D2813" i="1" s="1"/>
  <c r="D2811" i="1" a="1"/>
  <c r="D2811" i="1" s="1"/>
  <c r="D2809" i="1" a="1"/>
  <c r="D2809" i="1" s="1"/>
  <c r="D2807" i="1" a="1"/>
  <c r="D2807" i="1" s="1"/>
  <c r="D2805" i="1" a="1"/>
  <c r="D2805" i="1" s="1"/>
  <c r="D2803" i="1" a="1"/>
  <c r="D2803" i="1" s="1"/>
  <c r="D2801" i="1" a="1"/>
  <c r="D2801" i="1" s="1"/>
  <c r="D2799" i="1" a="1"/>
  <c r="D2799" i="1" s="1"/>
  <c r="D2797" i="1" a="1"/>
  <c r="D2797" i="1" s="1"/>
  <c r="D2795" i="1" a="1"/>
  <c r="D2795" i="1" s="1"/>
  <c r="D2793" i="1" a="1"/>
  <c r="D2793" i="1" s="1"/>
  <c r="D2791" i="1" a="1"/>
  <c r="D2791" i="1" s="1"/>
  <c r="D2789" i="1" a="1"/>
  <c r="D2789" i="1" s="1"/>
  <c r="D2787" i="1" a="1"/>
  <c r="D2787" i="1" s="1"/>
  <c r="D2785" i="1" a="1"/>
  <c r="D2785" i="1" s="1"/>
  <c r="D2783" i="1" a="1"/>
  <c r="D2783" i="1" s="1"/>
  <c r="D2781" i="1" a="1"/>
  <c r="D2781" i="1" s="1"/>
  <c r="D2779" i="1" a="1"/>
  <c r="D2779" i="1" s="1"/>
  <c r="D2777" i="1" a="1"/>
  <c r="D2777" i="1" s="1"/>
  <c r="D2775" i="1" a="1"/>
  <c r="D2775" i="1" s="1"/>
  <c r="D2773" i="1" a="1"/>
  <c r="D2773" i="1" s="1"/>
  <c r="D2771" i="1" a="1"/>
  <c r="D2771" i="1" s="1"/>
  <c r="D2769" i="1" a="1"/>
  <c r="D2769" i="1" s="1"/>
  <c r="D2767" i="1" a="1"/>
  <c r="D2767" i="1" s="1"/>
  <c r="D2765" i="1" a="1"/>
  <c r="D2765" i="1" s="1"/>
  <c r="D2763" i="1" a="1"/>
  <c r="D2763" i="1" s="1"/>
  <c r="D2761" i="1" a="1"/>
  <c r="D2761" i="1" s="1"/>
  <c r="D2759" i="1" a="1"/>
  <c r="D2759" i="1" s="1"/>
  <c r="D2757" i="1" a="1"/>
  <c r="D2757" i="1" s="1"/>
  <c r="D2755" i="1" a="1"/>
  <c r="D2755" i="1" s="1"/>
  <c r="D2753" i="1" a="1"/>
  <c r="D2753" i="1" s="1"/>
  <c r="D2751" i="1" a="1"/>
  <c r="D2751" i="1" s="1"/>
  <c r="D2749" i="1" a="1"/>
  <c r="D2749" i="1" s="1"/>
  <c r="D2747" i="1" a="1"/>
  <c r="D2747" i="1" s="1"/>
  <c r="D2745" i="1" a="1"/>
  <c r="D2745" i="1" s="1"/>
  <c r="D2743" i="1" a="1"/>
  <c r="D2743" i="1" s="1"/>
  <c r="D2741" i="1" a="1"/>
  <c r="D2741" i="1" s="1"/>
  <c r="D2739" i="1" a="1"/>
  <c r="D2739" i="1" s="1"/>
  <c r="D2737" i="1" a="1"/>
  <c r="D2737" i="1" s="1"/>
  <c r="D2735" i="1" a="1"/>
  <c r="D2735" i="1" s="1"/>
  <c r="D2733" i="1" a="1"/>
  <c r="D2733" i="1" s="1"/>
  <c r="D2731" i="1" a="1"/>
  <c r="D2731" i="1" s="1"/>
  <c r="D2729" i="1" a="1"/>
  <c r="D2729" i="1" s="1"/>
  <c r="D2727" i="1" a="1"/>
  <c r="D2727" i="1" s="1"/>
  <c r="D2725" i="1" a="1"/>
  <c r="D2725" i="1" s="1"/>
  <c r="D2723" i="1" a="1"/>
  <c r="D2723" i="1" s="1"/>
  <c r="D2721" i="1" a="1"/>
  <c r="D2721" i="1" s="1"/>
  <c r="D2719" i="1" a="1"/>
  <c r="D2719" i="1" s="1"/>
  <c r="D2717" i="1" a="1"/>
  <c r="D2717" i="1" s="1"/>
  <c r="D2715" i="1" a="1"/>
  <c r="D2715" i="1" s="1"/>
  <c r="D2713" i="1" a="1"/>
  <c r="D2713" i="1" s="1"/>
  <c r="D2711" i="1" a="1"/>
  <c r="D2711" i="1" s="1"/>
  <c r="D2709" i="1" a="1"/>
  <c r="D2709" i="1" s="1"/>
  <c r="D2707" i="1" a="1"/>
  <c r="D2707" i="1" s="1"/>
  <c r="D2705" i="1" a="1"/>
  <c r="D2705" i="1" s="1"/>
  <c r="D2703" i="1" a="1"/>
  <c r="D2703" i="1" s="1"/>
  <c r="D2701" i="1" a="1"/>
  <c r="D2701" i="1" s="1"/>
  <c r="D2699" i="1" a="1"/>
  <c r="D2699" i="1" s="1"/>
  <c r="D2697" i="1" a="1"/>
  <c r="D2697" i="1" s="1"/>
  <c r="D2695" i="1" a="1"/>
  <c r="D2695" i="1" s="1"/>
  <c r="D2693" i="1" a="1"/>
  <c r="D2693" i="1" s="1"/>
  <c r="D2691" i="1" a="1"/>
  <c r="D2691" i="1" s="1"/>
  <c r="D2689" i="1" a="1"/>
  <c r="D2689" i="1" s="1"/>
  <c r="D2687" i="1" a="1"/>
  <c r="D2687" i="1" s="1"/>
  <c r="D2685" i="1" a="1"/>
  <c r="D2685" i="1" s="1"/>
  <c r="D2683" i="1" a="1"/>
  <c r="D2683" i="1" s="1"/>
  <c r="D2681" i="1" a="1"/>
  <c r="D2681" i="1" s="1"/>
  <c r="D2679" i="1" a="1"/>
  <c r="D2679" i="1" s="1"/>
  <c r="D2677" i="1" a="1"/>
  <c r="D2677" i="1" s="1"/>
  <c r="D2675" i="1" a="1"/>
  <c r="D2675" i="1" s="1"/>
  <c r="D2673" i="1" a="1"/>
  <c r="D2673" i="1" s="1"/>
  <c r="D2671" i="1" a="1"/>
  <c r="D2671" i="1" s="1"/>
  <c r="D2669" i="1" a="1"/>
  <c r="D2669" i="1" s="1"/>
  <c r="D2667" i="1" a="1"/>
  <c r="D2667" i="1" s="1"/>
  <c r="D2665" i="1" a="1"/>
  <c r="D2665" i="1" s="1"/>
  <c r="D2663" i="1" a="1"/>
  <c r="D2663" i="1" s="1"/>
  <c r="D2661" i="1" a="1"/>
  <c r="D2661" i="1" s="1"/>
  <c r="D2659" i="1" a="1"/>
  <c r="D2659" i="1" s="1"/>
  <c r="D2657" i="1" a="1"/>
  <c r="D2657" i="1" s="1"/>
  <c r="D2655" i="1" a="1"/>
  <c r="D2655" i="1" s="1"/>
  <c r="D2653" i="1" a="1"/>
  <c r="D2653" i="1" s="1"/>
  <c r="D2651" i="1" a="1"/>
  <c r="D2651" i="1" s="1"/>
  <c r="D2649" i="1" a="1"/>
  <c r="D2649" i="1" s="1"/>
  <c r="D2647" i="1" a="1"/>
  <c r="D2647" i="1" s="1"/>
  <c r="D2645" i="1" a="1"/>
  <c r="D2645" i="1" s="1"/>
  <c r="D2643" i="1" a="1"/>
  <c r="D2643" i="1" s="1"/>
  <c r="D2641" i="1" a="1"/>
  <c r="D2641" i="1" s="1"/>
  <c r="D2639" i="1" a="1"/>
  <c r="D2639" i="1" s="1"/>
  <c r="D2637" i="1" a="1"/>
  <c r="D2637" i="1" s="1"/>
  <c r="D2635" i="1" a="1"/>
  <c r="D2635" i="1" s="1"/>
  <c r="D2633" i="1" a="1"/>
  <c r="D2633" i="1" s="1"/>
  <c r="D2631" i="1" a="1"/>
  <c r="D2631" i="1" s="1"/>
  <c r="D2629" i="1" a="1"/>
  <c r="D2629" i="1" s="1"/>
  <c r="D2627" i="1" a="1"/>
  <c r="D2627" i="1" s="1"/>
  <c r="D2625" i="1" a="1"/>
  <c r="D2625" i="1" s="1"/>
  <c r="D2623" i="1" a="1"/>
  <c r="D2623" i="1" s="1"/>
  <c r="D2621" i="1" a="1"/>
  <c r="D2621" i="1" s="1"/>
  <c r="D2619" i="1" a="1"/>
  <c r="D2619" i="1" s="1"/>
  <c r="D2617" i="1" a="1"/>
  <c r="D2617" i="1" s="1"/>
  <c r="D2615" i="1" a="1"/>
  <c r="D2615" i="1" s="1"/>
  <c r="D2613" i="1" a="1"/>
  <c r="D2613" i="1" s="1"/>
  <c r="D2611" i="1" a="1"/>
  <c r="D2611" i="1" s="1"/>
  <c r="D2609" i="1" a="1"/>
  <c r="D2609" i="1" s="1"/>
  <c r="D2607" i="1" a="1"/>
  <c r="D2607" i="1" s="1"/>
  <c r="D2605" i="1" a="1"/>
  <c r="D2605" i="1" s="1"/>
  <c r="D2603" i="1" a="1"/>
  <c r="D2603" i="1" s="1"/>
  <c r="D2601" i="1" a="1"/>
  <c r="D2601" i="1" s="1"/>
  <c r="D2599" i="1" a="1"/>
  <c r="D2599" i="1" s="1"/>
  <c r="D2597" i="1" a="1"/>
  <c r="D2597" i="1" s="1"/>
  <c r="D2595" i="1" a="1"/>
  <c r="D2595" i="1" s="1"/>
  <c r="D2593" i="1" a="1"/>
  <c r="D2593" i="1" s="1"/>
  <c r="D2591" i="1" a="1"/>
  <c r="D2591" i="1" s="1"/>
  <c r="D2589" i="1" a="1"/>
  <c r="D2589" i="1" s="1"/>
  <c r="D2587" i="1" a="1"/>
  <c r="D2587" i="1" s="1"/>
  <c r="D2585" i="1" a="1"/>
  <c r="D2585" i="1" s="1"/>
  <c r="D2583" i="1" a="1"/>
  <c r="D2583" i="1" s="1"/>
  <c r="D2581" i="1" a="1"/>
  <c r="D2581" i="1" s="1"/>
  <c r="D2579" i="1" a="1"/>
  <c r="D2579" i="1" s="1"/>
  <c r="D2577" i="1" a="1"/>
  <c r="D2577" i="1" s="1"/>
  <c r="D2575" i="1" a="1"/>
  <c r="D2575" i="1" s="1"/>
  <c r="D2573" i="1" a="1"/>
  <c r="D2573" i="1" s="1"/>
  <c r="D2571" i="1" a="1"/>
  <c r="D2571" i="1" s="1"/>
  <c r="D2569" i="1" a="1"/>
  <c r="D2569" i="1" s="1"/>
  <c r="D2567" i="1" a="1"/>
  <c r="D2567" i="1" s="1"/>
  <c r="D2565" i="1" a="1"/>
  <c r="D2565" i="1" s="1"/>
  <c r="D2563" i="1" a="1"/>
  <c r="D2563" i="1" s="1"/>
  <c r="D2561" i="1" a="1"/>
  <c r="D2561" i="1" s="1"/>
  <c r="D2559" i="1" a="1"/>
  <c r="D2559" i="1" s="1"/>
  <c r="D2557" i="1" a="1"/>
  <c r="D2557" i="1" s="1"/>
  <c r="D2555" i="1" a="1"/>
  <c r="D2555" i="1" s="1"/>
  <c r="D2553" i="1" a="1"/>
  <c r="D2553" i="1" s="1"/>
  <c r="D2551" i="1" a="1"/>
  <c r="D2551" i="1" s="1"/>
  <c r="D2549" i="1" a="1"/>
  <c r="D2549" i="1" s="1"/>
  <c r="D2547" i="1" a="1"/>
  <c r="D2547" i="1" s="1"/>
  <c r="D2545" i="1" a="1"/>
  <c r="D2545" i="1" s="1"/>
  <c r="D2543" i="1" a="1"/>
  <c r="D2543" i="1" s="1"/>
  <c r="D2541" i="1" a="1"/>
  <c r="D2541" i="1" s="1"/>
  <c r="D2539" i="1" a="1"/>
  <c r="D2539" i="1" s="1"/>
  <c r="D2537" i="1" a="1"/>
  <c r="D2537" i="1" s="1"/>
  <c r="D2535" i="1" a="1"/>
  <c r="D2535" i="1" s="1"/>
  <c r="D2533" i="1" a="1"/>
  <c r="D2533" i="1" s="1"/>
  <c r="D2531" i="1" a="1"/>
  <c r="D2531" i="1" s="1"/>
  <c r="D2529" i="1" a="1"/>
  <c r="D2529" i="1" s="1"/>
  <c r="D2527" i="1" a="1"/>
  <c r="D2527" i="1" s="1"/>
  <c r="D2525" i="1" a="1"/>
  <c r="D2525" i="1" s="1"/>
  <c r="D2523" i="1" a="1"/>
  <c r="D2523" i="1" s="1"/>
  <c r="D2521" i="1" a="1"/>
  <c r="D2521" i="1" s="1"/>
  <c r="D2519" i="1" a="1"/>
  <c r="D2519" i="1" s="1"/>
  <c r="D2517" i="1" a="1"/>
  <c r="D2517" i="1" s="1"/>
  <c r="D2515" i="1" a="1"/>
  <c r="D2515" i="1" s="1"/>
  <c r="D2513" i="1" a="1"/>
  <c r="D2513" i="1" s="1"/>
  <c r="D2511" i="1" a="1"/>
  <c r="D2511" i="1" s="1"/>
  <c r="D2509" i="1" a="1"/>
  <c r="D2509" i="1" s="1"/>
  <c r="D2507" i="1" a="1"/>
  <c r="D2507" i="1" s="1"/>
  <c r="D2505" i="1" a="1"/>
  <c r="D2505" i="1" s="1"/>
  <c r="D2503" i="1" a="1"/>
  <c r="D2503" i="1" s="1"/>
  <c r="D2501" i="1" a="1"/>
  <c r="D2501" i="1" s="1"/>
  <c r="D2499" i="1" a="1"/>
  <c r="D2499" i="1" s="1"/>
  <c r="D2497" i="1" a="1"/>
  <c r="D2497" i="1" s="1"/>
  <c r="D2495" i="1" a="1"/>
  <c r="D2495" i="1" s="1"/>
  <c r="D2493" i="1" a="1"/>
  <c r="D2493" i="1" s="1"/>
  <c r="D2491" i="1" a="1"/>
  <c r="D2491" i="1" s="1"/>
  <c r="D2489" i="1" a="1"/>
  <c r="D2489" i="1" s="1"/>
  <c r="D2487" i="1" a="1"/>
  <c r="D2487" i="1" s="1"/>
  <c r="D2485" i="1" a="1"/>
  <c r="D2485" i="1" s="1"/>
  <c r="D2483" i="1" a="1"/>
  <c r="D2483" i="1" s="1"/>
  <c r="D2481" i="1" a="1"/>
  <c r="D2481" i="1" s="1"/>
  <c r="D2479" i="1" a="1"/>
  <c r="D2479" i="1" s="1"/>
  <c r="D2477" i="1" a="1"/>
  <c r="D2477" i="1" s="1"/>
  <c r="D2475" i="1" a="1"/>
  <c r="D2475" i="1" s="1"/>
  <c r="D2473" i="1" a="1"/>
  <c r="D2473" i="1" s="1"/>
  <c r="D2471" i="1" a="1"/>
  <c r="D2471" i="1" s="1"/>
  <c r="D2469" i="1" a="1"/>
  <c r="D2469" i="1" s="1"/>
  <c r="D2467" i="1" a="1"/>
  <c r="D2467" i="1" s="1"/>
  <c r="D2465" i="1" a="1"/>
  <c r="D2465" i="1" s="1"/>
  <c r="D2463" i="1" a="1"/>
  <c r="D2463" i="1" s="1"/>
  <c r="D2461" i="1" a="1"/>
  <c r="D2461" i="1" s="1"/>
  <c r="D2459" i="1" a="1"/>
  <c r="D2459" i="1" s="1"/>
  <c r="D2457" i="1" a="1"/>
  <c r="D2457" i="1" s="1"/>
  <c r="D2455" i="1" a="1"/>
  <c r="D2455" i="1" s="1"/>
  <c r="D2453" i="1" a="1"/>
  <c r="D2453" i="1" s="1"/>
  <c r="D2451" i="1" a="1"/>
  <c r="D2451" i="1" s="1"/>
  <c r="D2449" i="1" a="1"/>
  <c r="D2449" i="1" s="1"/>
  <c r="D2447" i="1" a="1"/>
  <c r="D2447" i="1" s="1"/>
  <c r="D2445" i="1" a="1"/>
  <c r="D2445" i="1" s="1"/>
  <c r="D2443" i="1" a="1"/>
  <c r="D2443" i="1" s="1"/>
  <c r="D2441" i="1" a="1"/>
  <c r="D2441" i="1" s="1"/>
  <c r="D2439" i="1" a="1"/>
  <c r="D2439" i="1" s="1"/>
  <c r="D2437" i="1" a="1"/>
  <c r="D2437" i="1" s="1"/>
  <c r="D2435" i="1" a="1"/>
  <c r="D2435" i="1" s="1"/>
  <c r="D2433" i="1" a="1"/>
  <c r="D2433" i="1" s="1"/>
  <c r="D2431" i="1" a="1"/>
  <c r="D2431" i="1" s="1"/>
  <c r="D2429" i="1" a="1"/>
  <c r="D2429" i="1" s="1"/>
  <c r="D2427" i="1" a="1"/>
  <c r="D2427" i="1" s="1"/>
  <c r="D2425" i="1" a="1"/>
  <c r="D2425" i="1" s="1"/>
  <c r="D2423" i="1" a="1"/>
  <c r="D2423" i="1" s="1"/>
  <c r="D2421" i="1" a="1"/>
  <c r="D2421" i="1" s="1"/>
  <c r="D2419" i="1" a="1"/>
  <c r="D2419" i="1" s="1"/>
  <c r="D2417" i="1" a="1"/>
  <c r="D2417" i="1" s="1"/>
  <c r="D2415" i="1" a="1"/>
  <c r="D2415" i="1" s="1"/>
  <c r="D2999" i="1" a="1"/>
  <c r="D2999" i="1" s="1"/>
  <c r="D2997" i="1" a="1"/>
  <c r="D2997" i="1" s="1"/>
  <c r="D2995" i="1" a="1"/>
  <c r="D2995" i="1" s="1"/>
  <c r="D2993" i="1" a="1"/>
  <c r="D2993" i="1" s="1"/>
  <c r="D2991" i="1" a="1"/>
  <c r="D2991" i="1" s="1"/>
  <c r="D2989" i="1" a="1"/>
  <c r="D2989" i="1" s="1"/>
  <c r="D2987" i="1" a="1"/>
  <c r="D2987" i="1" s="1"/>
  <c r="D2986" i="1" a="1"/>
  <c r="D2986" i="1" s="1"/>
  <c r="D2984" i="1" a="1"/>
  <c r="D2984" i="1" s="1"/>
  <c r="D2982" i="1" a="1"/>
  <c r="D2982" i="1" s="1"/>
  <c r="D2980" i="1" a="1"/>
  <c r="D2980" i="1" s="1"/>
  <c r="D2978" i="1" a="1"/>
  <c r="D2978" i="1" s="1"/>
  <c r="D2976" i="1" a="1"/>
  <c r="D2976" i="1" s="1"/>
  <c r="D2974" i="1" a="1"/>
  <c r="D2974" i="1" s="1"/>
  <c r="D2972" i="1" a="1"/>
  <c r="D2972" i="1" s="1"/>
  <c r="D2970" i="1" a="1"/>
  <c r="D2970" i="1" s="1"/>
  <c r="D2968" i="1" a="1"/>
  <c r="D2968" i="1" s="1"/>
  <c r="D2966" i="1" a="1"/>
  <c r="D2966" i="1" s="1"/>
  <c r="D2964" i="1" a="1"/>
  <c r="D2964" i="1" s="1"/>
  <c r="D2962" i="1" a="1"/>
  <c r="D2962" i="1" s="1"/>
  <c r="D2960" i="1" a="1"/>
  <c r="D2960" i="1" s="1"/>
  <c r="D2958" i="1" a="1"/>
  <c r="D2958" i="1" s="1"/>
  <c r="D2956" i="1" a="1"/>
  <c r="D2956" i="1" s="1"/>
  <c r="D2954" i="1" a="1"/>
  <c r="D2954" i="1" s="1"/>
  <c r="D2952" i="1" a="1"/>
  <c r="D2952" i="1" s="1"/>
  <c r="D2950" i="1" a="1"/>
  <c r="D2950" i="1" s="1"/>
  <c r="D2948" i="1" a="1"/>
  <c r="D2948" i="1" s="1"/>
  <c r="D2946" i="1" a="1"/>
  <c r="D2946" i="1" s="1"/>
  <c r="D2944" i="1" a="1"/>
  <c r="D2944" i="1" s="1"/>
  <c r="D2942" i="1" a="1"/>
  <c r="D2942" i="1" s="1"/>
  <c r="D2940" i="1" a="1"/>
  <c r="D2940" i="1" s="1"/>
  <c r="D2938" i="1" a="1"/>
  <c r="D2938" i="1" s="1"/>
  <c r="D2936" i="1" a="1"/>
  <c r="D2936" i="1" s="1"/>
  <c r="D2934" i="1" a="1"/>
  <c r="D2934" i="1" s="1"/>
  <c r="D2932" i="1" a="1"/>
  <c r="D2932" i="1" s="1"/>
  <c r="D2930" i="1" a="1"/>
  <c r="D2930" i="1" s="1"/>
  <c r="D2928" i="1" a="1"/>
  <c r="D2928" i="1" s="1"/>
  <c r="D2926" i="1" a="1"/>
  <c r="D2926" i="1" s="1"/>
  <c r="D2924" i="1" a="1"/>
  <c r="D2924" i="1" s="1"/>
  <c r="D2922" i="1" a="1"/>
  <c r="D2922" i="1" s="1"/>
  <c r="D2920" i="1" a="1"/>
  <c r="D2920" i="1" s="1"/>
  <c r="D2918" i="1" a="1"/>
  <c r="D2918" i="1" s="1"/>
  <c r="D2916" i="1" a="1"/>
  <c r="D2916" i="1" s="1"/>
  <c r="D2914" i="1" a="1"/>
  <c r="D2914" i="1" s="1"/>
  <c r="D2912" i="1" a="1"/>
  <c r="D2912" i="1" s="1"/>
  <c r="D2910" i="1" a="1"/>
  <c r="D2910" i="1" s="1"/>
  <c r="D2908" i="1" a="1"/>
  <c r="D2908" i="1" s="1"/>
  <c r="D2906" i="1" a="1"/>
  <c r="D2906" i="1" s="1"/>
  <c r="D2904" i="1" a="1"/>
  <c r="D2904" i="1" s="1"/>
  <c r="D2902" i="1" a="1"/>
  <c r="D2902" i="1" s="1"/>
  <c r="D2900" i="1" a="1"/>
  <c r="D2900" i="1" s="1"/>
  <c r="D2898" i="1" a="1"/>
  <c r="D2898" i="1" s="1"/>
  <c r="D2896" i="1" a="1"/>
  <c r="D2896" i="1" s="1"/>
  <c r="D2894" i="1" a="1"/>
  <c r="D2894" i="1" s="1"/>
  <c r="D2892" i="1" a="1"/>
  <c r="D2892" i="1" s="1"/>
  <c r="D2890" i="1" a="1"/>
  <c r="D2890" i="1" s="1"/>
  <c r="D2888" i="1" a="1"/>
  <c r="D2888" i="1" s="1"/>
  <c r="D2886" i="1" a="1"/>
  <c r="D2886" i="1" s="1"/>
  <c r="D2884" i="1" a="1"/>
  <c r="D2884" i="1" s="1"/>
  <c r="D2882" i="1" a="1"/>
  <c r="D2882" i="1" s="1"/>
  <c r="D2880" i="1" a="1"/>
  <c r="D2880" i="1" s="1"/>
  <c r="D2878" i="1" a="1"/>
  <c r="D2878" i="1" s="1"/>
  <c r="D2876" i="1" a="1"/>
  <c r="D2876" i="1" s="1"/>
  <c r="D2874" i="1" a="1"/>
  <c r="D2874" i="1" s="1"/>
  <c r="D2872" i="1" a="1"/>
  <c r="D2872" i="1" s="1"/>
  <c r="D2870" i="1" a="1"/>
  <c r="D2870" i="1" s="1"/>
  <c r="D2868" i="1" a="1"/>
  <c r="D2868" i="1" s="1"/>
  <c r="D2866" i="1" a="1"/>
  <c r="D2866" i="1" s="1"/>
  <c r="D2864" i="1" a="1"/>
  <c r="D2864" i="1" s="1"/>
  <c r="D2862" i="1" a="1"/>
  <c r="D2862" i="1" s="1"/>
  <c r="D2860" i="1" a="1"/>
  <c r="D2860" i="1" s="1"/>
  <c r="D2858" i="1" a="1"/>
  <c r="D2858" i="1" s="1"/>
  <c r="D2856" i="1" a="1"/>
  <c r="D2856" i="1" s="1"/>
  <c r="D2854" i="1" a="1"/>
  <c r="D2854" i="1" s="1"/>
  <c r="D2852" i="1" a="1"/>
  <c r="D2852" i="1" s="1"/>
  <c r="D2850" i="1" a="1"/>
  <c r="D2850" i="1" s="1"/>
  <c r="D2848" i="1" a="1"/>
  <c r="D2848" i="1" s="1"/>
  <c r="D2846" i="1" a="1"/>
  <c r="D2846" i="1" s="1"/>
  <c r="D2844" i="1" a="1"/>
  <c r="D2844" i="1" s="1"/>
  <c r="D2842" i="1" a="1"/>
  <c r="D2842" i="1" s="1"/>
  <c r="D2840" i="1" a="1"/>
  <c r="D2840" i="1" s="1"/>
  <c r="D2838" i="1" a="1"/>
  <c r="D2838" i="1" s="1"/>
  <c r="D2836" i="1" a="1"/>
  <c r="D2836" i="1" s="1"/>
  <c r="D2834" i="1" a="1"/>
  <c r="D2834" i="1" s="1"/>
  <c r="D2832" i="1" a="1"/>
  <c r="D2832" i="1" s="1"/>
  <c r="D2830" i="1" a="1"/>
  <c r="D2830" i="1" s="1"/>
  <c r="D2828" i="1" a="1"/>
  <c r="D2828" i="1" s="1"/>
  <c r="D2826" i="1" a="1"/>
  <c r="D2826" i="1" s="1"/>
  <c r="D2824" i="1" a="1"/>
  <c r="D2824" i="1" s="1"/>
  <c r="D2822" i="1" a="1"/>
  <c r="D2822" i="1" s="1"/>
  <c r="D2820" i="1" a="1"/>
  <c r="D2820" i="1" s="1"/>
  <c r="D2818" i="1" a="1"/>
  <c r="D2818" i="1" s="1"/>
  <c r="D2816" i="1" a="1"/>
  <c r="D2816" i="1" s="1"/>
  <c r="D2814" i="1" a="1"/>
  <c r="D2814" i="1" s="1"/>
  <c r="D2812" i="1" a="1"/>
  <c r="D2812" i="1" s="1"/>
  <c r="D2810" i="1" a="1"/>
  <c r="D2810" i="1" s="1"/>
  <c r="D2808" i="1" a="1"/>
  <c r="D2808" i="1" s="1"/>
  <c r="D2806" i="1" a="1"/>
  <c r="D2806" i="1" s="1"/>
  <c r="D2804" i="1" a="1"/>
  <c r="D2804" i="1" s="1"/>
  <c r="D2802" i="1" a="1"/>
  <c r="D2802" i="1" s="1"/>
  <c r="D2800" i="1" a="1"/>
  <c r="D2800" i="1" s="1"/>
  <c r="D2798" i="1" a="1"/>
  <c r="D2798" i="1" s="1"/>
  <c r="D2796" i="1" a="1"/>
  <c r="D2796" i="1" s="1"/>
  <c r="D2794" i="1" a="1"/>
  <c r="D2794" i="1" s="1"/>
  <c r="D2792" i="1" a="1"/>
  <c r="D2792" i="1" s="1"/>
  <c r="D2790" i="1" a="1"/>
  <c r="D2790" i="1" s="1"/>
  <c r="D2788" i="1" a="1"/>
  <c r="D2788" i="1" s="1"/>
  <c r="D2786" i="1" a="1"/>
  <c r="D2786" i="1" s="1"/>
  <c r="D2784" i="1" a="1"/>
  <c r="D2784" i="1" s="1"/>
  <c r="D2782" i="1" a="1"/>
  <c r="D2782" i="1" s="1"/>
  <c r="D2780" i="1" a="1"/>
  <c r="D2780" i="1" s="1"/>
  <c r="D2778" i="1" a="1"/>
  <c r="D2778" i="1" s="1"/>
  <c r="D2776" i="1" a="1"/>
  <c r="D2776" i="1" s="1"/>
  <c r="D2774" i="1" a="1"/>
  <c r="D2774" i="1" s="1"/>
  <c r="D2772" i="1" a="1"/>
  <c r="D2772" i="1" s="1"/>
  <c r="D2770" i="1" a="1"/>
  <c r="D2770" i="1" s="1"/>
  <c r="D2768" i="1" a="1"/>
  <c r="D2768" i="1" s="1"/>
  <c r="D2766" i="1" a="1"/>
  <c r="D2766" i="1" s="1"/>
  <c r="D2764" i="1" a="1"/>
  <c r="D2764" i="1" s="1"/>
  <c r="D2762" i="1" a="1"/>
  <c r="D2762" i="1" s="1"/>
  <c r="D2760" i="1" a="1"/>
  <c r="D2760" i="1" s="1"/>
  <c r="D2758" i="1" a="1"/>
  <c r="D2758" i="1" s="1"/>
  <c r="D2756" i="1" a="1"/>
  <c r="D2756" i="1" s="1"/>
  <c r="D2754" i="1" a="1"/>
  <c r="D2754" i="1" s="1"/>
  <c r="D2752" i="1" a="1"/>
  <c r="D2752" i="1" s="1"/>
  <c r="D2750" i="1" a="1"/>
  <c r="D2750" i="1" s="1"/>
  <c r="D2748" i="1" a="1"/>
  <c r="D2748" i="1" s="1"/>
  <c r="D2746" i="1" a="1"/>
  <c r="D2746" i="1" s="1"/>
  <c r="D2744" i="1" a="1"/>
  <c r="D2744" i="1" s="1"/>
  <c r="D2742" i="1" a="1"/>
  <c r="D2742" i="1" s="1"/>
  <c r="D2740" i="1" a="1"/>
  <c r="D2740" i="1" s="1"/>
  <c r="D2738" i="1" a="1"/>
  <c r="D2738" i="1" s="1"/>
  <c r="D2736" i="1" a="1"/>
  <c r="D2736" i="1" s="1"/>
  <c r="D2734" i="1" a="1"/>
  <c r="D2734" i="1" s="1"/>
  <c r="D2732" i="1" a="1"/>
  <c r="D2732" i="1" s="1"/>
  <c r="D2730" i="1" a="1"/>
  <c r="D2730" i="1" s="1"/>
  <c r="D2728" i="1" a="1"/>
  <c r="D2728" i="1" s="1"/>
  <c r="D2726" i="1" a="1"/>
  <c r="D2726" i="1" s="1"/>
  <c r="D2724" i="1" a="1"/>
  <c r="D2724" i="1" s="1"/>
  <c r="D2722" i="1" a="1"/>
  <c r="D2722" i="1" s="1"/>
  <c r="D2720" i="1" a="1"/>
  <c r="D2720" i="1" s="1"/>
  <c r="D2718" i="1" a="1"/>
  <c r="D2718" i="1" s="1"/>
  <c r="D2716" i="1" a="1"/>
  <c r="D2716" i="1" s="1"/>
  <c r="D2714" i="1" a="1"/>
  <c r="D2714" i="1" s="1"/>
  <c r="D2712" i="1" a="1"/>
  <c r="D2712" i="1" s="1"/>
  <c r="D2710" i="1" a="1"/>
  <c r="D2710" i="1" s="1"/>
  <c r="D2708" i="1" a="1"/>
  <c r="D2708" i="1" s="1"/>
  <c r="D2706" i="1" a="1"/>
  <c r="D2706" i="1" s="1"/>
  <c r="D2704" i="1" a="1"/>
  <c r="D2704" i="1" s="1"/>
  <c r="D2702" i="1" a="1"/>
  <c r="D2702" i="1" s="1"/>
  <c r="D2700" i="1" a="1"/>
  <c r="D2700" i="1" s="1"/>
  <c r="D2698" i="1" a="1"/>
  <c r="D2698" i="1" s="1"/>
  <c r="D2696" i="1" a="1"/>
  <c r="D2696" i="1" s="1"/>
  <c r="D2694" i="1" a="1"/>
  <c r="D2694" i="1" s="1"/>
  <c r="D2692" i="1" a="1"/>
  <c r="D2692" i="1" s="1"/>
  <c r="D2690" i="1" a="1"/>
  <c r="D2690" i="1" s="1"/>
  <c r="D2688" i="1" a="1"/>
  <c r="D2688" i="1" s="1"/>
  <c r="D2686" i="1" a="1"/>
  <c r="D2686" i="1" s="1"/>
  <c r="D2684" i="1" a="1"/>
  <c r="D2684" i="1" s="1"/>
  <c r="D2682" i="1" a="1"/>
  <c r="D2682" i="1" s="1"/>
  <c r="D2680" i="1" a="1"/>
  <c r="D2680" i="1" s="1"/>
  <c r="D2678" i="1" a="1"/>
  <c r="D2678" i="1" s="1"/>
  <c r="D2676" i="1" a="1"/>
  <c r="D2676" i="1" s="1"/>
  <c r="D2674" i="1" a="1"/>
  <c r="D2674" i="1" s="1"/>
  <c r="D2672" i="1" a="1"/>
  <c r="D2672" i="1" s="1"/>
  <c r="D2670" i="1" a="1"/>
  <c r="D2670" i="1" s="1"/>
  <c r="D2668" i="1" a="1"/>
  <c r="D2668" i="1" s="1"/>
  <c r="D2666" i="1" a="1"/>
  <c r="D2666" i="1" s="1"/>
  <c r="D2664" i="1" a="1"/>
  <c r="D2664" i="1" s="1"/>
  <c r="D2662" i="1" a="1"/>
  <c r="D2662" i="1" s="1"/>
  <c r="D2660" i="1" a="1"/>
  <c r="D2660" i="1" s="1"/>
  <c r="D2658" i="1" a="1"/>
  <c r="D2658" i="1" s="1"/>
  <c r="D2656" i="1" a="1"/>
  <c r="D2656" i="1" s="1"/>
  <c r="D2654" i="1" a="1"/>
  <c r="D2654" i="1" s="1"/>
  <c r="D2652" i="1" a="1"/>
  <c r="D2652" i="1" s="1"/>
  <c r="D2650" i="1" a="1"/>
  <c r="D2650" i="1" s="1"/>
  <c r="D2648" i="1" a="1"/>
  <c r="D2648" i="1" s="1"/>
  <c r="D2646" i="1" a="1"/>
  <c r="D2646" i="1" s="1"/>
  <c r="D2644" i="1" a="1"/>
  <c r="D2644" i="1" s="1"/>
  <c r="D2642" i="1" a="1"/>
  <c r="D2642" i="1" s="1"/>
  <c r="D2640" i="1" a="1"/>
  <c r="D2640" i="1" s="1"/>
  <c r="D2638" i="1" a="1"/>
  <c r="D2638" i="1" s="1"/>
  <c r="D2636" i="1" a="1"/>
  <c r="D2636" i="1" s="1"/>
  <c r="D2634" i="1" a="1"/>
  <c r="D2634" i="1" s="1"/>
  <c r="D2632" i="1" a="1"/>
  <c r="D2632" i="1" s="1"/>
  <c r="D2630" i="1" a="1"/>
  <c r="D2630" i="1" s="1"/>
  <c r="D2628" i="1" a="1"/>
  <c r="D2628" i="1" s="1"/>
  <c r="D2626" i="1" a="1"/>
  <c r="D2626" i="1" s="1"/>
  <c r="D2624" i="1" a="1"/>
  <c r="D2624" i="1" s="1"/>
  <c r="D2622" i="1" a="1"/>
  <c r="D2622" i="1" s="1"/>
  <c r="D2620" i="1" a="1"/>
  <c r="D2620" i="1" s="1"/>
  <c r="D2618" i="1" a="1"/>
  <c r="D2618" i="1" s="1"/>
  <c r="D2616" i="1" a="1"/>
  <c r="D2616" i="1" s="1"/>
  <c r="D2614" i="1" a="1"/>
  <c r="D2614" i="1" s="1"/>
  <c r="D2612" i="1" a="1"/>
  <c r="D2612" i="1" s="1"/>
  <c r="D2610" i="1" a="1"/>
  <c r="D2610" i="1" s="1"/>
  <c r="D2608" i="1" a="1"/>
  <c r="D2608" i="1" s="1"/>
  <c r="D2606" i="1" a="1"/>
  <c r="D2606" i="1" s="1"/>
  <c r="D2604" i="1" a="1"/>
  <c r="D2604" i="1" s="1"/>
  <c r="D2602" i="1" a="1"/>
  <c r="D2602" i="1" s="1"/>
  <c r="D2600" i="1" a="1"/>
  <c r="D2600" i="1" s="1"/>
  <c r="D2598" i="1" a="1"/>
  <c r="D2598" i="1" s="1"/>
  <c r="D2596" i="1" a="1"/>
  <c r="D2596" i="1" s="1"/>
  <c r="D2594" i="1" a="1"/>
  <c r="D2594" i="1" s="1"/>
  <c r="D2592" i="1" a="1"/>
  <c r="D2592" i="1" s="1"/>
  <c r="D2590" i="1" a="1"/>
  <c r="D2590" i="1" s="1"/>
  <c r="D2588" i="1" a="1"/>
  <c r="D2588" i="1" s="1"/>
  <c r="D2586" i="1" a="1"/>
  <c r="D2586" i="1" s="1"/>
  <c r="D2584" i="1" a="1"/>
  <c r="D2584" i="1" s="1"/>
  <c r="D2582" i="1" a="1"/>
  <c r="D2582" i="1" s="1"/>
  <c r="D2580" i="1" a="1"/>
  <c r="D2580" i="1" s="1"/>
  <c r="D2578" i="1" a="1"/>
  <c r="D2578" i="1" s="1"/>
  <c r="D2576" i="1" a="1"/>
  <c r="D2576" i="1" s="1"/>
  <c r="D2574" i="1" a="1"/>
  <c r="D2574" i="1" s="1"/>
  <c r="D2572" i="1" a="1"/>
  <c r="D2572" i="1" s="1"/>
  <c r="D2570" i="1" a="1"/>
  <c r="D2570" i="1" s="1"/>
  <c r="D2568" i="1" a="1"/>
  <c r="D2568" i="1" s="1"/>
  <c r="D2566" i="1" a="1"/>
  <c r="D2566" i="1" s="1"/>
  <c r="D2564" i="1" a="1"/>
  <c r="D2564" i="1" s="1"/>
  <c r="D2562" i="1" a="1"/>
  <c r="D2562" i="1" s="1"/>
  <c r="D2560" i="1" a="1"/>
  <c r="D2560" i="1" s="1"/>
  <c r="D2558" i="1" a="1"/>
  <c r="D2558" i="1" s="1"/>
  <c r="D2556" i="1" a="1"/>
  <c r="D2556" i="1" s="1"/>
  <c r="D2554" i="1" a="1"/>
  <c r="D2554" i="1" s="1"/>
  <c r="D2552" i="1" a="1"/>
  <c r="D2552" i="1" s="1"/>
  <c r="D2550" i="1" a="1"/>
  <c r="D2550" i="1" s="1"/>
  <c r="D2548" i="1" a="1"/>
  <c r="D2548" i="1" s="1"/>
  <c r="D2546" i="1" a="1"/>
  <c r="D2546" i="1" s="1"/>
  <c r="D2544" i="1" a="1"/>
  <c r="D2544" i="1" s="1"/>
  <c r="D2542" i="1" a="1"/>
  <c r="D2542" i="1" s="1"/>
  <c r="D2540" i="1" a="1"/>
  <c r="D2540" i="1" s="1"/>
  <c r="D2538" i="1" a="1"/>
  <c r="D2538" i="1" s="1"/>
  <c r="D2536" i="1" a="1"/>
  <c r="D2536" i="1" s="1"/>
  <c r="D2534" i="1" a="1"/>
  <c r="D2534" i="1" s="1"/>
  <c r="D2532" i="1" a="1"/>
  <c r="D2532" i="1" s="1"/>
  <c r="D2530" i="1" a="1"/>
  <c r="D2530" i="1" s="1"/>
  <c r="D2528" i="1" a="1"/>
  <c r="D2528" i="1" s="1"/>
  <c r="D2526" i="1" a="1"/>
  <c r="D2526" i="1" s="1"/>
  <c r="D2524" i="1" a="1"/>
  <c r="D2524" i="1" s="1"/>
  <c r="D2522" i="1" a="1"/>
  <c r="D2522" i="1" s="1"/>
  <c r="D2520" i="1" a="1"/>
  <c r="D2520" i="1" s="1"/>
  <c r="D2518" i="1" a="1"/>
  <c r="D2518" i="1" s="1"/>
  <c r="D2516" i="1" a="1"/>
  <c r="D2516" i="1" s="1"/>
  <c r="D2514" i="1" a="1"/>
  <c r="D2514" i="1" s="1"/>
  <c r="D2512" i="1" a="1"/>
  <c r="D2512" i="1" s="1"/>
  <c r="D2510" i="1" a="1"/>
  <c r="D2510" i="1" s="1"/>
  <c r="D2508" i="1" a="1"/>
  <c r="D2508" i="1" s="1"/>
  <c r="D2506" i="1" a="1"/>
  <c r="D2506" i="1" s="1"/>
  <c r="D2504" i="1" a="1"/>
  <c r="D2504" i="1" s="1"/>
  <c r="D2502" i="1" a="1"/>
  <c r="D2502" i="1" s="1"/>
  <c r="D2500" i="1" a="1"/>
  <c r="D2500" i="1" s="1"/>
  <c r="D2498" i="1" a="1"/>
  <c r="D2498" i="1" s="1"/>
  <c r="D2496" i="1" a="1"/>
  <c r="D2496" i="1" s="1"/>
  <c r="D2494" i="1" a="1"/>
  <c r="D2494" i="1" s="1"/>
  <c r="D2492" i="1" a="1"/>
  <c r="D2492" i="1" s="1"/>
  <c r="D2490" i="1" a="1"/>
  <c r="D2490" i="1" s="1"/>
  <c r="D2488" i="1" a="1"/>
  <c r="D2488" i="1" s="1"/>
  <c r="D2486" i="1" a="1"/>
  <c r="D2486" i="1" s="1"/>
  <c r="D2484" i="1" a="1"/>
  <c r="D2484" i="1" s="1"/>
  <c r="D2482" i="1" a="1"/>
  <c r="D2482" i="1" s="1"/>
  <c r="D2480" i="1" a="1"/>
  <c r="D2480" i="1" s="1"/>
  <c r="D2478" i="1" a="1"/>
  <c r="D2478" i="1" s="1"/>
  <c r="D2476" i="1" a="1"/>
  <c r="D2476" i="1" s="1"/>
  <c r="D2474" i="1" a="1"/>
  <c r="D2474" i="1" s="1"/>
  <c r="D2472" i="1" a="1"/>
  <c r="D2472" i="1" s="1"/>
  <c r="D2470" i="1" a="1"/>
  <c r="D2470" i="1" s="1"/>
  <c r="D2468" i="1" a="1"/>
  <c r="D2468" i="1" s="1"/>
  <c r="D2466" i="1" a="1"/>
  <c r="D2466" i="1" s="1"/>
  <c r="D2464" i="1" a="1"/>
  <c r="D2464" i="1" s="1"/>
  <c r="D2462" i="1" a="1"/>
  <c r="D2462" i="1" s="1"/>
  <c r="D2460" i="1" a="1"/>
  <c r="D2460" i="1" s="1"/>
  <c r="D2458" i="1" a="1"/>
  <c r="D2458" i="1" s="1"/>
  <c r="D2456" i="1" a="1"/>
  <c r="D2456" i="1" s="1"/>
  <c r="D2454" i="1" a="1"/>
  <c r="D2454" i="1" s="1"/>
  <c r="D2452" i="1" a="1"/>
  <c r="D2452" i="1" s="1"/>
  <c r="D2450" i="1" a="1"/>
  <c r="D2450" i="1" s="1"/>
  <c r="D2448" i="1" a="1"/>
  <c r="D2448" i="1" s="1"/>
  <c r="D2446" i="1" a="1"/>
  <c r="D2446" i="1" s="1"/>
  <c r="D2444" i="1" a="1"/>
  <c r="D2444" i="1" s="1"/>
  <c r="D2442" i="1" a="1"/>
  <c r="D2442" i="1" s="1"/>
  <c r="D2440" i="1" a="1"/>
  <c r="D2440" i="1" s="1"/>
  <c r="D2438" i="1" a="1"/>
  <c r="D2438" i="1" s="1"/>
  <c r="D2436" i="1" a="1"/>
  <c r="D2436" i="1" s="1"/>
  <c r="D2434" i="1" a="1"/>
  <c r="D2434" i="1" s="1"/>
  <c r="D2432" i="1" a="1"/>
  <c r="D2432" i="1" s="1"/>
  <c r="D2430" i="1" a="1"/>
  <c r="D2430" i="1" s="1"/>
  <c r="D2428" i="1" a="1"/>
  <c r="D2428" i="1" s="1"/>
  <c r="D2426" i="1" a="1"/>
  <c r="D2426" i="1" s="1"/>
  <c r="D2424" i="1" a="1"/>
  <c r="D2424" i="1" s="1"/>
  <c r="D2422" i="1" a="1"/>
  <c r="D2422" i="1" s="1"/>
  <c r="D2420" i="1" a="1"/>
  <c r="D2420" i="1" s="1"/>
  <c r="D2418" i="1" a="1"/>
  <c r="D2418" i="1" s="1"/>
  <c r="D2416" i="1" a="1"/>
  <c r="D2416" i="1" s="1"/>
  <c r="D2414" i="1" a="1"/>
  <c r="D2414" i="1" s="1"/>
  <c r="D1501" i="1" a="1"/>
  <c r="D1501" i="1" s="1"/>
  <c r="D1499" i="1" a="1"/>
  <c r="D1499" i="1" s="1"/>
  <c r="D1497" i="1" a="1"/>
  <c r="D1497" i="1" s="1"/>
  <c r="D1495" i="1" a="1"/>
  <c r="D1495" i="1" s="1"/>
  <c r="D1493" i="1" a="1"/>
  <c r="D1493" i="1" s="1"/>
  <c r="D1491" i="1" a="1"/>
  <c r="D1491" i="1" s="1"/>
  <c r="D1489" i="1" a="1"/>
  <c r="D1489" i="1" s="1"/>
  <c r="D1487" i="1" a="1"/>
  <c r="D1487" i="1" s="1"/>
  <c r="D1485" i="1" a="1"/>
  <c r="D1485" i="1" s="1"/>
  <c r="D1483" i="1" a="1"/>
  <c r="D1483" i="1" s="1"/>
  <c r="D1481" i="1" a="1"/>
  <c r="D1481" i="1" s="1"/>
  <c r="D1479" i="1" a="1"/>
  <c r="D1479" i="1" s="1"/>
  <c r="D1477" i="1" a="1"/>
  <c r="D1477" i="1" s="1"/>
  <c r="D1475" i="1" a="1"/>
  <c r="D1475" i="1" s="1"/>
  <c r="D1473" i="1" a="1"/>
  <c r="D1473" i="1" s="1"/>
  <c r="D1471" i="1" a="1"/>
  <c r="D1471" i="1" s="1"/>
  <c r="D1469" i="1" a="1"/>
  <c r="D1469" i="1" s="1"/>
  <c r="D1467" i="1" a="1"/>
  <c r="D1467" i="1" s="1"/>
  <c r="D1465" i="1" a="1"/>
  <c r="D1465" i="1" s="1"/>
  <c r="D1463" i="1" a="1"/>
  <c r="D1463" i="1" s="1"/>
  <c r="D1461" i="1" a="1"/>
  <c r="D1461" i="1" s="1"/>
  <c r="D1459" i="1" a="1"/>
  <c r="D1459" i="1" s="1"/>
  <c r="D1457" i="1" a="1"/>
  <c r="D1457" i="1" s="1"/>
  <c r="D1455" i="1" a="1"/>
  <c r="D1455" i="1" s="1"/>
  <c r="D1453" i="1" a="1"/>
  <c r="D1453" i="1" s="1"/>
  <c r="D1451" i="1" a="1"/>
  <c r="D1451" i="1" s="1"/>
  <c r="D1449" i="1" a="1"/>
  <c r="D1449" i="1" s="1"/>
  <c r="D1447" i="1" a="1"/>
  <c r="D1447" i="1" s="1"/>
  <c r="D1445" i="1" a="1"/>
  <c r="D1445" i="1" s="1"/>
  <c r="D1443" i="1" a="1"/>
  <c r="D1443" i="1" s="1"/>
  <c r="D1441" i="1" a="1"/>
  <c r="D1441" i="1" s="1"/>
  <c r="D1439" i="1" a="1"/>
  <c r="D1439" i="1" s="1"/>
  <c r="D1437" i="1" a="1"/>
  <c r="D1437" i="1" s="1"/>
  <c r="D1435" i="1" a="1"/>
  <c r="D1435" i="1" s="1"/>
  <c r="D1433" i="1" a="1"/>
  <c r="D1433" i="1" s="1"/>
  <c r="D1431" i="1" a="1"/>
  <c r="D1431" i="1" s="1"/>
  <c r="D1429" i="1" a="1"/>
  <c r="D1429" i="1" s="1"/>
  <c r="D1427" i="1" a="1"/>
  <c r="D1427" i="1" s="1"/>
  <c r="D1425" i="1" a="1"/>
  <c r="D1425" i="1" s="1"/>
  <c r="D1423" i="1" a="1"/>
  <c r="D1423" i="1" s="1"/>
  <c r="D1421" i="1" a="1"/>
  <c r="D1421" i="1" s="1"/>
  <c r="D1419" i="1" a="1"/>
  <c r="D1419" i="1" s="1"/>
  <c r="D1417" i="1" a="1"/>
  <c r="D1417" i="1" s="1"/>
  <c r="D1415" i="1" a="1"/>
  <c r="D1415" i="1" s="1"/>
  <c r="D1413" i="1" a="1"/>
  <c r="D1413" i="1" s="1"/>
  <c r="D1411" i="1" a="1"/>
  <c r="D1411" i="1" s="1"/>
  <c r="D1409" i="1" a="1"/>
  <c r="D1409" i="1" s="1"/>
  <c r="D1407" i="1" a="1"/>
  <c r="D1407" i="1" s="1"/>
  <c r="D1405" i="1" a="1"/>
  <c r="D1405" i="1" s="1"/>
  <c r="D1403" i="1" a="1"/>
  <c r="D1403" i="1" s="1"/>
  <c r="D1401" i="1" a="1"/>
  <c r="D1401" i="1" s="1"/>
  <c r="D1399" i="1" a="1"/>
  <c r="D1399" i="1" s="1"/>
  <c r="D1397" i="1" a="1"/>
  <c r="D1397" i="1" s="1"/>
  <c r="D1395" i="1" a="1"/>
  <c r="D1395" i="1" s="1"/>
  <c r="D1393" i="1" a="1"/>
  <c r="D1393" i="1" s="1"/>
  <c r="D1391" i="1" a="1"/>
  <c r="D1391" i="1" s="1"/>
  <c r="D1389" i="1" a="1"/>
  <c r="D1389" i="1" s="1"/>
  <c r="D2413" i="1" a="1"/>
  <c r="D2413" i="1" s="1"/>
  <c r="D2411" i="1" a="1"/>
  <c r="D2411" i="1" s="1"/>
  <c r="D2409" i="1" a="1"/>
  <c r="D2409" i="1" s="1"/>
  <c r="D2407" i="1" a="1"/>
  <c r="D2407" i="1" s="1"/>
  <c r="D2405" i="1" a="1"/>
  <c r="D2405" i="1" s="1"/>
  <c r="D2403" i="1" a="1"/>
  <c r="D2403" i="1" s="1"/>
  <c r="D2401" i="1" a="1"/>
  <c r="D2401" i="1" s="1"/>
  <c r="D2399" i="1" a="1"/>
  <c r="D2399" i="1" s="1"/>
  <c r="D2397" i="1" a="1"/>
  <c r="D2397" i="1" s="1"/>
  <c r="D2395" i="1" a="1"/>
  <c r="D2395" i="1" s="1"/>
  <c r="D2393" i="1" a="1"/>
  <c r="D2393" i="1" s="1"/>
  <c r="D2391" i="1" a="1"/>
  <c r="D2391" i="1" s="1"/>
  <c r="D2389" i="1" a="1"/>
  <c r="D2389" i="1" s="1"/>
  <c r="D2387" i="1" a="1"/>
  <c r="D2387" i="1" s="1"/>
  <c r="D2385" i="1" a="1"/>
  <c r="D2385" i="1" s="1"/>
  <c r="D2383" i="1" a="1"/>
  <c r="D2383" i="1" s="1"/>
  <c r="D2381" i="1" a="1"/>
  <c r="D2381" i="1" s="1"/>
  <c r="D2379" i="1" a="1"/>
  <c r="D2379" i="1" s="1"/>
  <c r="D2377" i="1" a="1"/>
  <c r="D2377" i="1" s="1"/>
  <c r="D2375" i="1" a="1"/>
  <c r="D2375" i="1" s="1"/>
  <c r="D2373" i="1" a="1"/>
  <c r="D2373" i="1" s="1"/>
  <c r="D2371" i="1" a="1"/>
  <c r="D2371" i="1" s="1"/>
  <c r="D2369" i="1" a="1"/>
  <c r="D2369" i="1" s="1"/>
  <c r="D2367" i="1" a="1"/>
  <c r="D2367" i="1" s="1"/>
  <c r="D2365" i="1" a="1"/>
  <c r="D2365" i="1" s="1"/>
  <c r="D2363" i="1" a="1"/>
  <c r="D2363" i="1" s="1"/>
  <c r="D2361" i="1" a="1"/>
  <c r="D2361" i="1" s="1"/>
  <c r="D2359" i="1" a="1"/>
  <c r="D2359" i="1" s="1"/>
  <c r="D2357" i="1" a="1"/>
  <c r="D2357" i="1" s="1"/>
  <c r="D2355" i="1" a="1"/>
  <c r="D2355" i="1" s="1"/>
  <c r="D2353" i="1" a="1"/>
  <c r="D2353" i="1" s="1"/>
  <c r="D2351" i="1" a="1"/>
  <c r="D2351" i="1" s="1"/>
  <c r="D2349" i="1" a="1"/>
  <c r="D2349" i="1" s="1"/>
  <c r="D2347" i="1" a="1"/>
  <c r="D2347" i="1" s="1"/>
  <c r="D2345" i="1" a="1"/>
  <c r="D2345" i="1" s="1"/>
  <c r="D2343" i="1" a="1"/>
  <c r="D2343" i="1" s="1"/>
  <c r="D2341" i="1" a="1"/>
  <c r="D2341" i="1" s="1"/>
  <c r="D2339" i="1" a="1"/>
  <c r="D2339" i="1" s="1"/>
  <c r="D2337" i="1" a="1"/>
  <c r="D2337" i="1" s="1"/>
  <c r="D2335" i="1" a="1"/>
  <c r="D2335" i="1" s="1"/>
  <c r="D2333" i="1" a="1"/>
  <c r="D2333" i="1" s="1"/>
  <c r="D2331" i="1" a="1"/>
  <c r="D2331" i="1" s="1"/>
  <c r="D2329" i="1" a="1"/>
  <c r="D2329" i="1" s="1"/>
  <c r="D2327" i="1" a="1"/>
  <c r="D2327" i="1" s="1"/>
  <c r="D2325" i="1" a="1"/>
  <c r="D2325" i="1" s="1"/>
  <c r="D2323" i="1" a="1"/>
  <c r="D2323" i="1" s="1"/>
  <c r="D2321" i="1" a="1"/>
  <c r="D2321" i="1" s="1"/>
  <c r="D2319" i="1" a="1"/>
  <c r="D2319" i="1" s="1"/>
  <c r="D2317" i="1" a="1"/>
  <c r="D2317" i="1" s="1"/>
  <c r="D2315" i="1" a="1"/>
  <c r="D2315" i="1" s="1"/>
  <c r="D2313" i="1" a="1"/>
  <c r="D2313" i="1" s="1"/>
  <c r="D2311" i="1" a="1"/>
  <c r="D2311" i="1" s="1"/>
  <c r="D2309" i="1" a="1"/>
  <c r="D2309" i="1" s="1"/>
  <c r="D2307" i="1" a="1"/>
  <c r="D2307" i="1" s="1"/>
  <c r="D2305" i="1" a="1"/>
  <c r="D2305" i="1" s="1"/>
  <c r="D2303" i="1" a="1"/>
  <c r="D2303" i="1" s="1"/>
  <c r="D2301" i="1" a="1"/>
  <c r="D2301" i="1" s="1"/>
  <c r="D2299" i="1" a="1"/>
  <c r="D2299" i="1" s="1"/>
  <c r="D2297" i="1" a="1"/>
  <c r="D2297" i="1" s="1"/>
  <c r="D2295" i="1" a="1"/>
  <c r="D2295" i="1" s="1"/>
  <c r="D2293" i="1" a="1"/>
  <c r="D2293" i="1" s="1"/>
  <c r="D2291" i="1" a="1"/>
  <c r="D2291" i="1" s="1"/>
  <c r="D2289" i="1" a="1"/>
  <c r="D2289" i="1" s="1"/>
  <c r="D2287" i="1" a="1"/>
  <c r="D2287" i="1" s="1"/>
  <c r="D2285" i="1" a="1"/>
  <c r="D2285" i="1" s="1"/>
  <c r="D2283" i="1" a="1"/>
  <c r="D2283" i="1" s="1"/>
  <c r="D2281" i="1" a="1"/>
  <c r="D2281" i="1" s="1"/>
  <c r="D2279" i="1" a="1"/>
  <c r="D2279" i="1" s="1"/>
  <c r="D2277" i="1" a="1"/>
  <c r="D2277" i="1" s="1"/>
  <c r="D2275" i="1" a="1"/>
  <c r="D2275" i="1" s="1"/>
  <c r="D2273" i="1" a="1"/>
  <c r="D2273" i="1" s="1"/>
  <c r="D2271" i="1" a="1"/>
  <c r="D2271" i="1" s="1"/>
  <c r="D2269" i="1" a="1"/>
  <c r="D2269" i="1" s="1"/>
  <c r="D2267" i="1" a="1"/>
  <c r="D2267" i="1" s="1"/>
  <c r="D2265" i="1" a="1"/>
  <c r="D2265" i="1" s="1"/>
  <c r="D2263" i="1" a="1"/>
  <c r="D2263" i="1" s="1"/>
  <c r="D2261" i="1" a="1"/>
  <c r="D2261" i="1" s="1"/>
  <c r="D2259" i="1" a="1"/>
  <c r="D2259" i="1" s="1"/>
  <c r="D2257" i="1" a="1"/>
  <c r="D2257" i="1" s="1"/>
  <c r="D2255" i="1" a="1"/>
  <c r="D2255" i="1" s="1"/>
  <c r="D2253" i="1" a="1"/>
  <c r="D2253" i="1" s="1"/>
  <c r="D2251" i="1" a="1"/>
  <c r="D2251" i="1" s="1"/>
  <c r="D2249" i="1" a="1"/>
  <c r="D2249" i="1" s="1"/>
  <c r="D2247" i="1" a="1"/>
  <c r="D2247" i="1" s="1"/>
  <c r="D2245" i="1" a="1"/>
  <c r="D2245" i="1" s="1"/>
  <c r="D2243" i="1" a="1"/>
  <c r="D2243" i="1" s="1"/>
  <c r="D2241" i="1" a="1"/>
  <c r="D2241" i="1" s="1"/>
  <c r="D2239" i="1" a="1"/>
  <c r="D2239" i="1" s="1"/>
  <c r="D2237" i="1" a="1"/>
  <c r="D2237" i="1" s="1"/>
  <c r="D2235" i="1" a="1"/>
  <c r="D2235" i="1" s="1"/>
  <c r="D2233" i="1" a="1"/>
  <c r="D2233" i="1" s="1"/>
  <c r="D2231" i="1" a="1"/>
  <c r="D2231" i="1" s="1"/>
  <c r="D2229" i="1" a="1"/>
  <c r="D2229" i="1" s="1"/>
  <c r="D2227" i="1" a="1"/>
  <c r="D2227" i="1" s="1"/>
  <c r="D2225" i="1" a="1"/>
  <c r="D2225" i="1" s="1"/>
  <c r="D2223" i="1" a="1"/>
  <c r="D2223" i="1" s="1"/>
  <c r="D2221" i="1" a="1"/>
  <c r="D2221" i="1" s="1"/>
  <c r="D2219" i="1" a="1"/>
  <c r="D2219" i="1" s="1"/>
  <c r="D2217" i="1" a="1"/>
  <c r="D2217" i="1" s="1"/>
  <c r="D2215" i="1" a="1"/>
  <c r="D2215" i="1" s="1"/>
  <c r="D2213" i="1" a="1"/>
  <c r="D2213" i="1" s="1"/>
  <c r="D2211" i="1" a="1"/>
  <c r="D2211" i="1" s="1"/>
  <c r="D2209" i="1" a="1"/>
  <c r="D2209" i="1" s="1"/>
  <c r="D2207" i="1" a="1"/>
  <c r="D2207" i="1" s="1"/>
  <c r="D2205" i="1" a="1"/>
  <c r="D2205" i="1" s="1"/>
  <c r="D2203" i="1" a="1"/>
  <c r="D2203" i="1" s="1"/>
  <c r="D2201" i="1" a="1"/>
  <c r="D2201" i="1" s="1"/>
  <c r="D2199" i="1" a="1"/>
  <c r="D2199" i="1" s="1"/>
  <c r="D2197" i="1" a="1"/>
  <c r="D2197" i="1" s="1"/>
  <c r="D2195" i="1" a="1"/>
  <c r="D2195" i="1" s="1"/>
  <c r="D2193" i="1" a="1"/>
  <c r="D2193" i="1" s="1"/>
  <c r="D2191" i="1" a="1"/>
  <c r="D2191" i="1" s="1"/>
  <c r="D2189" i="1" a="1"/>
  <c r="D2189" i="1" s="1"/>
  <c r="D2187" i="1" a="1"/>
  <c r="D2187" i="1" s="1"/>
  <c r="D2185" i="1" a="1"/>
  <c r="D2185" i="1" s="1"/>
  <c r="D2183" i="1" a="1"/>
  <c r="D2183" i="1" s="1"/>
  <c r="D2181" i="1" a="1"/>
  <c r="D2181" i="1" s="1"/>
  <c r="D2179" i="1" a="1"/>
  <c r="D2179" i="1" s="1"/>
  <c r="D2177" i="1" a="1"/>
  <c r="D2177" i="1" s="1"/>
  <c r="D2175" i="1" a="1"/>
  <c r="D2175" i="1" s="1"/>
  <c r="D2173" i="1" a="1"/>
  <c r="D2173" i="1" s="1"/>
  <c r="D2171" i="1" a="1"/>
  <c r="D2171" i="1" s="1"/>
  <c r="D2169" i="1" a="1"/>
  <c r="D2169" i="1" s="1"/>
  <c r="D2167" i="1" a="1"/>
  <c r="D2167" i="1" s="1"/>
  <c r="D2165" i="1" a="1"/>
  <c r="D2165" i="1" s="1"/>
  <c r="D2163" i="1" a="1"/>
  <c r="D2163" i="1" s="1"/>
  <c r="D2161" i="1" a="1"/>
  <c r="D2161" i="1" s="1"/>
  <c r="D2159" i="1" a="1"/>
  <c r="D2159" i="1" s="1"/>
  <c r="D2157" i="1" a="1"/>
  <c r="D2157" i="1" s="1"/>
  <c r="D2155" i="1" a="1"/>
  <c r="D2155" i="1" s="1"/>
  <c r="D2153" i="1" a="1"/>
  <c r="D2153" i="1" s="1"/>
  <c r="D2151" i="1" a="1"/>
  <c r="D2151" i="1" s="1"/>
  <c r="D2149" i="1" a="1"/>
  <c r="D2149" i="1" s="1"/>
  <c r="D2147" i="1" a="1"/>
  <c r="D2147" i="1" s="1"/>
  <c r="D2145" i="1" a="1"/>
  <c r="D2145" i="1" s="1"/>
  <c r="D2143" i="1" a="1"/>
  <c r="D2143" i="1" s="1"/>
  <c r="D2141" i="1" a="1"/>
  <c r="D2141" i="1" s="1"/>
  <c r="D2139" i="1" a="1"/>
  <c r="D2139" i="1" s="1"/>
  <c r="D2137" i="1" a="1"/>
  <c r="D2137" i="1" s="1"/>
  <c r="D2135" i="1" a="1"/>
  <c r="D2135" i="1" s="1"/>
  <c r="D2133" i="1" a="1"/>
  <c r="D2133" i="1" s="1"/>
  <c r="D2131" i="1" a="1"/>
  <c r="D2131" i="1" s="1"/>
  <c r="D2129" i="1" a="1"/>
  <c r="D2129" i="1" s="1"/>
  <c r="D2127" i="1" a="1"/>
  <c r="D2127" i="1" s="1"/>
  <c r="D2125" i="1" a="1"/>
  <c r="D2125" i="1" s="1"/>
  <c r="D2123" i="1" a="1"/>
  <c r="D2123" i="1" s="1"/>
  <c r="D2121" i="1" a="1"/>
  <c r="D2121" i="1" s="1"/>
  <c r="D2119" i="1" a="1"/>
  <c r="D2119" i="1" s="1"/>
  <c r="D2117" i="1" a="1"/>
  <c r="D2117" i="1" s="1"/>
  <c r="D2115" i="1" a="1"/>
  <c r="D2115" i="1" s="1"/>
  <c r="D2113" i="1" a="1"/>
  <c r="D2113" i="1" s="1"/>
  <c r="D2111" i="1" a="1"/>
  <c r="D2111" i="1" s="1"/>
  <c r="D2109" i="1" a="1"/>
  <c r="D2109" i="1" s="1"/>
  <c r="D2107" i="1" a="1"/>
  <c r="D2107" i="1" s="1"/>
  <c r="D2105" i="1" a="1"/>
  <c r="D2105" i="1" s="1"/>
  <c r="D2103" i="1" a="1"/>
  <c r="D2103" i="1" s="1"/>
  <c r="D2101" i="1" a="1"/>
  <c r="D2101" i="1" s="1"/>
  <c r="D2099" i="1" a="1"/>
  <c r="D2099" i="1" s="1"/>
  <c r="D2097" i="1" a="1"/>
  <c r="D2097" i="1" s="1"/>
  <c r="D2095" i="1" a="1"/>
  <c r="D2095" i="1" s="1"/>
  <c r="D2093" i="1" a="1"/>
  <c r="D2093" i="1" s="1"/>
  <c r="D2091" i="1" a="1"/>
  <c r="D2091" i="1" s="1"/>
  <c r="D2089" i="1" a="1"/>
  <c r="D2089" i="1" s="1"/>
  <c r="D2087" i="1" a="1"/>
  <c r="D2087" i="1" s="1"/>
  <c r="D2085" i="1" a="1"/>
  <c r="D2085" i="1" s="1"/>
  <c r="D2083" i="1" a="1"/>
  <c r="D2083" i="1" s="1"/>
  <c r="D2081" i="1" a="1"/>
  <c r="D2081" i="1" s="1"/>
  <c r="D2079" i="1" a="1"/>
  <c r="D2079" i="1" s="1"/>
  <c r="D2077" i="1" a="1"/>
  <c r="D2077" i="1" s="1"/>
  <c r="D2075" i="1" a="1"/>
  <c r="D2075" i="1" s="1"/>
  <c r="D2073" i="1" a="1"/>
  <c r="D2073" i="1" s="1"/>
  <c r="D2071" i="1" a="1"/>
  <c r="D2071" i="1" s="1"/>
  <c r="D2069" i="1" a="1"/>
  <c r="D2069" i="1" s="1"/>
  <c r="D2067" i="1" a="1"/>
  <c r="D2067" i="1" s="1"/>
  <c r="D2065" i="1" a="1"/>
  <c r="D2065" i="1" s="1"/>
  <c r="D2063" i="1" a="1"/>
  <c r="D2063" i="1" s="1"/>
  <c r="D2061" i="1" a="1"/>
  <c r="D2061" i="1" s="1"/>
  <c r="D2059" i="1" a="1"/>
  <c r="D2059" i="1" s="1"/>
  <c r="D2057" i="1" a="1"/>
  <c r="D2057" i="1" s="1"/>
  <c r="D2055" i="1" a="1"/>
  <c r="D2055" i="1" s="1"/>
  <c r="D2053" i="1" a="1"/>
  <c r="D2053" i="1" s="1"/>
  <c r="D2051" i="1" a="1"/>
  <c r="D2051" i="1" s="1"/>
  <c r="D2049" i="1" a="1"/>
  <c r="D2049" i="1" s="1"/>
  <c r="D2047" i="1" a="1"/>
  <c r="D2047" i="1" s="1"/>
  <c r="D2045" i="1" a="1"/>
  <c r="D2045" i="1" s="1"/>
  <c r="D2043" i="1" a="1"/>
  <c r="D2043" i="1" s="1"/>
  <c r="D2041" i="1" a="1"/>
  <c r="D2041" i="1" s="1"/>
  <c r="D2039" i="1" a="1"/>
  <c r="D2039" i="1" s="1"/>
  <c r="D2037" i="1" a="1"/>
  <c r="D2037" i="1" s="1"/>
  <c r="D2035" i="1" a="1"/>
  <c r="D2035" i="1" s="1"/>
  <c r="D2033" i="1" a="1"/>
  <c r="D2033" i="1" s="1"/>
  <c r="D2031" i="1" a="1"/>
  <c r="D2031" i="1" s="1"/>
  <c r="D2029" i="1" a="1"/>
  <c r="D2029" i="1" s="1"/>
  <c r="D2027" i="1" a="1"/>
  <c r="D2027" i="1" s="1"/>
  <c r="D2025" i="1" a="1"/>
  <c r="D2025" i="1" s="1"/>
  <c r="D2023" i="1" a="1"/>
  <c r="D2023" i="1" s="1"/>
  <c r="D2021" i="1" a="1"/>
  <c r="D2021" i="1" s="1"/>
  <c r="D2019" i="1" a="1"/>
  <c r="D2019" i="1" s="1"/>
  <c r="D2017" i="1" a="1"/>
  <c r="D2017" i="1" s="1"/>
  <c r="D2015" i="1" a="1"/>
  <c r="D2015" i="1" s="1"/>
  <c r="D2013" i="1" a="1"/>
  <c r="D2013" i="1" s="1"/>
  <c r="D2011" i="1" a="1"/>
  <c r="D2011" i="1" s="1"/>
  <c r="D2009" i="1" a="1"/>
  <c r="D2009" i="1" s="1"/>
  <c r="D2007" i="1" a="1"/>
  <c r="D2007" i="1" s="1"/>
  <c r="D2005" i="1" a="1"/>
  <c r="D2005" i="1" s="1"/>
  <c r="D2003" i="1" a="1"/>
  <c r="D2003" i="1" s="1"/>
  <c r="D2001" i="1" a="1"/>
  <c r="D2001" i="1" s="1"/>
  <c r="D1999" i="1" a="1"/>
  <c r="D1999" i="1" s="1"/>
  <c r="D1997" i="1" a="1"/>
  <c r="D1997" i="1" s="1"/>
  <c r="D1995" i="1" a="1"/>
  <c r="D1995" i="1" s="1"/>
  <c r="D1993" i="1" a="1"/>
  <c r="D1993" i="1" s="1"/>
  <c r="D1991" i="1" a="1"/>
  <c r="D1991" i="1" s="1"/>
  <c r="D1989" i="1" a="1"/>
  <c r="D1989" i="1" s="1"/>
  <c r="D1987" i="1" a="1"/>
  <c r="D1987" i="1" s="1"/>
  <c r="D1985" i="1" a="1"/>
  <c r="D1985" i="1" s="1"/>
  <c r="D1983" i="1" a="1"/>
  <c r="D1983" i="1" s="1"/>
  <c r="D1981" i="1" a="1"/>
  <c r="D1981" i="1" s="1"/>
  <c r="D1979" i="1" a="1"/>
  <c r="D1979" i="1" s="1"/>
  <c r="D1977" i="1" a="1"/>
  <c r="D1977" i="1" s="1"/>
  <c r="D1975" i="1" a="1"/>
  <c r="D1975" i="1" s="1"/>
  <c r="D1973" i="1" a="1"/>
  <c r="D1973" i="1" s="1"/>
  <c r="D1971" i="1" a="1"/>
  <c r="D1971" i="1" s="1"/>
  <c r="D1969" i="1" a="1"/>
  <c r="D1969" i="1" s="1"/>
  <c r="D1967" i="1" a="1"/>
  <c r="D1967" i="1" s="1"/>
  <c r="D1965" i="1" a="1"/>
  <c r="D1965" i="1" s="1"/>
  <c r="D1963" i="1" a="1"/>
  <c r="D1963" i="1" s="1"/>
  <c r="D1961" i="1" a="1"/>
  <c r="D1961" i="1" s="1"/>
  <c r="D1959" i="1" a="1"/>
  <c r="D1959" i="1" s="1"/>
  <c r="D1957" i="1" a="1"/>
  <c r="D1957" i="1" s="1"/>
  <c r="D1955" i="1" a="1"/>
  <c r="D1955" i="1" s="1"/>
  <c r="D1953" i="1" a="1"/>
  <c r="D1953" i="1" s="1"/>
  <c r="D1951" i="1" a="1"/>
  <c r="D1951" i="1" s="1"/>
  <c r="D1949" i="1" a="1"/>
  <c r="D1949" i="1" s="1"/>
  <c r="D1947" i="1" a="1"/>
  <c r="D1947" i="1" s="1"/>
  <c r="D1945" i="1" a="1"/>
  <c r="D1945" i="1" s="1"/>
  <c r="D1943" i="1" a="1"/>
  <c r="D1943" i="1" s="1"/>
  <c r="D1941" i="1" a="1"/>
  <c r="D1941" i="1" s="1"/>
  <c r="D1939" i="1" a="1"/>
  <c r="D1939" i="1" s="1"/>
  <c r="D1937" i="1" a="1"/>
  <c r="D1937" i="1" s="1"/>
  <c r="D1935" i="1" a="1"/>
  <c r="D1935" i="1" s="1"/>
  <c r="D1933" i="1" a="1"/>
  <c r="D1933" i="1" s="1"/>
  <c r="D1931" i="1" a="1"/>
  <c r="D1931" i="1" s="1"/>
  <c r="D1929" i="1" a="1"/>
  <c r="D1929" i="1" s="1"/>
  <c r="D1927" i="1" a="1"/>
  <c r="D1927" i="1" s="1"/>
  <c r="D1925" i="1" a="1"/>
  <c r="D1925" i="1" s="1"/>
  <c r="D1923" i="1" a="1"/>
  <c r="D1923" i="1" s="1"/>
  <c r="D1921" i="1" a="1"/>
  <c r="D1921" i="1" s="1"/>
  <c r="D1919" i="1" a="1"/>
  <c r="D1919" i="1" s="1"/>
  <c r="D1917" i="1" a="1"/>
  <c r="D1917" i="1" s="1"/>
  <c r="D1915" i="1" a="1"/>
  <c r="D1915" i="1" s="1"/>
  <c r="D1913" i="1" a="1"/>
  <c r="D1913" i="1" s="1"/>
  <c r="D1911" i="1" a="1"/>
  <c r="D1911" i="1" s="1"/>
  <c r="D1909" i="1" a="1"/>
  <c r="D1909" i="1" s="1"/>
  <c r="D1907" i="1" a="1"/>
  <c r="D1907" i="1" s="1"/>
  <c r="D1905" i="1" a="1"/>
  <c r="D1905" i="1" s="1"/>
  <c r="D1903" i="1" a="1"/>
  <c r="D1903" i="1" s="1"/>
  <c r="D1901" i="1" a="1"/>
  <c r="D1901" i="1" s="1"/>
  <c r="D1899" i="1" a="1"/>
  <c r="D1899" i="1" s="1"/>
  <c r="D1897" i="1" a="1"/>
  <c r="D1897" i="1" s="1"/>
  <c r="D1895" i="1" a="1"/>
  <c r="D1895" i="1" s="1"/>
  <c r="D1893" i="1" a="1"/>
  <c r="D1893" i="1" s="1"/>
  <c r="D1891" i="1" a="1"/>
  <c r="D1891" i="1" s="1"/>
  <c r="D1889" i="1" a="1"/>
  <c r="D1889" i="1" s="1"/>
  <c r="D1887" i="1" a="1"/>
  <c r="D1887" i="1" s="1"/>
  <c r="D1885" i="1" a="1"/>
  <c r="D1885" i="1" s="1"/>
  <c r="D1883" i="1" a="1"/>
  <c r="D1883" i="1" s="1"/>
  <c r="D1881" i="1" a="1"/>
  <c r="D1881" i="1" s="1"/>
  <c r="D1879" i="1" a="1"/>
  <c r="D1879" i="1" s="1"/>
  <c r="D1877" i="1" a="1"/>
  <c r="D1877" i="1" s="1"/>
  <c r="D1875" i="1" a="1"/>
  <c r="D1875" i="1" s="1"/>
  <c r="D1873" i="1" a="1"/>
  <c r="D1873" i="1" s="1"/>
  <c r="D1871" i="1" a="1"/>
  <c r="D1871" i="1" s="1"/>
  <c r="D1869" i="1" a="1"/>
  <c r="D1869" i="1" s="1"/>
  <c r="D1867" i="1" a="1"/>
  <c r="D1867" i="1" s="1"/>
  <c r="D1865" i="1" a="1"/>
  <c r="D1865" i="1" s="1"/>
  <c r="D1863" i="1" a="1"/>
  <c r="D1863" i="1" s="1"/>
  <c r="D1861" i="1" a="1"/>
  <c r="D1861" i="1" s="1"/>
  <c r="D1859" i="1" a="1"/>
  <c r="D1859" i="1" s="1"/>
  <c r="D1857" i="1" a="1"/>
  <c r="D1857" i="1" s="1"/>
  <c r="D1855" i="1" a="1"/>
  <c r="D1855" i="1" s="1"/>
  <c r="D1853" i="1" a="1"/>
  <c r="D1853" i="1" s="1"/>
  <c r="D1851" i="1" a="1"/>
  <c r="D1851" i="1" s="1"/>
  <c r="D1849" i="1" a="1"/>
  <c r="D1849" i="1" s="1"/>
  <c r="D1847" i="1" a="1"/>
  <c r="D1847" i="1" s="1"/>
  <c r="D1845" i="1" a="1"/>
  <c r="D1845" i="1" s="1"/>
  <c r="D1843" i="1" a="1"/>
  <c r="D1843" i="1" s="1"/>
  <c r="D1841" i="1" a="1"/>
  <c r="D1841" i="1" s="1"/>
  <c r="D1839" i="1" a="1"/>
  <c r="D1839" i="1" s="1"/>
  <c r="D1837" i="1" a="1"/>
  <c r="D1837" i="1" s="1"/>
  <c r="D1835" i="1" a="1"/>
  <c r="D1835" i="1" s="1"/>
  <c r="D1833" i="1" a="1"/>
  <c r="D1833" i="1" s="1"/>
  <c r="D1831" i="1" a="1"/>
  <c r="D1831" i="1" s="1"/>
  <c r="D1829" i="1" a="1"/>
  <c r="D1829" i="1" s="1"/>
  <c r="D1827" i="1" a="1"/>
  <c r="D1827" i="1" s="1"/>
  <c r="D1825" i="1" a="1"/>
  <c r="D1825" i="1" s="1"/>
  <c r="D1823" i="1" a="1"/>
  <c r="D1823" i="1" s="1"/>
  <c r="D1821" i="1" a="1"/>
  <c r="D1821" i="1" s="1"/>
  <c r="D1819" i="1" a="1"/>
  <c r="D1819" i="1" s="1"/>
  <c r="D1817" i="1" a="1"/>
  <c r="D1817" i="1" s="1"/>
  <c r="D1815" i="1" a="1"/>
  <c r="D1815" i="1" s="1"/>
  <c r="D1813" i="1" a="1"/>
  <c r="D1813" i="1" s="1"/>
  <c r="D1811" i="1" a="1"/>
  <c r="D1811" i="1" s="1"/>
  <c r="D1809" i="1" a="1"/>
  <c r="D1809" i="1" s="1"/>
  <c r="D1807" i="1" a="1"/>
  <c r="D1807" i="1" s="1"/>
  <c r="D1805" i="1" a="1"/>
  <c r="D1805" i="1" s="1"/>
  <c r="D1803" i="1" a="1"/>
  <c r="D1803" i="1" s="1"/>
  <c r="D1801" i="1" a="1"/>
  <c r="D1801" i="1" s="1"/>
  <c r="D1799" i="1" a="1"/>
  <c r="D1799" i="1" s="1"/>
  <c r="D1797" i="1" a="1"/>
  <c r="D1797" i="1" s="1"/>
  <c r="D1795" i="1" a="1"/>
  <c r="D1795" i="1" s="1"/>
  <c r="D1793" i="1" a="1"/>
  <c r="D1793" i="1" s="1"/>
  <c r="D1791" i="1" a="1"/>
  <c r="D1791" i="1" s="1"/>
  <c r="D1789" i="1" a="1"/>
  <c r="D1789" i="1" s="1"/>
  <c r="D1787" i="1" a="1"/>
  <c r="D1787" i="1" s="1"/>
  <c r="D1785" i="1" a="1"/>
  <c r="D1785" i="1" s="1"/>
  <c r="D1783" i="1" a="1"/>
  <c r="D1783" i="1" s="1"/>
  <c r="D1781" i="1" a="1"/>
  <c r="D1781" i="1" s="1"/>
  <c r="D1779" i="1" a="1"/>
  <c r="D1779" i="1" s="1"/>
  <c r="D1777" i="1" a="1"/>
  <c r="D1777" i="1" s="1"/>
  <c r="D1775" i="1" a="1"/>
  <c r="D1775" i="1" s="1"/>
  <c r="D1773" i="1" a="1"/>
  <c r="D1773" i="1" s="1"/>
  <c r="D1771" i="1" a="1"/>
  <c r="D1771" i="1" s="1"/>
  <c r="D1769" i="1" a="1"/>
  <c r="D1769" i="1" s="1"/>
  <c r="D1767" i="1" a="1"/>
  <c r="D1767" i="1" s="1"/>
  <c r="D1765" i="1" a="1"/>
  <c r="D1765" i="1" s="1"/>
  <c r="D1763" i="1" a="1"/>
  <c r="D1763" i="1" s="1"/>
  <c r="D1761" i="1" a="1"/>
  <c r="D1761" i="1" s="1"/>
  <c r="D1759" i="1" a="1"/>
  <c r="D1759" i="1" s="1"/>
  <c r="D1757" i="1" a="1"/>
  <c r="D1757" i="1" s="1"/>
  <c r="D1755" i="1" a="1"/>
  <c r="D1755" i="1" s="1"/>
  <c r="D1753" i="1" a="1"/>
  <c r="D1753" i="1" s="1"/>
  <c r="D1751" i="1" a="1"/>
  <c r="D1751" i="1" s="1"/>
  <c r="D1749" i="1" a="1"/>
  <c r="D1749" i="1" s="1"/>
  <c r="D1747" i="1" a="1"/>
  <c r="D1747" i="1" s="1"/>
  <c r="D1745" i="1" a="1"/>
  <c r="D1745" i="1" s="1"/>
  <c r="D1743" i="1" a="1"/>
  <c r="D1743" i="1" s="1"/>
  <c r="D1741" i="1" a="1"/>
  <c r="D1741" i="1" s="1"/>
  <c r="D1739" i="1" a="1"/>
  <c r="D1739" i="1" s="1"/>
  <c r="D1737" i="1" a="1"/>
  <c r="D1737" i="1" s="1"/>
  <c r="D1735" i="1" a="1"/>
  <c r="D1735" i="1" s="1"/>
  <c r="D1733" i="1" a="1"/>
  <c r="D1733" i="1" s="1"/>
  <c r="D1731" i="1" a="1"/>
  <c r="D1731" i="1" s="1"/>
  <c r="D1729" i="1" a="1"/>
  <c r="D1729" i="1" s="1"/>
  <c r="D1727" i="1" a="1"/>
  <c r="D1727" i="1" s="1"/>
  <c r="D1725" i="1" a="1"/>
  <c r="D1725" i="1" s="1"/>
  <c r="D1723" i="1" a="1"/>
  <c r="D1723" i="1" s="1"/>
  <c r="D1721" i="1" a="1"/>
  <c r="D1721" i="1" s="1"/>
  <c r="D1719" i="1" a="1"/>
  <c r="D1719" i="1" s="1"/>
  <c r="D1717" i="1" a="1"/>
  <c r="D1717" i="1" s="1"/>
  <c r="D1715" i="1" a="1"/>
  <c r="D1715" i="1" s="1"/>
  <c r="D1713" i="1" a="1"/>
  <c r="D1713" i="1" s="1"/>
  <c r="D1711" i="1" a="1"/>
  <c r="D1711" i="1" s="1"/>
  <c r="D1709" i="1" a="1"/>
  <c r="D1709" i="1" s="1"/>
  <c r="D1707" i="1" a="1"/>
  <c r="D1707" i="1" s="1"/>
  <c r="D1705" i="1" a="1"/>
  <c r="D1705" i="1" s="1"/>
  <c r="D1703" i="1" a="1"/>
  <c r="D1703" i="1" s="1"/>
  <c r="D1701" i="1" a="1"/>
  <c r="D1701" i="1" s="1"/>
  <c r="D1699" i="1" a="1"/>
  <c r="D1699" i="1" s="1"/>
  <c r="D1697" i="1" a="1"/>
  <c r="D1697" i="1" s="1"/>
  <c r="D1695" i="1" a="1"/>
  <c r="D1695" i="1" s="1"/>
  <c r="D1693" i="1" a="1"/>
  <c r="D1693" i="1" s="1"/>
  <c r="D1691" i="1" a="1"/>
  <c r="D1691" i="1" s="1"/>
  <c r="D1689" i="1" a="1"/>
  <c r="D1689" i="1" s="1"/>
  <c r="D1687" i="1" a="1"/>
  <c r="D1687" i="1" s="1"/>
  <c r="D1685" i="1" a="1"/>
  <c r="D1685" i="1" s="1"/>
  <c r="D1683" i="1" a="1"/>
  <c r="D1683" i="1" s="1"/>
  <c r="D1681" i="1" a="1"/>
  <c r="D1681" i="1" s="1"/>
  <c r="D1679" i="1" a="1"/>
  <c r="D1679" i="1" s="1"/>
  <c r="D1677" i="1" a="1"/>
  <c r="D1677" i="1" s="1"/>
  <c r="D1675" i="1" a="1"/>
  <c r="D1675" i="1" s="1"/>
  <c r="D1673" i="1" a="1"/>
  <c r="D1673" i="1" s="1"/>
  <c r="D1671" i="1" a="1"/>
  <c r="D1671" i="1" s="1"/>
  <c r="D1669" i="1" a="1"/>
  <c r="D1669" i="1" s="1"/>
  <c r="D1667" i="1" a="1"/>
  <c r="D1667" i="1" s="1"/>
  <c r="D1665" i="1" a="1"/>
  <c r="D1665" i="1" s="1"/>
  <c r="D1663" i="1" a="1"/>
  <c r="D1663" i="1" s="1"/>
  <c r="D1661" i="1" a="1"/>
  <c r="D1661" i="1" s="1"/>
  <c r="D1659" i="1" a="1"/>
  <c r="D1659" i="1" s="1"/>
  <c r="D1657" i="1" a="1"/>
  <c r="D1657" i="1" s="1"/>
  <c r="D1655" i="1" a="1"/>
  <c r="D1655" i="1" s="1"/>
  <c r="D1653" i="1" a="1"/>
  <c r="D1653" i="1" s="1"/>
  <c r="D1651" i="1" a="1"/>
  <c r="D1651" i="1" s="1"/>
  <c r="D1649" i="1" a="1"/>
  <c r="D1649" i="1" s="1"/>
  <c r="D1647" i="1" a="1"/>
  <c r="D1647" i="1" s="1"/>
  <c r="D1645" i="1" a="1"/>
  <c r="D1645" i="1" s="1"/>
  <c r="D1643" i="1" a="1"/>
  <c r="D1643" i="1" s="1"/>
  <c r="D1641" i="1" a="1"/>
  <c r="D1641" i="1" s="1"/>
  <c r="D1639" i="1" a="1"/>
  <c r="D1639" i="1" s="1"/>
  <c r="D1637" i="1" a="1"/>
  <c r="D1637" i="1" s="1"/>
  <c r="D1635" i="1" a="1"/>
  <c r="D1635" i="1" s="1"/>
  <c r="D1633" i="1" a="1"/>
  <c r="D1633" i="1" s="1"/>
  <c r="D1631" i="1" a="1"/>
  <c r="D1631" i="1" s="1"/>
  <c r="D1629" i="1" a="1"/>
  <c r="D1629" i="1" s="1"/>
  <c r="D1627" i="1" a="1"/>
  <c r="D1627" i="1" s="1"/>
  <c r="D1625" i="1" a="1"/>
  <c r="D1625" i="1" s="1"/>
  <c r="D1623" i="1" a="1"/>
  <c r="D1623" i="1" s="1"/>
  <c r="D1621" i="1" a="1"/>
  <c r="D1621" i="1" s="1"/>
  <c r="D1619" i="1" a="1"/>
  <c r="D1619" i="1" s="1"/>
  <c r="D1617" i="1" a="1"/>
  <c r="D1617" i="1" s="1"/>
  <c r="D1615" i="1" a="1"/>
  <c r="D1615" i="1" s="1"/>
  <c r="D1613" i="1" a="1"/>
  <c r="D1613" i="1" s="1"/>
  <c r="D1611" i="1" a="1"/>
  <c r="D1611" i="1" s="1"/>
  <c r="D1609" i="1" a="1"/>
  <c r="D1609" i="1" s="1"/>
  <c r="D1607" i="1" a="1"/>
  <c r="D1607" i="1" s="1"/>
  <c r="D1605" i="1" a="1"/>
  <c r="D1605" i="1" s="1"/>
  <c r="D1603" i="1" a="1"/>
  <c r="D1603" i="1" s="1"/>
  <c r="D1601" i="1" a="1"/>
  <c r="D1601" i="1" s="1"/>
  <c r="D1599" i="1" a="1"/>
  <c r="D1599" i="1" s="1"/>
  <c r="D1597" i="1" a="1"/>
  <c r="D1597" i="1" s="1"/>
  <c r="D1595" i="1" a="1"/>
  <c r="D1595" i="1" s="1"/>
  <c r="D1593" i="1" a="1"/>
  <c r="D1593" i="1" s="1"/>
  <c r="D1591" i="1" a="1"/>
  <c r="D1591" i="1" s="1"/>
  <c r="D1589" i="1" a="1"/>
  <c r="D1589" i="1" s="1"/>
  <c r="D1587" i="1" a="1"/>
  <c r="D1587" i="1" s="1"/>
  <c r="D1585" i="1" a="1"/>
  <c r="D1585" i="1" s="1"/>
  <c r="D1583" i="1" a="1"/>
  <c r="D1583" i="1" s="1"/>
  <c r="D1581" i="1" a="1"/>
  <c r="D1581" i="1" s="1"/>
  <c r="D1579" i="1" a="1"/>
  <c r="D1579" i="1" s="1"/>
  <c r="D1577" i="1" a="1"/>
  <c r="D1577" i="1" s="1"/>
  <c r="D1575" i="1" a="1"/>
  <c r="D1575" i="1" s="1"/>
  <c r="D1573" i="1" a="1"/>
  <c r="D1573" i="1" s="1"/>
  <c r="D1571" i="1" a="1"/>
  <c r="D1571" i="1" s="1"/>
  <c r="D1569" i="1" a="1"/>
  <c r="D1569" i="1" s="1"/>
  <c r="D1567" i="1" a="1"/>
  <c r="D1567" i="1" s="1"/>
  <c r="D1565" i="1" a="1"/>
  <c r="D1565" i="1" s="1"/>
  <c r="D1563" i="1" a="1"/>
  <c r="D1563" i="1" s="1"/>
  <c r="D1561" i="1" a="1"/>
  <c r="D1561" i="1" s="1"/>
  <c r="D1559" i="1" a="1"/>
  <c r="D1559" i="1" s="1"/>
  <c r="D1557" i="1" a="1"/>
  <c r="D1557" i="1" s="1"/>
  <c r="D1555" i="1" a="1"/>
  <c r="D1555" i="1" s="1"/>
  <c r="D1553" i="1" a="1"/>
  <c r="D1553" i="1" s="1"/>
  <c r="D1551" i="1" a="1"/>
  <c r="D1551" i="1" s="1"/>
  <c r="D1549" i="1" a="1"/>
  <c r="D1549" i="1" s="1"/>
  <c r="D1547" i="1" a="1"/>
  <c r="D1547" i="1" s="1"/>
  <c r="D1545" i="1" a="1"/>
  <c r="D1545" i="1" s="1"/>
  <c r="D1543" i="1" a="1"/>
  <c r="D1543" i="1" s="1"/>
  <c r="D1541" i="1" a="1"/>
  <c r="D1541" i="1" s="1"/>
  <c r="D1539" i="1" a="1"/>
  <c r="D1539" i="1" s="1"/>
  <c r="D1537" i="1" a="1"/>
  <c r="D1537" i="1" s="1"/>
  <c r="D1535" i="1" a="1"/>
  <c r="D1535" i="1" s="1"/>
  <c r="D1533" i="1" a="1"/>
  <c r="D1533" i="1" s="1"/>
  <c r="D1531" i="1" a="1"/>
  <c r="D1531" i="1" s="1"/>
  <c r="D1529" i="1" a="1"/>
  <c r="D1529" i="1" s="1"/>
  <c r="D1527" i="1" a="1"/>
  <c r="D1527" i="1" s="1"/>
  <c r="D1525" i="1" a="1"/>
  <c r="D1525" i="1" s="1"/>
  <c r="D1523" i="1" a="1"/>
  <c r="D1523" i="1" s="1"/>
  <c r="D1521" i="1" a="1"/>
  <c r="D1521" i="1" s="1"/>
  <c r="D1519" i="1" a="1"/>
  <c r="D1519" i="1" s="1"/>
  <c r="D1517" i="1" a="1"/>
  <c r="D1517" i="1" s="1"/>
  <c r="D1515" i="1" a="1"/>
  <c r="D1515" i="1" s="1"/>
  <c r="D1513" i="1" a="1"/>
  <c r="D1513" i="1" s="1"/>
  <c r="D1511" i="1" a="1"/>
  <c r="D1511" i="1" s="1"/>
  <c r="D1509" i="1" a="1"/>
  <c r="D1509" i="1" s="1"/>
  <c r="D1507" i="1" a="1"/>
  <c r="D1507" i="1" s="1"/>
  <c r="D1505" i="1" a="1"/>
  <c r="D1505" i="1" s="1"/>
  <c r="D1503" i="1" a="1"/>
  <c r="D1503" i="1" s="1"/>
  <c r="D1500" i="1" a="1"/>
  <c r="D1500" i="1" s="1"/>
  <c r="D1498" i="1" a="1"/>
  <c r="D1498" i="1" s="1"/>
  <c r="D1496" i="1" a="1"/>
  <c r="D1496" i="1" s="1"/>
  <c r="D1494" i="1" a="1"/>
  <c r="D1494" i="1" s="1"/>
  <c r="D1492" i="1" a="1"/>
  <c r="D1492" i="1" s="1"/>
  <c r="D1490" i="1" a="1"/>
  <c r="D1490" i="1" s="1"/>
  <c r="D1488" i="1" a="1"/>
  <c r="D1488" i="1" s="1"/>
  <c r="D1486" i="1" a="1"/>
  <c r="D1486" i="1" s="1"/>
  <c r="D1484" i="1" a="1"/>
  <c r="D1484" i="1" s="1"/>
  <c r="D1482" i="1" a="1"/>
  <c r="D1482" i="1" s="1"/>
  <c r="D1480" i="1" a="1"/>
  <c r="D1480" i="1" s="1"/>
  <c r="D1478" i="1" a="1"/>
  <c r="D1478" i="1" s="1"/>
  <c r="D1476" i="1" a="1"/>
  <c r="D1476" i="1" s="1"/>
  <c r="D1474" i="1" a="1"/>
  <c r="D1474" i="1" s="1"/>
  <c r="D1472" i="1" a="1"/>
  <c r="D1472" i="1" s="1"/>
  <c r="D1470" i="1" a="1"/>
  <c r="D1470" i="1" s="1"/>
  <c r="D1468" i="1" a="1"/>
  <c r="D1468" i="1" s="1"/>
  <c r="D1466" i="1" a="1"/>
  <c r="D1466" i="1" s="1"/>
  <c r="D1464" i="1" a="1"/>
  <c r="D1464" i="1" s="1"/>
  <c r="D1462" i="1" a="1"/>
  <c r="D1462" i="1" s="1"/>
  <c r="D1460" i="1" a="1"/>
  <c r="D1460" i="1" s="1"/>
  <c r="D1458" i="1" a="1"/>
  <c r="D1458" i="1" s="1"/>
  <c r="D1456" i="1" a="1"/>
  <c r="D1456" i="1" s="1"/>
  <c r="D1454" i="1" a="1"/>
  <c r="D1454" i="1" s="1"/>
  <c r="D1452" i="1" a="1"/>
  <c r="D1452" i="1" s="1"/>
  <c r="D1450" i="1" a="1"/>
  <c r="D1450" i="1" s="1"/>
  <c r="D1448" i="1" a="1"/>
  <c r="D1448" i="1" s="1"/>
  <c r="D1446" i="1" a="1"/>
  <c r="D1446" i="1" s="1"/>
  <c r="D1444" i="1" a="1"/>
  <c r="D1444" i="1" s="1"/>
  <c r="D1442" i="1" a="1"/>
  <c r="D1442" i="1" s="1"/>
  <c r="D1440" i="1" a="1"/>
  <c r="D1440" i="1" s="1"/>
  <c r="D1438" i="1" a="1"/>
  <c r="D1438" i="1" s="1"/>
  <c r="D1436" i="1" a="1"/>
  <c r="D1436" i="1" s="1"/>
  <c r="D1434" i="1" a="1"/>
  <c r="D1434" i="1" s="1"/>
  <c r="D1432" i="1" a="1"/>
  <c r="D1432" i="1" s="1"/>
  <c r="D1430" i="1" a="1"/>
  <c r="D1430" i="1" s="1"/>
  <c r="D1428" i="1" a="1"/>
  <c r="D1428" i="1" s="1"/>
  <c r="D1426" i="1" a="1"/>
  <c r="D1426" i="1" s="1"/>
  <c r="D1424" i="1" a="1"/>
  <c r="D1424" i="1" s="1"/>
  <c r="D1422" i="1" a="1"/>
  <c r="D1422" i="1" s="1"/>
  <c r="D1420" i="1" a="1"/>
  <c r="D1420" i="1" s="1"/>
  <c r="D1418" i="1" a="1"/>
  <c r="D1418" i="1" s="1"/>
  <c r="D1416" i="1" a="1"/>
  <c r="D1416" i="1" s="1"/>
  <c r="D1414" i="1" a="1"/>
  <c r="D1414" i="1" s="1"/>
  <c r="D1412" i="1" a="1"/>
  <c r="D1412" i="1" s="1"/>
  <c r="D1410" i="1" a="1"/>
  <c r="D1410" i="1" s="1"/>
  <c r="D1408" i="1" a="1"/>
  <c r="D1408" i="1" s="1"/>
  <c r="D1406" i="1" a="1"/>
  <c r="D1406" i="1" s="1"/>
  <c r="D1404" i="1" a="1"/>
  <c r="D1404" i="1" s="1"/>
  <c r="D1402" i="1" a="1"/>
  <c r="D1402" i="1" s="1"/>
  <c r="D1400" i="1" a="1"/>
  <c r="D1400" i="1" s="1"/>
  <c r="D1398" i="1" a="1"/>
  <c r="D1398" i="1" s="1"/>
  <c r="D1396" i="1" a="1"/>
  <c r="D1396" i="1" s="1"/>
  <c r="D1394" i="1" a="1"/>
  <c r="D1394" i="1" s="1"/>
  <c r="D1392" i="1" a="1"/>
  <c r="D1392" i="1" s="1"/>
  <c r="D1390" i="1" a="1"/>
  <c r="D1390" i="1" s="1"/>
  <c r="D1388" i="1" a="1"/>
  <c r="D1388" i="1" s="1"/>
  <c r="D1387" i="1" a="1"/>
  <c r="D1387" i="1" s="1"/>
  <c r="D1386" i="1" a="1"/>
  <c r="D1386" i="1" s="1"/>
  <c r="D1385" i="1" a="1"/>
  <c r="D1385" i="1" s="1"/>
  <c r="D1384" i="1" a="1"/>
  <c r="D1384" i="1" s="1"/>
  <c r="D1383" i="1" a="1"/>
  <c r="D1383" i="1" s="1"/>
  <c r="D1382" i="1" a="1"/>
  <c r="D1382" i="1" s="1"/>
  <c r="D1381" i="1" a="1"/>
  <c r="D1381" i="1" s="1"/>
  <c r="D1380" i="1" a="1"/>
  <c r="D1380" i="1" s="1"/>
  <c r="D1379" i="1" a="1"/>
  <c r="D1379" i="1" s="1"/>
  <c r="D1378" i="1" a="1"/>
  <c r="D1378" i="1" s="1"/>
  <c r="D1377" i="1" a="1"/>
  <c r="D1377" i="1" s="1"/>
  <c r="D1376" i="1" a="1"/>
  <c r="D1376" i="1" s="1"/>
  <c r="D1375" i="1" a="1"/>
  <c r="D1375" i="1" s="1"/>
  <c r="D1374" i="1" a="1"/>
  <c r="D1374" i="1" s="1"/>
  <c r="D1373" i="1" a="1"/>
  <c r="D1373" i="1" s="1"/>
  <c r="D1372" i="1" a="1"/>
  <c r="D1372" i="1" s="1"/>
  <c r="D1371" i="1" a="1"/>
  <c r="D1371" i="1" s="1"/>
  <c r="D1370" i="1" a="1"/>
  <c r="D1370" i="1" s="1"/>
  <c r="D1369" i="1" a="1"/>
  <c r="D1369" i="1" s="1"/>
  <c r="D1368" i="1" a="1"/>
  <c r="D1368" i="1" s="1"/>
  <c r="D1367" i="1" a="1"/>
  <c r="D1367" i="1" s="1"/>
  <c r="D1366" i="1" a="1"/>
  <c r="D1366" i="1" s="1"/>
  <c r="D1365" i="1" a="1"/>
  <c r="D1365" i="1" s="1"/>
  <c r="D1364" i="1" a="1"/>
  <c r="D1364" i="1" s="1"/>
  <c r="D1363" i="1" a="1"/>
  <c r="D1363" i="1" s="1"/>
  <c r="D1362" i="1" a="1"/>
  <c r="D1362" i="1" s="1"/>
  <c r="D1361" i="1" a="1"/>
  <c r="D1361" i="1" s="1"/>
  <c r="D1360" i="1" a="1"/>
  <c r="D1360" i="1" s="1"/>
  <c r="D1359" i="1" a="1"/>
  <c r="D1359" i="1" s="1"/>
  <c r="D1358" i="1" a="1"/>
  <c r="D1358" i="1" s="1"/>
  <c r="D1356" i="1" a="1"/>
  <c r="D1356" i="1" s="1"/>
  <c r="D1354" i="1" a="1"/>
  <c r="D1354" i="1" s="1"/>
  <c r="D1352" i="1" a="1"/>
  <c r="D1352" i="1" s="1"/>
  <c r="D1350" i="1" a="1"/>
  <c r="D1350" i="1" s="1"/>
  <c r="D1348" i="1" a="1"/>
  <c r="D1348" i="1" s="1"/>
  <c r="D1346" i="1" a="1"/>
  <c r="D1346" i="1" s="1"/>
  <c r="D1344" i="1" a="1"/>
  <c r="D1344" i="1" s="1"/>
  <c r="D1342" i="1" a="1"/>
  <c r="D1342" i="1" s="1"/>
  <c r="D1340" i="1" a="1"/>
  <c r="D1340" i="1" s="1"/>
  <c r="D1338" i="1" a="1"/>
  <c r="D1338" i="1" s="1"/>
  <c r="D1336" i="1" a="1"/>
  <c r="D1336" i="1" s="1"/>
  <c r="D1334" i="1" a="1"/>
  <c r="D1334" i="1" s="1"/>
  <c r="D1332" i="1" a="1"/>
  <c r="D1332" i="1" s="1"/>
  <c r="D1330" i="1" a="1"/>
  <c r="D1330" i="1" s="1"/>
  <c r="D1328" i="1" a="1"/>
  <c r="D1328" i="1" s="1"/>
  <c r="D1326" i="1" a="1"/>
  <c r="D1326" i="1" s="1"/>
  <c r="D1324" i="1" a="1"/>
  <c r="D1324" i="1" s="1"/>
  <c r="D1322" i="1" a="1"/>
  <c r="D1322" i="1" s="1"/>
  <c r="D1320" i="1" a="1"/>
  <c r="D1320" i="1" s="1"/>
  <c r="D1318" i="1" a="1"/>
  <c r="D1318" i="1" s="1"/>
  <c r="D1316" i="1" a="1"/>
  <c r="D1316" i="1" s="1"/>
  <c r="D1314" i="1" a="1"/>
  <c r="D1314" i="1" s="1"/>
  <c r="D1312" i="1" a="1"/>
  <c r="D1312" i="1" s="1"/>
  <c r="D1310" i="1" a="1"/>
  <c r="D1310" i="1" s="1"/>
  <c r="D1308" i="1" a="1"/>
  <c r="D1308" i="1" s="1"/>
  <c r="D1306" i="1" a="1"/>
  <c r="D1306" i="1" s="1"/>
  <c r="D1304" i="1" a="1"/>
  <c r="D1304" i="1" s="1"/>
  <c r="D1302" i="1" a="1"/>
  <c r="D1302" i="1" s="1"/>
  <c r="D1300" i="1" a="1"/>
  <c r="D1300" i="1" s="1"/>
  <c r="D1298" i="1" a="1"/>
  <c r="D1298" i="1" s="1"/>
  <c r="D1296" i="1" a="1"/>
  <c r="D1296" i="1" s="1"/>
  <c r="D1294" i="1" a="1"/>
  <c r="D1294" i="1" s="1"/>
  <c r="D1292" i="1" a="1"/>
  <c r="D1292" i="1" s="1"/>
  <c r="D1290" i="1" a="1"/>
  <c r="D1290" i="1" s="1"/>
  <c r="D1288" i="1" a="1"/>
  <c r="D1288" i="1" s="1"/>
  <c r="D1286" i="1" a="1"/>
  <c r="D1286" i="1" s="1"/>
  <c r="D1284" i="1" a="1"/>
  <c r="D1284" i="1" s="1"/>
  <c r="D1282" i="1" a="1"/>
  <c r="D1282" i="1" s="1"/>
  <c r="D1280" i="1" a="1"/>
  <c r="D1280" i="1" s="1"/>
  <c r="D1278" i="1" a="1"/>
  <c r="D1278" i="1" s="1"/>
  <c r="D1276" i="1" a="1"/>
  <c r="D1276" i="1" s="1"/>
  <c r="D1283" i="1" a="1"/>
  <c r="D1283" i="1" s="1"/>
  <c r="D1281" i="1" a="1"/>
  <c r="D1281" i="1" s="1"/>
  <c r="D1279" i="1" a="1"/>
  <c r="D1279" i="1" s="1"/>
  <c r="D1277" i="1" a="1"/>
  <c r="D1277" i="1" s="1"/>
  <c r="D1275" i="1" a="1"/>
  <c r="D1275" i="1" s="1"/>
  <c r="D1274" i="1" a="1"/>
  <c r="D1274" i="1" s="1"/>
  <c r="D1273" i="1" a="1"/>
  <c r="D1273" i="1" s="1"/>
  <c r="D1272" i="1" a="1"/>
  <c r="D1272" i="1" s="1"/>
  <c r="D1271" i="1" a="1"/>
  <c r="D1271" i="1" s="1"/>
  <c r="D1270" i="1" a="1"/>
  <c r="D1270" i="1" s="1"/>
  <c r="D1269" i="1" a="1"/>
  <c r="D1269" i="1" s="1"/>
  <c r="D1268" i="1" a="1"/>
  <c r="D1268" i="1" s="1"/>
  <c r="D1267" i="1" a="1"/>
  <c r="D1267" i="1" s="1"/>
  <c r="D1266" i="1" a="1"/>
  <c r="D1266" i="1" s="1"/>
  <c r="D1265" i="1" a="1"/>
  <c r="D1265" i="1" s="1"/>
  <c r="D1264" i="1" a="1"/>
  <c r="D1264" i="1" s="1"/>
  <c r="D1263" i="1" a="1"/>
  <c r="D1263" i="1" s="1"/>
  <c r="D1262" i="1" a="1"/>
  <c r="D1262" i="1" s="1"/>
  <c r="D1261" i="1" a="1"/>
  <c r="D1261" i="1" s="1"/>
  <c r="D1260" i="1" a="1"/>
  <c r="D1260" i="1" s="1"/>
  <c r="D1259" i="1" a="1"/>
  <c r="D1259" i="1" s="1"/>
  <c r="D1258" i="1" a="1"/>
  <c r="D1258" i="1" s="1"/>
  <c r="D1257" i="1" a="1"/>
  <c r="D1257" i="1" s="1"/>
  <c r="D1256" i="1" a="1"/>
  <c r="D1256" i="1" s="1"/>
  <c r="D1255" i="1" a="1"/>
  <c r="D1255" i="1" s="1"/>
  <c r="D1254" i="1" a="1"/>
  <c r="D1254" i="1" s="1"/>
  <c r="D1253" i="1" a="1"/>
  <c r="D1253" i="1" s="1"/>
  <c r="D1252" i="1" a="1"/>
  <c r="D1252" i="1" s="1"/>
  <c r="D1251" i="1" a="1"/>
  <c r="D1251" i="1" s="1"/>
  <c r="D1250" i="1" a="1"/>
  <c r="D1250" i="1" s="1"/>
  <c r="D1249" i="1" a="1"/>
  <c r="D1249" i="1" s="1"/>
  <c r="D1248" i="1" a="1"/>
  <c r="D1248" i="1" s="1"/>
  <c r="D1247" i="1" a="1"/>
  <c r="D1247" i="1" s="1"/>
  <c r="D1246" i="1" a="1"/>
  <c r="D1246" i="1" s="1"/>
  <c r="D1245" i="1" a="1"/>
  <c r="D1245" i="1" s="1"/>
  <c r="D1244" i="1" a="1"/>
  <c r="D1244" i="1" s="1"/>
  <c r="D1243" i="1" a="1"/>
  <c r="D1243" i="1" s="1"/>
  <c r="D1242" i="1" a="1"/>
  <c r="D1242" i="1" s="1"/>
  <c r="D1241" i="1" a="1"/>
  <c r="D1241" i="1" s="1"/>
  <c r="D1240" i="1" a="1"/>
  <c r="D1240" i="1" s="1"/>
  <c r="D1239" i="1" a="1"/>
  <c r="D1239" i="1" s="1"/>
  <c r="D1238" i="1" a="1"/>
  <c r="D1238" i="1" s="1"/>
  <c r="D1237" i="1" a="1"/>
  <c r="D1237" i="1" s="1"/>
  <c r="D1236" i="1" a="1"/>
  <c r="D1236" i="1" s="1"/>
  <c r="D1235" i="1" a="1"/>
  <c r="D1235" i="1" s="1"/>
  <c r="D1234" i="1" a="1"/>
  <c r="D1234" i="1" s="1"/>
  <c r="D1233" i="1" a="1"/>
  <c r="D1233" i="1" s="1"/>
  <c r="D1232" i="1" a="1"/>
  <c r="D1232" i="1" s="1"/>
  <c r="D1231" i="1" a="1"/>
  <c r="D1231" i="1" s="1"/>
  <c r="D1230" i="1" a="1"/>
  <c r="D1230" i="1" s="1"/>
  <c r="D1229" i="1" a="1"/>
  <c r="D1229" i="1" s="1"/>
  <c r="D1228" i="1" a="1"/>
  <c r="D1228" i="1" s="1"/>
  <c r="D1227" i="1" a="1"/>
  <c r="D1227" i="1" s="1"/>
  <c r="D1226" i="1" a="1"/>
  <c r="D1226" i="1" s="1"/>
  <c r="D1225" i="1" a="1"/>
  <c r="D1225" i="1" s="1"/>
  <c r="D1224" i="1" a="1"/>
  <c r="D1224" i="1" s="1"/>
  <c r="D1223" i="1" a="1"/>
  <c r="D1223" i="1" s="1"/>
  <c r="D1222" i="1" a="1"/>
  <c r="D1222" i="1" s="1"/>
  <c r="D1221" i="1" a="1"/>
  <c r="D1221" i="1" s="1"/>
  <c r="D1220" i="1" a="1"/>
  <c r="D1220" i="1" s="1"/>
  <c r="D1219" i="1" a="1"/>
  <c r="D1219" i="1" s="1"/>
  <c r="D1218" i="1" a="1"/>
  <c r="D1218" i="1" s="1"/>
  <c r="D1217" i="1" a="1"/>
  <c r="D1217" i="1" s="1"/>
  <c r="D1216" i="1" a="1"/>
  <c r="D1216" i="1" s="1"/>
  <c r="D1215" i="1" a="1"/>
  <c r="D1215" i="1" s="1"/>
  <c r="D1214" i="1" a="1"/>
  <c r="D1214" i="1" s="1"/>
  <c r="D1213" i="1" a="1"/>
  <c r="D1213" i="1" s="1"/>
  <c r="D1212" i="1" a="1"/>
  <c r="D1212" i="1" s="1"/>
  <c r="D1211" i="1" a="1"/>
  <c r="D1211" i="1" s="1"/>
  <c r="D1210" i="1" a="1"/>
  <c r="D1210" i="1" s="1"/>
  <c r="D1209" i="1" a="1"/>
  <c r="D1209" i="1" s="1"/>
  <c r="D1208" i="1" a="1"/>
  <c r="D1208" i="1" s="1"/>
  <c r="D1207" i="1" a="1"/>
  <c r="D1207" i="1" s="1"/>
  <c r="D1206" i="1" a="1"/>
  <c r="D1206" i="1" s="1"/>
  <c r="D1205" i="1" a="1"/>
  <c r="D1205" i="1" s="1"/>
  <c r="D1204" i="1" a="1"/>
  <c r="D1204" i="1" s="1"/>
  <c r="D1203" i="1" a="1"/>
  <c r="D1203" i="1" s="1"/>
  <c r="D1202" i="1" a="1"/>
  <c r="D1202" i="1" s="1"/>
  <c r="D1201" i="1" a="1"/>
  <c r="D1201" i="1" s="1"/>
  <c r="D1200" i="1" a="1"/>
  <c r="D1200" i="1" s="1"/>
  <c r="D1199" i="1" a="1"/>
  <c r="D1199" i="1" s="1"/>
  <c r="D1198" i="1" a="1"/>
  <c r="D1198" i="1" s="1"/>
  <c r="D1197" i="1" a="1"/>
  <c r="D1197" i="1" s="1"/>
  <c r="D1196" i="1" a="1"/>
  <c r="D1196" i="1" s="1"/>
  <c r="D1195" i="1" a="1"/>
  <c r="D1195" i="1" s="1"/>
  <c r="D1194" i="1" a="1"/>
  <c r="D1194" i="1" s="1"/>
  <c r="D1193" i="1" a="1"/>
  <c r="D1193" i="1" s="1"/>
  <c r="D1192" i="1" a="1"/>
  <c r="D1192" i="1" s="1"/>
  <c r="D1191" i="1" a="1"/>
  <c r="D1191" i="1" s="1"/>
  <c r="D1190" i="1" a="1"/>
  <c r="D1190" i="1" s="1"/>
  <c r="D1189" i="1" a="1"/>
  <c r="D1189" i="1" s="1"/>
  <c r="D1188" i="1" a="1"/>
  <c r="D1188" i="1" s="1"/>
  <c r="D1187" i="1" a="1"/>
  <c r="D1187" i="1" s="1"/>
  <c r="D1186" i="1" a="1"/>
  <c r="D1186" i="1" s="1"/>
  <c r="D1185" i="1" a="1"/>
  <c r="D1185" i="1" s="1"/>
  <c r="D1184" i="1" a="1"/>
  <c r="D1184" i="1" s="1"/>
  <c r="D1183" i="1" a="1"/>
  <c r="D1183" i="1" s="1"/>
  <c r="D1182" i="1" a="1"/>
  <c r="D1182" i="1" s="1"/>
  <c r="D1181" i="1" a="1"/>
  <c r="D1181" i="1" s="1"/>
  <c r="D1180" i="1" a="1"/>
  <c r="D1180" i="1" s="1"/>
  <c r="D1179" i="1" a="1"/>
  <c r="D1179" i="1" s="1"/>
  <c r="D1177" i="1" a="1"/>
  <c r="D1177" i="1" s="1"/>
  <c r="D1175" i="1" a="1"/>
  <c r="D1175" i="1" s="1"/>
  <c r="D1173" i="1" a="1"/>
  <c r="D1173" i="1" s="1"/>
  <c r="D1171" i="1" a="1"/>
  <c r="D1171" i="1" s="1"/>
  <c r="D1169" i="1" a="1"/>
  <c r="D1169" i="1" s="1"/>
  <c r="D1167" i="1" a="1"/>
  <c r="D1167" i="1" s="1"/>
  <c r="D1165" i="1" a="1"/>
  <c r="D1165" i="1" s="1"/>
  <c r="D1163" i="1" a="1"/>
  <c r="D1163" i="1" s="1"/>
  <c r="D1161" i="1" a="1"/>
  <c r="D1161" i="1" s="1"/>
  <c r="D1159" i="1" a="1"/>
  <c r="D1159" i="1" s="1"/>
  <c r="D1157" i="1" a="1"/>
  <c r="D1157" i="1" s="1"/>
  <c r="D1155" i="1" a="1"/>
  <c r="D1155" i="1" s="1"/>
  <c r="D1153" i="1" a="1"/>
  <c r="D1153" i="1" s="1"/>
  <c r="D1151" i="1" a="1"/>
  <c r="D1151" i="1" s="1"/>
  <c r="D1149" i="1" a="1"/>
  <c r="D1149" i="1" s="1"/>
  <c r="D1147" i="1" a="1"/>
  <c r="D1147" i="1" s="1"/>
  <c r="D1145" i="1" a="1"/>
  <c r="D1145" i="1" s="1"/>
  <c r="D1143" i="1" a="1"/>
  <c r="D1143" i="1" s="1"/>
  <c r="D1141" i="1" a="1"/>
  <c r="D1141" i="1" s="1"/>
  <c r="D1139" i="1" a="1"/>
  <c r="D1139" i="1" s="1"/>
  <c r="D1137" i="1" a="1"/>
  <c r="D1137" i="1" s="1"/>
  <c r="D1135" i="1" a="1"/>
  <c r="D1135" i="1" s="1"/>
  <c r="D1133" i="1" a="1"/>
  <c r="D1133" i="1" s="1"/>
  <c r="D1131" i="1" a="1"/>
  <c r="D1131" i="1" s="1"/>
  <c r="D1129" i="1" a="1"/>
  <c r="D1129" i="1" s="1"/>
  <c r="D1127" i="1" a="1"/>
  <c r="D1127" i="1" s="1"/>
  <c r="D1125" i="1" a="1"/>
  <c r="D1125" i="1" s="1"/>
  <c r="D1123" i="1" a="1"/>
  <c r="D1123" i="1" s="1"/>
  <c r="D1121" i="1" a="1"/>
  <c r="D1121" i="1" s="1"/>
  <c r="D1119" i="1" a="1"/>
  <c r="D1119" i="1" s="1"/>
  <c r="D1117" i="1" a="1"/>
  <c r="D1117" i="1" s="1"/>
  <c r="D1115" i="1" a="1"/>
  <c r="D1115" i="1" s="1"/>
  <c r="D1113" i="1" a="1"/>
  <c r="D1113" i="1" s="1"/>
  <c r="D1111" i="1" a="1"/>
  <c r="D1111" i="1" s="1"/>
  <c r="D1109" i="1" a="1"/>
  <c r="D1109" i="1" s="1"/>
  <c r="D1107" i="1" a="1"/>
  <c r="D1107" i="1" s="1"/>
  <c r="D1105" i="1" a="1"/>
  <c r="D1105" i="1" s="1"/>
  <c r="D1103" i="1" a="1"/>
  <c r="D1103" i="1" s="1"/>
  <c r="D1101" i="1" a="1"/>
  <c r="D1101" i="1" s="1"/>
  <c r="D1099" i="1" a="1"/>
  <c r="D1099" i="1" s="1"/>
  <c r="D1097" i="1" a="1"/>
  <c r="D1097" i="1" s="1"/>
  <c r="D1095" i="1" a="1"/>
  <c r="D1095" i="1" s="1"/>
  <c r="D1093" i="1" a="1"/>
  <c r="D1093" i="1" s="1"/>
  <c r="D1091" i="1" a="1"/>
  <c r="D1091" i="1" s="1"/>
  <c r="D1089" i="1" a="1"/>
  <c r="D1089" i="1" s="1"/>
  <c r="D1087" i="1" a="1"/>
  <c r="D1087" i="1" s="1"/>
  <c r="D1085" i="1" a="1"/>
  <c r="D1085" i="1" s="1"/>
  <c r="D1083" i="1" a="1"/>
  <c r="D1083" i="1" s="1"/>
  <c r="D1081" i="1" a="1"/>
  <c r="D1081" i="1" s="1"/>
  <c r="D1079" i="1" a="1"/>
  <c r="D1079" i="1" s="1"/>
  <c r="D1077" i="1" a="1"/>
  <c r="D1077" i="1" s="1"/>
  <c r="D1075" i="1" a="1"/>
  <c r="D1075" i="1" s="1"/>
  <c r="D1073" i="1" a="1"/>
  <c r="D1073" i="1" s="1"/>
  <c r="D1071" i="1" a="1"/>
  <c r="D1071" i="1" s="1"/>
  <c r="D1069" i="1" a="1"/>
  <c r="D1069" i="1" s="1"/>
  <c r="D1067" i="1" a="1"/>
  <c r="D1067" i="1" s="1"/>
  <c r="D1065" i="1" a="1"/>
  <c r="D1065" i="1" s="1"/>
  <c r="D1063" i="1" a="1"/>
  <c r="D1063" i="1" s="1"/>
  <c r="D1061" i="1" a="1"/>
  <c r="D1061" i="1" s="1"/>
  <c r="D1059" i="1" a="1"/>
  <c r="D1059" i="1" s="1"/>
  <c r="D1057" i="1" a="1"/>
  <c r="D1057" i="1" s="1"/>
  <c r="D1055" i="1" a="1"/>
  <c r="D1055" i="1" s="1"/>
  <c r="D1053" i="1" a="1"/>
  <c r="D1053" i="1" s="1"/>
  <c r="D1051" i="1" a="1"/>
  <c r="D1051" i="1" s="1"/>
  <c r="D1049" i="1" a="1"/>
  <c r="D1049" i="1" s="1"/>
  <c r="D1047" i="1" a="1"/>
  <c r="D1047" i="1" s="1"/>
  <c r="D1045" i="1" a="1"/>
  <c r="D1045" i="1" s="1"/>
  <c r="D1043" i="1" a="1"/>
  <c r="D1043" i="1" s="1"/>
  <c r="D1041" i="1" a="1"/>
  <c r="D1041" i="1" s="1"/>
  <c r="D1039" i="1" a="1"/>
  <c r="D1039" i="1" s="1"/>
  <c r="D1037" i="1" a="1"/>
  <c r="D1037" i="1" s="1"/>
  <c r="D1035" i="1" a="1"/>
  <c r="D1035" i="1" s="1"/>
  <c r="D1033" i="1" a="1"/>
  <c r="D1033" i="1" s="1"/>
  <c r="D1031" i="1" a="1"/>
  <c r="D1031" i="1" s="1"/>
  <c r="D1029" i="1" a="1"/>
  <c r="D1029" i="1" s="1"/>
  <c r="D1027" i="1" a="1"/>
  <c r="D1027" i="1" s="1"/>
  <c r="D1025" i="1" a="1"/>
  <c r="D1025" i="1" s="1"/>
  <c r="D1023" i="1" a="1"/>
  <c r="D1023" i="1" s="1"/>
  <c r="D1021" i="1" a="1"/>
  <c r="D1021" i="1" s="1"/>
  <c r="D1019" i="1" a="1"/>
  <c r="D1019" i="1" s="1"/>
  <c r="D1017" i="1" a="1"/>
  <c r="D1017" i="1" s="1"/>
  <c r="D1015" i="1" a="1"/>
  <c r="D1015" i="1" s="1"/>
  <c r="D1013" i="1" a="1"/>
  <c r="D1013" i="1" s="1"/>
  <c r="D1011" i="1" a="1"/>
  <c r="D1011" i="1" s="1"/>
  <c r="D1009" i="1" a="1"/>
  <c r="D1009" i="1" s="1"/>
  <c r="D1007" i="1" a="1"/>
  <c r="D1007" i="1" s="1"/>
  <c r="D1005" i="1" a="1"/>
  <c r="D1005" i="1" s="1"/>
  <c r="D1003" i="1" a="1"/>
  <c r="D1003" i="1" s="1"/>
  <c r="D1001" i="1" a="1"/>
  <c r="D1001" i="1" s="1"/>
  <c r="D999" i="1" a="1"/>
  <c r="D999" i="1" s="1"/>
  <c r="D997" i="1" a="1"/>
  <c r="D997" i="1" s="1"/>
  <c r="D995" i="1" a="1"/>
  <c r="D995" i="1" s="1"/>
  <c r="D993" i="1" a="1"/>
  <c r="D993" i="1" s="1"/>
  <c r="D991" i="1" a="1"/>
  <c r="D991" i="1" s="1"/>
  <c r="D989" i="1" a="1"/>
  <c r="D989" i="1" s="1"/>
  <c r="D987" i="1" a="1"/>
  <c r="D987" i="1" s="1"/>
  <c r="D985" i="1" a="1"/>
  <c r="D985" i="1" s="1"/>
  <c r="D983" i="1" a="1"/>
  <c r="D983" i="1" s="1"/>
  <c r="D981" i="1" a="1"/>
  <c r="D981" i="1" s="1"/>
  <c r="D979" i="1" a="1"/>
  <c r="D979" i="1" s="1"/>
  <c r="D977" i="1" a="1"/>
  <c r="D977" i="1" s="1"/>
  <c r="D975" i="1" a="1"/>
  <c r="D975" i="1" s="1"/>
  <c r="D973" i="1" a="1"/>
  <c r="D973" i="1" s="1"/>
  <c r="D971" i="1" a="1"/>
  <c r="D971" i="1" s="1"/>
  <c r="D969" i="1" a="1"/>
  <c r="D969" i="1" s="1"/>
  <c r="D967" i="1" a="1"/>
  <c r="D967" i="1" s="1"/>
  <c r="D965" i="1" a="1"/>
  <c r="D965" i="1" s="1"/>
  <c r="D963" i="1" a="1"/>
  <c r="D963" i="1" s="1"/>
  <c r="D961" i="1" a="1"/>
  <c r="D961" i="1" s="1"/>
  <c r="D959" i="1" a="1"/>
  <c r="D959" i="1" s="1"/>
  <c r="D957" i="1" a="1"/>
  <c r="D957" i="1" s="1"/>
  <c r="D955" i="1" a="1"/>
  <c r="D955" i="1" s="1"/>
  <c r="D953" i="1" a="1"/>
  <c r="D953" i="1" s="1"/>
  <c r="D951" i="1" a="1"/>
  <c r="D951" i="1" s="1"/>
  <c r="D949" i="1" a="1"/>
  <c r="D949" i="1" s="1"/>
  <c r="D947" i="1" a="1"/>
  <c r="D947" i="1" s="1"/>
  <c r="D945" i="1" a="1"/>
  <c r="D945" i="1" s="1"/>
  <c r="D943" i="1" a="1"/>
  <c r="D943" i="1" s="1"/>
  <c r="D941" i="1" a="1"/>
  <c r="D941" i="1" s="1"/>
  <c r="D939" i="1" a="1"/>
  <c r="D939" i="1" s="1"/>
  <c r="D937" i="1" a="1"/>
  <c r="D937" i="1" s="1"/>
  <c r="D935" i="1" a="1"/>
  <c r="D935" i="1" s="1"/>
  <c r="D933" i="1" a="1"/>
  <c r="D933" i="1" s="1"/>
  <c r="D931" i="1" a="1"/>
  <c r="D931" i="1" s="1"/>
  <c r="D929" i="1" a="1"/>
  <c r="D929" i="1" s="1"/>
  <c r="D927" i="1" a="1"/>
  <c r="D927" i="1" s="1"/>
  <c r="D925" i="1" a="1"/>
  <c r="D925" i="1" s="1"/>
  <c r="D923" i="1" a="1"/>
  <c r="D923" i="1" s="1"/>
  <c r="D921" i="1" a="1"/>
  <c r="D921" i="1" s="1"/>
  <c r="D919" i="1" a="1"/>
  <c r="D919" i="1" s="1"/>
  <c r="D917" i="1" a="1"/>
  <c r="D917" i="1" s="1"/>
  <c r="D915" i="1" a="1"/>
  <c r="D915" i="1" s="1"/>
  <c r="D913" i="1" a="1"/>
  <c r="D913" i="1" s="1"/>
  <c r="D911" i="1" a="1"/>
  <c r="D911" i="1" s="1"/>
  <c r="D909" i="1" a="1"/>
  <c r="D909" i="1" s="1"/>
  <c r="D907" i="1" a="1"/>
  <c r="D907" i="1" s="1"/>
  <c r="D905" i="1" a="1"/>
  <c r="D905" i="1" s="1"/>
  <c r="D903" i="1" a="1"/>
  <c r="D903" i="1" s="1"/>
  <c r="D901" i="1" a="1"/>
  <c r="D901" i="1" s="1"/>
  <c r="D899" i="1" a="1"/>
  <c r="D899" i="1" s="1"/>
  <c r="D897" i="1" a="1"/>
  <c r="D897" i="1" s="1"/>
  <c r="D895" i="1" a="1"/>
  <c r="D895" i="1" s="1"/>
  <c r="D893" i="1" a="1"/>
  <c r="D893" i="1" s="1"/>
  <c r="D891" i="1" a="1"/>
  <c r="D891" i="1" s="1"/>
  <c r="D889" i="1" a="1"/>
  <c r="D889" i="1" s="1"/>
  <c r="D887" i="1" a="1"/>
  <c r="D887" i="1" s="1"/>
  <c r="D885" i="1" a="1"/>
  <c r="D885" i="1" s="1"/>
  <c r="D883" i="1" a="1"/>
  <c r="D883" i="1" s="1"/>
  <c r="D881" i="1" a="1"/>
  <c r="D881" i="1" s="1"/>
  <c r="D879" i="1" a="1"/>
  <c r="D879" i="1" s="1"/>
  <c r="D877" i="1" a="1"/>
  <c r="D877" i="1" s="1"/>
  <c r="D875" i="1" a="1"/>
  <c r="D875" i="1" s="1"/>
  <c r="D873" i="1" a="1"/>
  <c r="D873" i="1" s="1"/>
  <c r="D871" i="1" a="1"/>
  <c r="D871" i="1" s="1"/>
  <c r="D869" i="1" a="1"/>
  <c r="D869" i="1" s="1"/>
  <c r="D867" i="1" a="1"/>
  <c r="D867" i="1" s="1"/>
  <c r="D865" i="1" a="1"/>
  <c r="D865" i="1" s="1"/>
  <c r="D863" i="1" a="1"/>
  <c r="D863" i="1" s="1"/>
  <c r="D861" i="1" a="1"/>
  <c r="D861" i="1" s="1"/>
  <c r="D859" i="1" a="1"/>
  <c r="D859" i="1" s="1"/>
  <c r="D857" i="1" a="1"/>
  <c r="D857" i="1" s="1"/>
  <c r="D855" i="1" a="1"/>
  <c r="D855" i="1" s="1"/>
  <c r="D853" i="1" a="1"/>
  <c r="D853" i="1" s="1"/>
  <c r="D851" i="1" a="1"/>
  <c r="D851" i="1" s="1"/>
  <c r="D849" i="1" a="1"/>
  <c r="D849" i="1" s="1"/>
  <c r="D847" i="1" a="1"/>
  <c r="D847" i="1" s="1"/>
  <c r="D845" i="1" a="1"/>
  <c r="D845" i="1" s="1"/>
  <c r="D843" i="1" a="1"/>
  <c r="D843" i="1" s="1"/>
  <c r="D841" i="1" a="1"/>
  <c r="D841" i="1" s="1"/>
  <c r="D839" i="1" a="1"/>
  <c r="D839" i="1" s="1"/>
  <c r="D837" i="1" a="1"/>
  <c r="D837" i="1" s="1"/>
  <c r="D835" i="1" a="1"/>
  <c r="D835" i="1" s="1"/>
  <c r="D833" i="1" a="1"/>
  <c r="D833" i="1" s="1"/>
  <c r="D831" i="1" a="1"/>
  <c r="D831" i="1" s="1"/>
  <c r="D829" i="1" a="1"/>
  <c r="D829" i="1" s="1"/>
  <c r="D827" i="1" a="1"/>
  <c r="D827" i="1" s="1"/>
  <c r="D825" i="1" a="1"/>
  <c r="D825" i="1" s="1"/>
  <c r="D823" i="1" a="1"/>
  <c r="D823" i="1" s="1"/>
  <c r="D821" i="1" a="1"/>
  <c r="D821" i="1" s="1"/>
  <c r="D819" i="1" a="1"/>
  <c r="D819" i="1" s="1"/>
  <c r="D817" i="1" a="1"/>
  <c r="D817" i="1" s="1"/>
  <c r="D815" i="1" a="1"/>
  <c r="D815" i="1" s="1"/>
  <c r="D813" i="1" a="1"/>
  <c r="D813" i="1" s="1"/>
  <c r="D811" i="1" a="1"/>
  <c r="D811" i="1" s="1"/>
  <c r="D809" i="1" a="1"/>
  <c r="D809" i="1" s="1"/>
  <c r="D807" i="1" a="1"/>
  <c r="D807" i="1" s="1"/>
  <c r="D805" i="1" a="1"/>
  <c r="D805" i="1" s="1"/>
  <c r="D803" i="1" a="1"/>
  <c r="D803" i="1" s="1"/>
  <c r="D801" i="1" a="1"/>
  <c r="D801" i="1" s="1"/>
  <c r="D799" i="1" a="1"/>
  <c r="D799" i="1" s="1"/>
  <c r="D797" i="1" a="1"/>
  <c r="D797" i="1" s="1"/>
  <c r="D795" i="1" a="1"/>
  <c r="D795" i="1" s="1"/>
  <c r="D793" i="1" a="1"/>
  <c r="D793" i="1" s="1"/>
  <c r="D791" i="1" a="1"/>
  <c r="D791" i="1" s="1"/>
  <c r="D789" i="1" a="1"/>
  <c r="D789" i="1" s="1"/>
  <c r="D787" i="1" a="1"/>
  <c r="D787" i="1" s="1"/>
  <c r="D785" i="1" a="1"/>
  <c r="D785" i="1" s="1"/>
  <c r="D783" i="1" a="1"/>
  <c r="D783" i="1" s="1"/>
  <c r="D781" i="1" a="1"/>
  <c r="D781" i="1" s="1"/>
  <c r="D779" i="1" a="1"/>
  <c r="D779" i="1" s="1"/>
  <c r="D777" i="1" a="1"/>
  <c r="D777" i="1" s="1"/>
  <c r="D775" i="1" a="1"/>
  <c r="D775" i="1" s="1"/>
  <c r="D773" i="1" a="1"/>
  <c r="D773" i="1" s="1"/>
  <c r="D771" i="1" a="1"/>
  <c r="D771" i="1" s="1"/>
  <c r="D769" i="1" a="1"/>
  <c r="D769" i="1" s="1"/>
  <c r="D767" i="1" a="1"/>
  <c r="D767" i="1" s="1"/>
  <c r="D765" i="1" a="1"/>
  <c r="D765" i="1" s="1"/>
  <c r="D763" i="1" a="1"/>
  <c r="D763" i="1" s="1"/>
  <c r="D761" i="1" a="1"/>
  <c r="D761" i="1" s="1"/>
  <c r="D759" i="1" a="1"/>
  <c r="D759" i="1" s="1"/>
  <c r="D757" i="1" a="1"/>
  <c r="D757" i="1" s="1"/>
  <c r="D755" i="1" a="1"/>
  <c r="D755" i="1" s="1"/>
  <c r="D753" i="1" a="1"/>
  <c r="D753" i="1" s="1"/>
  <c r="D751" i="1" a="1"/>
  <c r="D751" i="1" s="1"/>
  <c r="D749" i="1" a="1"/>
  <c r="D749" i="1" s="1"/>
  <c r="D747" i="1" a="1"/>
  <c r="D747" i="1" s="1"/>
  <c r="D745" i="1" a="1"/>
  <c r="D745" i="1" s="1"/>
  <c r="D743" i="1" a="1"/>
  <c r="D743" i="1" s="1"/>
  <c r="D741" i="1" a="1"/>
  <c r="D741" i="1" s="1"/>
  <c r="D739" i="1" a="1"/>
  <c r="D739" i="1" s="1"/>
  <c r="D737" i="1" a="1"/>
  <c r="D737" i="1" s="1"/>
  <c r="D735" i="1" a="1"/>
  <c r="D735" i="1" s="1"/>
  <c r="D733" i="1" a="1"/>
  <c r="D733" i="1" s="1"/>
  <c r="D731" i="1" a="1"/>
  <c r="D731" i="1" s="1"/>
  <c r="D729" i="1" a="1"/>
  <c r="D729" i="1" s="1"/>
  <c r="D727" i="1" a="1"/>
  <c r="D727" i="1" s="1"/>
  <c r="D725" i="1" a="1"/>
  <c r="D725" i="1" s="1"/>
  <c r="D723" i="1" a="1"/>
  <c r="D723" i="1" s="1"/>
  <c r="D721" i="1" a="1"/>
  <c r="D721" i="1" s="1"/>
  <c r="D719" i="1" a="1"/>
  <c r="D719" i="1" s="1"/>
  <c r="D717" i="1" a="1"/>
  <c r="D717" i="1" s="1"/>
  <c r="D715" i="1" a="1"/>
  <c r="D715" i="1" s="1"/>
  <c r="D713" i="1" a="1"/>
  <c r="D713" i="1" s="1"/>
  <c r="D711" i="1" a="1"/>
  <c r="D711" i="1" s="1"/>
  <c r="D709" i="1" a="1"/>
  <c r="D709" i="1" s="1"/>
  <c r="D707" i="1" a="1"/>
  <c r="D707" i="1" s="1"/>
  <c r="D705" i="1" a="1"/>
  <c r="D705" i="1" s="1"/>
  <c r="D703" i="1" a="1"/>
  <c r="D703" i="1" s="1"/>
  <c r="D701" i="1" a="1"/>
  <c r="D701" i="1" s="1"/>
  <c r="D699" i="1" a="1"/>
  <c r="D699" i="1" s="1"/>
  <c r="D697" i="1" a="1"/>
  <c r="D697" i="1" s="1"/>
  <c r="D695" i="1" a="1"/>
  <c r="D695" i="1" s="1"/>
  <c r="D693" i="1" a="1"/>
  <c r="D693" i="1" s="1"/>
  <c r="D691" i="1" a="1"/>
  <c r="D691" i="1" s="1"/>
  <c r="D689" i="1" a="1"/>
  <c r="D689" i="1" s="1"/>
  <c r="D687" i="1" a="1"/>
  <c r="D687" i="1" s="1"/>
  <c r="D685" i="1" a="1"/>
  <c r="D685" i="1" s="1"/>
  <c r="D683" i="1" a="1"/>
  <c r="D683" i="1" s="1"/>
  <c r="D681" i="1" a="1"/>
  <c r="D681" i="1" s="1"/>
  <c r="D679" i="1" a="1"/>
  <c r="D679" i="1" s="1"/>
  <c r="D677" i="1" a="1"/>
  <c r="D677" i="1" s="1"/>
  <c r="D675" i="1" a="1"/>
  <c r="D675" i="1" s="1"/>
  <c r="D673" i="1" a="1"/>
  <c r="D673" i="1" s="1"/>
  <c r="D671" i="1" a="1"/>
  <c r="D671" i="1" s="1"/>
  <c r="D669" i="1" a="1"/>
  <c r="D669" i="1" s="1"/>
  <c r="D667" i="1" a="1"/>
  <c r="D667" i="1" s="1"/>
  <c r="D1178" i="1" a="1"/>
  <c r="D1178" i="1" s="1"/>
  <c r="D710" i="1" a="1"/>
  <c r="D710" i="1" s="1"/>
  <c r="D708" i="1" a="1"/>
  <c r="D708" i="1" s="1"/>
  <c r="D706" i="1" a="1"/>
  <c r="D706" i="1" s="1"/>
  <c r="D704" i="1" a="1"/>
  <c r="D704" i="1" s="1"/>
  <c r="D702" i="1" a="1"/>
  <c r="D702" i="1" s="1"/>
  <c r="D700" i="1" a="1"/>
  <c r="D700" i="1" s="1"/>
  <c r="D698" i="1" a="1"/>
  <c r="D698" i="1" s="1"/>
  <c r="D696" i="1" a="1"/>
  <c r="D696" i="1" s="1"/>
  <c r="D694" i="1" a="1"/>
  <c r="D694" i="1" s="1"/>
  <c r="D692" i="1" a="1"/>
  <c r="D692" i="1" s="1"/>
  <c r="D690" i="1" a="1"/>
  <c r="D690" i="1" s="1"/>
  <c r="D688" i="1" a="1"/>
  <c r="D688" i="1" s="1"/>
  <c r="D686" i="1" a="1"/>
  <c r="D686" i="1" s="1"/>
  <c r="D684" i="1" a="1"/>
  <c r="D684" i="1" s="1"/>
  <c r="D682" i="1" a="1"/>
  <c r="D682" i="1" s="1"/>
  <c r="D680" i="1" a="1"/>
  <c r="D680" i="1" s="1"/>
  <c r="D678" i="1" a="1"/>
  <c r="D678" i="1" s="1"/>
  <c r="D676" i="1" a="1"/>
  <c r="D676" i="1" s="1"/>
  <c r="D674" i="1" a="1"/>
  <c r="D674" i="1" s="1"/>
  <c r="D672" i="1" a="1"/>
  <c r="D672" i="1" s="1"/>
  <c r="D670" i="1" a="1"/>
  <c r="D670" i="1" s="1"/>
  <c r="D668" i="1" a="1"/>
  <c r="D668" i="1" s="1"/>
  <c r="D666" i="1" a="1"/>
  <c r="D666" i="1" s="1"/>
  <c r="D665" i="1" a="1"/>
  <c r="D665" i="1" s="1"/>
  <c r="D664" i="1" a="1"/>
  <c r="D664" i="1" s="1"/>
  <c r="D663" i="1" a="1"/>
  <c r="D663" i="1" s="1"/>
  <c r="D662" i="1" a="1"/>
  <c r="D662" i="1" s="1"/>
  <c r="D661" i="1" a="1"/>
  <c r="D661" i="1" s="1"/>
  <c r="D660" i="1" a="1"/>
  <c r="D660" i="1" s="1"/>
  <c r="D658" i="1" a="1"/>
  <c r="D658" i="1" s="1"/>
  <c r="D656" i="1" a="1"/>
  <c r="D656" i="1" s="1"/>
  <c r="D654" i="1" a="1"/>
  <c r="D654" i="1" s="1"/>
  <c r="D652" i="1" a="1"/>
  <c r="D652" i="1" s="1"/>
  <c r="D650" i="1" a="1"/>
  <c r="D650" i="1" s="1"/>
  <c r="D648" i="1" a="1"/>
  <c r="D648" i="1" s="1"/>
  <c r="D646" i="1" a="1"/>
  <c r="D646" i="1" s="1"/>
  <c r="D644" i="1" a="1"/>
  <c r="D644" i="1" s="1"/>
  <c r="D642" i="1" a="1"/>
  <c r="D642" i="1" s="1"/>
  <c r="D640" i="1" a="1"/>
  <c r="D640" i="1" s="1"/>
  <c r="D638" i="1" a="1"/>
  <c r="D638" i="1" s="1"/>
  <c r="D636" i="1" a="1"/>
  <c r="D636" i="1" s="1"/>
  <c r="D634" i="1" a="1"/>
  <c r="D634" i="1" s="1"/>
  <c r="D632" i="1" a="1"/>
  <c r="D632" i="1" s="1"/>
  <c r="D630" i="1" a="1"/>
  <c r="D630" i="1" s="1"/>
  <c r="D628" i="1" a="1"/>
  <c r="D628" i="1" s="1"/>
  <c r="D626" i="1" a="1"/>
  <c r="D626" i="1" s="1"/>
  <c r="D624" i="1" a="1"/>
  <c r="D624" i="1" s="1"/>
  <c r="D622" i="1" a="1"/>
  <c r="D622" i="1" s="1"/>
  <c r="D620" i="1" a="1"/>
  <c r="D620" i="1" s="1"/>
  <c r="D617" i="1" a="1"/>
  <c r="D617" i="1" s="1"/>
  <c r="D615" i="1" a="1"/>
  <c r="D615" i="1" s="1"/>
  <c r="D659" i="1" a="1"/>
  <c r="D659" i="1" s="1"/>
  <c r="D618" i="1" a="1"/>
  <c r="D618" i="1" s="1"/>
  <c r="D616" i="1" a="1"/>
  <c r="D616" i="1" s="1"/>
  <c r="D589" i="1" a="1"/>
  <c r="D589" i="1" s="1"/>
  <c r="D360" i="1" a="1"/>
  <c r="D360" i="1" s="1"/>
  <c r="D358" i="1" a="1"/>
  <c r="D358" i="1" s="1"/>
  <c r="D356" i="1" a="1"/>
  <c r="D356" i="1" s="1"/>
  <c r="D354" i="1" a="1"/>
  <c r="D354" i="1" s="1"/>
  <c r="D352" i="1" a="1"/>
  <c r="D352" i="1" s="1"/>
  <c r="D350" i="1" a="1"/>
  <c r="D350" i="1" s="1"/>
  <c r="D348" i="1" a="1"/>
  <c r="D348" i="1" s="1"/>
  <c r="D346" i="1" a="1"/>
  <c r="D346" i="1" s="1"/>
  <c r="D344" i="1" a="1"/>
  <c r="D344" i="1" s="1"/>
  <c r="D342" i="1" a="1"/>
  <c r="D342" i="1" s="1"/>
  <c r="D340" i="1" a="1"/>
  <c r="D340" i="1" s="1"/>
  <c r="D338" i="1" a="1"/>
  <c r="D338" i="1" s="1"/>
  <c r="D336" i="1" a="1"/>
  <c r="D336" i="1" s="1"/>
  <c r="D334" i="1" a="1"/>
  <c r="D334" i="1" s="1"/>
  <c r="D614" i="1" a="1"/>
  <c r="D614" i="1" s="1"/>
  <c r="D613" i="1" a="1"/>
  <c r="D613" i="1" s="1"/>
  <c r="D612" i="1" a="1"/>
  <c r="D612" i="1" s="1"/>
  <c r="D611" i="1" a="1"/>
  <c r="D611" i="1" s="1"/>
  <c r="D610" i="1" a="1"/>
  <c r="D610" i="1" s="1"/>
  <c r="D609" i="1" a="1"/>
  <c r="D609" i="1" s="1"/>
  <c r="D608" i="1" a="1"/>
  <c r="D608" i="1" s="1"/>
  <c r="D607" i="1" a="1"/>
  <c r="D607" i="1" s="1"/>
  <c r="D606" i="1" a="1"/>
  <c r="D606" i="1" s="1"/>
  <c r="D605" i="1" a="1"/>
  <c r="D605" i="1" s="1"/>
  <c r="D604" i="1" a="1"/>
  <c r="D604" i="1" s="1"/>
  <c r="D603" i="1" a="1"/>
  <c r="D603" i="1" s="1"/>
  <c r="D602" i="1" a="1"/>
  <c r="D602" i="1" s="1"/>
  <c r="D601" i="1" a="1"/>
  <c r="D601" i="1" s="1"/>
  <c r="D600" i="1" a="1"/>
  <c r="D600" i="1" s="1"/>
  <c r="D599" i="1" a="1"/>
  <c r="D599" i="1" s="1"/>
  <c r="D598" i="1" a="1"/>
  <c r="D598" i="1" s="1"/>
  <c r="D597" i="1" a="1"/>
  <c r="D597" i="1" s="1"/>
  <c r="D596" i="1" a="1"/>
  <c r="D596" i="1" s="1"/>
  <c r="D595" i="1" a="1"/>
  <c r="D595" i="1" s="1"/>
  <c r="D594" i="1" a="1"/>
  <c r="D594" i="1" s="1"/>
  <c r="D593" i="1" a="1"/>
  <c r="D593" i="1" s="1"/>
  <c r="D592" i="1" a="1"/>
  <c r="D592" i="1" s="1"/>
  <c r="D591" i="1" a="1"/>
  <c r="D591" i="1" s="1"/>
  <c r="D590" i="1" a="1"/>
  <c r="D590" i="1" s="1"/>
  <c r="D588" i="1" a="1"/>
  <c r="D588" i="1" s="1"/>
  <c r="D586" i="1" a="1"/>
  <c r="D586" i="1" s="1"/>
  <c r="D584" i="1" a="1"/>
  <c r="D584" i="1" s="1"/>
  <c r="D582" i="1" a="1"/>
  <c r="D582" i="1" s="1"/>
  <c r="D580" i="1" a="1"/>
  <c r="D580" i="1" s="1"/>
  <c r="D578" i="1" a="1"/>
  <c r="D578" i="1" s="1"/>
  <c r="D576" i="1" a="1"/>
  <c r="D576" i="1" s="1"/>
  <c r="D574" i="1" a="1"/>
  <c r="D574" i="1" s="1"/>
  <c r="D572" i="1" a="1"/>
  <c r="D572" i="1" s="1"/>
  <c r="D570" i="1" a="1"/>
  <c r="D570" i="1" s="1"/>
  <c r="D568" i="1" a="1"/>
  <c r="D568" i="1" s="1"/>
  <c r="D566" i="1" a="1"/>
  <c r="D566" i="1" s="1"/>
  <c r="D564" i="1" a="1"/>
  <c r="D564" i="1" s="1"/>
  <c r="D562" i="1" a="1"/>
  <c r="D562" i="1" s="1"/>
  <c r="D560" i="1" a="1"/>
  <c r="D560" i="1" s="1"/>
  <c r="D558" i="1" a="1"/>
  <c r="D558" i="1" s="1"/>
  <c r="D556" i="1" a="1"/>
  <c r="D556" i="1" s="1"/>
  <c r="D554" i="1" a="1"/>
  <c r="D554" i="1" s="1"/>
  <c r="D552" i="1" a="1"/>
  <c r="D552" i="1" s="1"/>
  <c r="D550" i="1" a="1"/>
  <c r="D550" i="1" s="1"/>
  <c r="D548" i="1" a="1"/>
  <c r="D548" i="1" s="1"/>
  <c r="D546" i="1" a="1"/>
  <c r="D546" i="1" s="1"/>
  <c r="D544" i="1" a="1"/>
  <c r="D544" i="1" s="1"/>
  <c r="D542" i="1" a="1"/>
  <c r="D542" i="1" s="1"/>
  <c r="D540" i="1" a="1"/>
  <c r="D540" i="1" s="1"/>
  <c r="D538" i="1" a="1"/>
  <c r="D538" i="1" s="1"/>
  <c r="D536" i="1" a="1"/>
  <c r="D536" i="1" s="1"/>
  <c r="D534" i="1" a="1"/>
  <c r="D534" i="1" s="1"/>
  <c r="D532" i="1" a="1"/>
  <c r="D532" i="1" s="1"/>
  <c r="D530" i="1" a="1"/>
  <c r="D530" i="1" s="1"/>
  <c r="D528" i="1" a="1"/>
  <c r="D528" i="1" s="1"/>
  <c r="D526" i="1" a="1"/>
  <c r="D526" i="1" s="1"/>
  <c r="D524" i="1" a="1"/>
  <c r="D524" i="1" s="1"/>
  <c r="D522" i="1" a="1"/>
  <c r="D522" i="1" s="1"/>
  <c r="D520" i="1" a="1"/>
  <c r="D520" i="1" s="1"/>
  <c r="D518" i="1" a="1"/>
  <c r="D518" i="1" s="1"/>
  <c r="D516" i="1" a="1"/>
  <c r="D516" i="1" s="1"/>
  <c r="D514" i="1" a="1"/>
  <c r="D514" i="1" s="1"/>
  <c r="D512" i="1" a="1"/>
  <c r="D512" i="1" s="1"/>
  <c r="D510" i="1" a="1"/>
  <c r="D510" i="1" s="1"/>
  <c r="D508" i="1" a="1"/>
  <c r="D508" i="1" s="1"/>
  <c r="D506" i="1" a="1"/>
  <c r="D506" i="1" s="1"/>
  <c r="D504" i="1" a="1"/>
  <c r="D504" i="1" s="1"/>
  <c r="D502" i="1" a="1"/>
  <c r="D502" i="1" s="1"/>
  <c r="D500" i="1" a="1"/>
  <c r="D500" i="1" s="1"/>
  <c r="D498" i="1" a="1"/>
  <c r="D498" i="1" s="1"/>
  <c r="D496" i="1" a="1"/>
  <c r="D496" i="1" s="1"/>
  <c r="D494" i="1" a="1"/>
  <c r="D494" i="1" s="1"/>
  <c r="D492" i="1" a="1"/>
  <c r="D492" i="1" s="1"/>
  <c r="D490" i="1" a="1"/>
  <c r="D490" i="1" s="1"/>
  <c r="D488" i="1" a="1"/>
  <c r="D488" i="1" s="1"/>
  <c r="D486" i="1" a="1"/>
  <c r="D486" i="1" s="1"/>
  <c r="D484" i="1" a="1"/>
  <c r="D484" i="1" s="1"/>
  <c r="D482" i="1" a="1"/>
  <c r="D482" i="1" s="1"/>
  <c r="D480" i="1" a="1"/>
  <c r="D480" i="1" s="1"/>
  <c r="D478" i="1" a="1"/>
  <c r="D478" i="1" s="1"/>
  <c r="D476" i="1" a="1"/>
  <c r="D476" i="1" s="1"/>
  <c r="D474" i="1" a="1"/>
  <c r="D474" i="1" s="1"/>
  <c r="D472" i="1" a="1"/>
  <c r="D472" i="1" s="1"/>
  <c r="D470" i="1" a="1"/>
  <c r="D470" i="1" s="1"/>
  <c r="D468" i="1" a="1"/>
  <c r="D468" i="1" s="1"/>
  <c r="D466" i="1" a="1"/>
  <c r="D466" i="1" s="1"/>
  <c r="D464" i="1" a="1"/>
  <c r="D464" i="1" s="1"/>
  <c r="D462" i="1" a="1"/>
  <c r="D462" i="1" s="1"/>
  <c r="D460" i="1" a="1"/>
  <c r="D460" i="1" s="1"/>
  <c r="D458" i="1" a="1"/>
  <c r="D458" i="1" s="1"/>
  <c r="D456" i="1" a="1"/>
  <c r="D456" i="1" s="1"/>
  <c r="D454" i="1" a="1"/>
  <c r="D454" i="1" s="1"/>
  <c r="D452" i="1" a="1"/>
  <c r="D452" i="1" s="1"/>
  <c r="D450" i="1" a="1"/>
  <c r="D450" i="1" s="1"/>
  <c r="D448" i="1" a="1"/>
  <c r="D448" i="1" s="1"/>
  <c r="D446" i="1" a="1"/>
  <c r="D446" i="1" s="1"/>
  <c r="D444" i="1" a="1"/>
  <c r="D444" i="1" s="1"/>
  <c r="D442" i="1" a="1"/>
  <c r="D442" i="1" s="1"/>
  <c r="D440" i="1" a="1"/>
  <c r="D440" i="1" s="1"/>
  <c r="D438" i="1" a="1"/>
  <c r="D438" i="1" s="1"/>
  <c r="D436" i="1" a="1"/>
  <c r="D436" i="1" s="1"/>
  <c r="D434" i="1" a="1"/>
  <c r="D434" i="1" s="1"/>
  <c r="D432" i="1" a="1"/>
  <c r="D432" i="1" s="1"/>
  <c r="D430" i="1" a="1"/>
  <c r="D430" i="1" s="1"/>
  <c r="D428" i="1" a="1"/>
  <c r="D428" i="1" s="1"/>
  <c r="D426" i="1" a="1"/>
  <c r="D426" i="1" s="1"/>
  <c r="D424" i="1" a="1"/>
  <c r="D424" i="1" s="1"/>
  <c r="D422" i="1" a="1"/>
  <c r="D422" i="1" s="1"/>
  <c r="D420" i="1" a="1"/>
  <c r="D420" i="1" s="1"/>
  <c r="D418" i="1" a="1"/>
  <c r="D418" i="1" s="1"/>
  <c r="D416" i="1" a="1"/>
  <c r="D416" i="1" s="1"/>
  <c r="D414" i="1" a="1"/>
  <c r="D414" i="1" s="1"/>
  <c r="D412" i="1" a="1"/>
  <c r="D412" i="1" s="1"/>
  <c r="D410" i="1" a="1"/>
  <c r="D410" i="1" s="1"/>
  <c r="D408" i="1" a="1"/>
  <c r="D408" i="1" s="1"/>
  <c r="D406" i="1" a="1"/>
  <c r="D406" i="1" s="1"/>
  <c r="D404" i="1" a="1"/>
  <c r="D404" i="1" s="1"/>
  <c r="D402" i="1" a="1"/>
  <c r="D402" i="1" s="1"/>
  <c r="D400" i="1" a="1"/>
  <c r="D400" i="1" s="1"/>
  <c r="D398" i="1" a="1"/>
  <c r="D398" i="1" s="1"/>
  <c r="D396" i="1" a="1"/>
  <c r="D396" i="1" s="1"/>
  <c r="D394" i="1" a="1"/>
  <c r="D394" i="1" s="1"/>
  <c r="D392" i="1" a="1"/>
  <c r="D392" i="1" s="1"/>
  <c r="D390" i="1" a="1"/>
  <c r="D390" i="1" s="1"/>
  <c r="D388" i="1" a="1"/>
  <c r="D388" i="1" s="1"/>
  <c r="D386" i="1" a="1"/>
  <c r="D386" i="1" s="1"/>
  <c r="D384" i="1" a="1"/>
  <c r="D384" i="1" s="1"/>
  <c r="D382" i="1" a="1"/>
  <c r="D382" i="1" s="1"/>
  <c r="D380" i="1" a="1"/>
  <c r="D380" i="1" s="1"/>
  <c r="D378" i="1" a="1"/>
  <c r="D378" i="1" s="1"/>
  <c r="D376" i="1" a="1"/>
  <c r="D376" i="1" s="1"/>
  <c r="D374" i="1" a="1"/>
  <c r="D374" i="1" s="1"/>
  <c r="D372" i="1" a="1"/>
  <c r="D372" i="1" s="1"/>
  <c r="D370" i="1" a="1"/>
  <c r="D370" i="1" s="1"/>
  <c r="D368" i="1" a="1"/>
  <c r="D368" i="1" s="1"/>
  <c r="D366" i="1" a="1"/>
  <c r="D366" i="1" s="1"/>
  <c r="D364" i="1" a="1"/>
  <c r="D364" i="1" s="1"/>
  <c r="D362" i="1" a="1"/>
  <c r="D362" i="1" s="1"/>
  <c r="D361" i="1" a="1"/>
  <c r="D361" i="1" s="1"/>
  <c r="D359" i="1" a="1"/>
  <c r="D359" i="1" s="1"/>
  <c r="D357" i="1" a="1"/>
  <c r="D357" i="1" s="1"/>
  <c r="D355" i="1" a="1"/>
  <c r="D355" i="1" s="1"/>
  <c r="D353" i="1" a="1"/>
  <c r="D353" i="1" s="1"/>
  <c r="D351" i="1" a="1"/>
  <c r="D351" i="1" s="1"/>
  <c r="D349" i="1" a="1"/>
  <c r="D349" i="1" s="1"/>
  <c r="D347" i="1" a="1"/>
  <c r="D347" i="1" s="1"/>
  <c r="D345" i="1" a="1"/>
  <c r="D345" i="1" s="1"/>
  <c r="D343" i="1" a="1"/>
  <c r="D343" i="1" s="1"/>
  <c r="D341" i="1" a="1"/>
  <c r="D341" i="1" s="1"/>
  <c r="D339" i="1" a="1"/>
  <c r="D339" i="1" s="1"/>
  <c r="D337" i="1" a="1"/>
  <c r="D337" i="1" s="1"/>
  <c r="D335" i="1" a="1"/>
  <c r="D335" i="1" s="1"/>
  <c r="D333" i="1" a="1"/>
  <c r="D333" i="1" s="1"/>
  <c r="D332" i="1" a="1"/>
  <c r="D332" i="1" s="1"/>
  <c r="D331" i="1" a="1"/>
  <c r="D331" i="1" s="1"/>
  <c r="D330" i="1" a="1"/>
  <c r="D330" i="1" s="1"/>
  <c r="D329" i="1" a="1"/>
  <c r="D329" i="1" s="1"/>
  <c r="D328" i="1" a="1"/>
  <c r="D328" i="1" s="1"/>
  <c r="D327" i="1" a="1"/>
  <c r="D327" i="1" s="1"/>
  <c r="D326" i="1" a="1"/>
  <c r="D326" i="1" s="1"/>
  <c r="D325" i="1" a="1"/>
  <c r="D325" i="1" s="1"/>
  <c r="D324" i="1" a="1"/>
  <c r="D324" i="1" s="1"/>
  <c r="D323" i="1" a="1"/>
  <c r="D323" i="1" s="1"/>
  <c r="D322" i="1" a="1"/>
  <c r="D322" i="1" s="1"/>
  <c r="D321" i="1" a="1"/>
  <c r="D321" i="1" s="1"/>
  <c r="D319" i="1" a="1"/>
  <c r="D319" i="1" s="1"/>
  <c r="D317" i="1" a="1"/>
  <c r="D317" i="1" s="1"/>
  <c r="D315" i="1" a="1"/>
  <c r="D315" i="1" s="1"/>
  <c r="D313" i="1" a="1"/>
  <c r="D313" i="1" s="1"/>
  <c r="D310" i="1" a="1"/>
  <c r="D310" i="1" s="1"/>
  <c r="D309" i="1" a="1"/>
  <c r="D309" i="1" s="1"/>
  <c r="D308" i="1" a="1"/>
  <c r="D308" i="1" s="1"/>
  <c r="D307" i="1" a="1"/>
  <c r="D307" i="1" s="1"/>
  <c r="D306" i="1" a="1"/>
  <c r="D306" i="1" s="1"/>
  <c r="D305" i="1" a="1"/>
  <c r="D305" i="1" s="1"/>
  <c r="D304" i="1" a="1"/>
  <c r="D304" i="1" s="1"/>
  <c r="D303" i="1" a="1"/>
  <c r="D303" i="1" s="1"/>
  <c r="D302" i="1" a="1"/>
  <c r="D302" i="1" s="1"/>
  <c r="D301" i="1" a="1"/>
  <c r="D301" i="1" s="1"/>
  <c r="D300" i="1" a="1"/>
  <c r="D300" i="1" s="1"/>
  <c r="D299" i="1" a="1"/>
  <c r="D299" i="1" s="1"/>
  <c r="D298" i="1" a="1"/>
  <c r="D298" i="1" s="1"/>
  <c r="D297" i="1" a="1"/>
  <c r="D297" i="1" s="1"/>
  <c r="D296" i="1" a="1"/>
  <c r="D296" i="1" s="1"/>
  <c r="D295" i="1" a="1"/>
  <c r="D295" i="1" s="1"/>
  <c r="D294" i="1" a="1"/>
  <c r="D294" i="1" s="1"/>
  <c r="D293" i="1" a="1"/>
  <c r="D293" i="1" s="1"/>
  <c r="D292" i="1" a="1"/>
  <c r="D292" i="1" s="1"/>
  <c r="D291" i="1" a="1"/>
  <c r="D291" i="1" s="1"/>
  <c r="D290" i="1" a="1"/>
  <c r="D290" i="1" s="1"/>
  <c r="D289" i="1" a="1"/>
  <c r="D289" i="1" s="1"/>
  <c r="D287" i="1" a="1"/>
  <c r="D287" i="1" s="1"/>
  <c r="D285" i="1" a="1"/>
  <c r="D285" i="1" s="1"/>
  <c r="D283" i="1" a="1"/>
  <c r="D283" i="1" s="1"/>
  <c r="D281" i="1" a="1"/>
  <c r="D281" i="1" s="1"/>
  <c r="D279" i="1" a="1"/>
  <c r="D279" i="1" s="1"/>
  <c r="D277" i="1" a="1"/>
  <c r="D277" i="1" s="1"/>
  <c r="D275" i="1" a="1"/>
  <c r="D275" i="1" s="1"/>
  <c r="D273" i="1" a="1"/>
  <c r="D273" i="1" s="1"/>
  <c r="D271" i="1" a="1"/>
  <c r="D271" i="1" s="1"/>
  <c r="D269" i="1" a="1"/>
  <c r="D269" i="1" s="1"/>
  <c r="D267" i="1" a="1"/>
  <c r="D267" i="1" s="1"/>
  <c r="D265" i="1" a="1"/>
  <c r="D265" i="1" s="1"/>
  <c r="D263" i="1" a="1"/>
  <c r="D263" i="1" s="1"/>
  <c r="D261" i="1" a="1"/>
  <c r="D261" i="1" s="1"/>
  <c r="D259" i="1" a="1"/>
  <c r="D259" i="1" s="1"/>
  <c r="D257" i="1" a="1"/>
  <c r="D257" i="1" s="1"/>
  <c r="D255" i="1" a="1"/>
  <c r="D255" i="1" s="1"/>
  <c r="D253" i="1" a="1"/>
  <c r="D253" i="1" s="1"/>
  <c r="D251" i="1" a="1"/>
  <c r="D251" i="1" s="1"/>
  <c r="D249" i="1" a="1"/>
  <c r="D249" i="1" s="1"/>
  <c r="D247" i="1" a="1"/>
  <c r="D247" i="1" s="1"/>
  <c r="D245" i="1" a="1"/>
  <c r="D245" i="1" s="1"/>
  <c r="D243" i="1" a="1"/>
  <c r="D243" i="1" s="1"/>
  <c r="D241" i="1" a="1"/>
  <c r="D241" i="1" s="1"/>
  <c r="D239" i="1" a="1"/>
  <c r="D239" i="1" s="1"/>
  <c r="D237" i="1" a="1"/>
  <c r="D237" i="1" s="1"/>
  <c r="D235" i="1" a="1"/>
  <c r="D235" i="1" s="1"/>
  <c r="D233" i="1" a="1"/>
  <c r="D233" i="1" s="1"/>
  <c r="D231" i="1" a="1"/>
  <c r="D231" i="1" s="1"/>
  <c r="D229" i="1" a="1"/>
  <c r="D229" i="1" s="1"/>
  <c r="D227" i="1" a="1"/>
  <c r="D227" i="1" s="1"/>
  <c r="D225" i="1" a="1"/>
  <c r="D225" i="1" s="1"/>
  <c r="D223" i="1" a="1"/>
  <c r="D223" i="1" s="1"/>
  <c r="D221" i="1" a="1"/>
  <c r="D221" i="1" s="1"/>
  <c r="D219" i="1" a="1"/>
  <c r="D219" i="1" s="1"/>
  <c r="D217" i="1" a="1"/>
  <c r="D217" i="1" s="1"/>
  <c r="D215" i="1" a="1"/>
  <c r="D215" i="1" s="1"/>
  <c r="D213" i="1" a="1"/>
  <c r="D213" i="1" s="1"/>
  <c r="D211" i="1" a="1"/>
  <c r="D211" i="1" s="1"/>
  <c r="D209" i="1" a="1"/>
  <c r="D209" i="1" s="1"/>
  <c r="D207" i="1" a="1"/>
  <c r="D207" i="1" s="1"/>
  <c r="D205" i="1" a="1"/>
  <c r="D205" i="1" s="1"/>
  <c r="D203" i="1" a="1"/>
  <c r="D203" i="1" s="1"/>
  <c r="D201" i="1" a="1"/>
  <c r="D201" i="1" s="1"/>
  <c r="D199" i="1" a="1"/>
  <c r="D199" i="1" s="1"/>
  <c r="D197" i="1" a="1"/>
  <c r="D197" i="1" s="1"/>
  <c r="D195" i="1" a="1"/>
  <c r="D195" i="1" s="1"/>
  <c r="D193" i="1" a="1"/>
  <c r="D193" i="1" s="1"/>
  <c r="D191" i="1" a="1"/>
  <c r="D191" i="1" s="1"/>
  <c r="D189" i="1" a="1"/>
  <c r="D189" i="1" s="1"/>
  <c r="D187" i="1" a="1"/>
  <c r="D187" i="1" s="1"/>
  <c r="D185" i="1" a="1"/>
  <c r="D185" i="1" s="1"/>
  <c r="D183" i="1" a="1"/>
  <c r="D183" i="1" s="1"/>
  <c r="D181" i="1" a="1"/>
  <c r="D181" i="1" s="1"/>
  <c r="D179" i="1" a="1"/>
  <c r="D179" i="1" s="1"/>
  <c r="D177" i="1" a="1"/>
  <c r="D177" i="1" s="1"/>
  <c r="D175" i="1" a="1"/>
  <c r="D175" i="1" s="1"/>
  <c r="D173" i="1" a="1"/>
  <c r="D173" i="1" s="1"/>
  <c r="D171" i="1" a="1"/>
  <c r="D171" i="1" s="1"/>
  <c r="D169" i="1" a="1"/>
  <c r="D169" i="1" s="1"/>
  <c r="D167" i="1" a="1"/>
  <c r="D167" i="1" s="1"/>
  <c r="D165" i="1" a="1"/>
  <c r="D165" i="1" s="1"/>
  <c r="D163" i="1" a="1"/>
  <c r="D163" i="1" s="1"/>
  <c r="D161" i="1" a="1"/>
  <c r="D161" i="1" s="1"/>
  <c r="D162" i="1" a="1"/>
  <c r="D162" i="1" s="1"/>
  <c r="D144" i="1" a="1"/>
  <c r="D144" i="1" s="1"/>
  <c r="D160" i="1" a="1"/>
  <c r="D160" i="1" s="1"/>
  <c r="D158" i="1" a="1"/>
  <c r="D158" i="1" s="1"/>
  <c r="D156" i="1" a="1"/>
  <c r="D156" i="1" s="1"/>
  <c r="D154" i="1" a="1"/>
  <c r="D154" i="1" s="1"/>
  <c r="D152" i="1" a="1"/>
  <c r="D152" i="1" s="1"/>
  <c r="D150" i="1" a="1"/>
  <c r="D150" i="1" s="1"/>
  <c r="D148" i="1" a="1"/>
  <c r="D148" i="1" s="1"/>
  <c r="D146" i="1" a="1"/>
  <c r="D146" i="1" s="1"/>
  <c r="D145" i="1" a="1"/>
  <c r="D145" i="1" s="1"/>
  <c r="D143" i="1" a="1"/>
  <c r="D143" i="1" s="1"/>
  <c r="D142" i="1" a="1"/>
  <c r="D142" i="1" s="1"/>
  <c r="D141" i="1" a="1"/>
  <c r="D141" i="1" s="1"/>
  <c r="D140" i="1" a="1"/>
  <c r="D140" i="1" s="1"/>
  <c r="D139" i="1" a="1"/>
  <c r="D139" i="1" s="1"/>
  <c r="D138" i="1" a="1"/>
  <c r="D138" i="1" s="1"/>
  <c r="D137" i="1" a="1"/>
  <c r="D137" i="1" s="1"/>
  <c r="D136" i="1" a="1"/>
  <c r="D136" i="1" s="1"/>
  <c r="D135" i="1" a="1"/>
  <c r="D135" i="1" s="1"/>
  <c r="D134" i="1" a="1"/>
  <c r="D134" i="1" s="1"/>
  <c r="D133" i="1" a="1"/>
  <c r="D133" i="1" s="1"/>
  <c r="D132" i="1" a="1"/>
  <c r="D132" i="1" s="1"/>
  <c r="D131" i="1" a="1"/>
  <c r="D131" i="1" s="1"/>
  <c r="D130" i="1" a="1"/>
  <c r="D130" i="1" s="1"/>
  <c r="D129" i="1" a="1"/>
  <c r="D129" i="1" s="1"/>
  <c r="D128" i="1" a="1"/>
  <c r="D128" i="1" s="1"/>
  <c r="D127" i="1" a="1"/>
  <c r="D127" i="1" s="1"/>
  <c r="D126" i="1" a="1"/>
  <c r="D126" i="1" s="1"/>
  <c r="D125" i="1" a="1"/>
  <c r="D125" i="1" s="1"/>
  <c r="D124" i="1" a="1"/>
  <c r="D124" i="1" s="1"/>
  <c r="D123" i="1" a="1"/>
  <c r="D123" i="1" s="1"/>
  <c r="D122" i="1" a="1"/>
  <c r="D122" i="1" s="1"/>
  <c r="D121" i="1" a="1"/>
  <c r="D121" i="1" s="1"/>
  <c r="D120" i="1" a="1"/>
  <c r="D120" i="1" s="1"/>
  <c r="D119" i="1" a="1"/>
  <c r="D119" i="1" s="1"/>
  <c r="D118" i="1" a="1"/>
  <c r="D118" i="1" s="1"/>
  <c r="D117" i="1" a="1"/>
  <c r="D117" i="1" s="1"/>
  <c r="D116" i="1" a="1"/>
  <c r="D116" i="1" s="1"/>
  <c r="D115" i="1" a="1"/>
  <c r="D115" i="1" s="1"/>
  <c r="D114" i="1" a="1"/>
  <c r="D114" i="1" s="1"/>
  <c r="D113" i="1" a="1"/>
  <c r="D113"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102" i="1" a="1"/>
  <c r="D102" i="1" s="1"/>
  <c r="D101" i="1" a="1"/>
  <c r="D101" i="1" s="1"/>
  <c r="D100" i="1" a="1"/>
  <c r="D100" i="1" s="1"/>
  <c r="D99" i="1" a="1"/>
  <c r="D99" i="1" s="1"/>
  <c r="D98" i="1" a="1"/>
  <c r="D98" i="1" s="1"/>
  <c r="D97" i="1" a="1"/>
  <c r="D97" i="1" s="1"/>
  <c r="D96" i="1" a="1"/>
  <c r="D96" i="1" s="1"/>
  <c r="D95" i="1" a="1"/>
  <c r="D95" i="1" s="1"/>
  <c r="D94" i="1" a="1"/>
  <c r="D94" i="1" s="1"/>
  <c r="D92" i="1" a="1"/>
  <c r="D92" i="1" s="1"/>
  <c r="D90" i="1" a="1"/>
  <c r="D90" i="1" s="1"/>
  <c r="D88" i="1" a="1"/>
  <c r="D88" i="1" s="1"/>
  <c r="D86" i="1" a="1"/>
  <c r="D86" i="1" s="1"/>
  <c r="D84" i="1" a="1"/>
  <c r="D84" i="1" s="1"/>
  <c r="D62" i="1" a="1"/>
  <c r="D62" i="1" s="1"/>
  <c r="D83" i="1" a="1"/>
  <c r="D83" i="1" s="1"/>
  <c r="D81" i="1" a="1"/>
  <c r="D81" i="1" s="1"/>
  <c r="D79" i="1" a="1"/>
  <c r="D79" i="1" s="1"/>
  <c r="D77" i="1" a="1"/>
  <c r="D77" i="1" s="1"/>
  <c r="D75" i="1" a="1"/>
  <c r="D75" i="1" s="1"/>
  <c r="D73" i="1" a="1"/>
  <c r="D73" i="1" s="1"/>
  <c r="D71" i="1" a="1"/>
  <c r="D71" i="1" s="1"/>
  <c r="D69" i="1" a="1"/>
  <c r="D69" i="1" s="1"/>
  <c r="D67" i="1" a="1"/>
  <c r="D67" i="1" s="1"/>
  <c r="D65" i="1" a="1"/>
  <c r="D65" i="1" s="1"/>
  <c r="D63" i="1" a="1"/>
  <c r="D63" i="1" s="1"/>
  <c r="D61" i="1" a="1"/>
  <c r="D61" i="1" s="1"/>
  <c r="D29" i="1" a="1"/>
  <c r="D29" i="1" s="1"/>
  <c r="D28" i="1" a="1"/>
  <c r="D28" i="1" s="1"/>
  <c r="D27" i="1" a="1"/>
  <c r="D27" i="1" s="1"/>
  <c r="D26" i="1" a="1"/>
  <c r="D26" i="1" s="1"/>
  <c r="D23" i="1" a="1"/>
  <c r="D23" i="1" s="1"/>
  <c r="D22" i="1" a="1"/>
  <c r="D22" i="1" s="1"/>
  <c r="D20" i="1" a="1"/>
  <c r="D20" i="1" s="1"/>
  <c r="D15" i="1" a="1"/>
  <c r="D15" i="1" s="1"/>
  <c r="D9" i="1" a="1"/>
  <c r="D9" i="1" s="1"/>
  <c r="D10" i="1" s="1" a="1"/>
  <c r="D10" i="1" s="1"/>
  <c r="D60" i="1" a="1"/>
  <c r="D60" i="1" s="1"/>
  <c r="D59" i="1" a="1"/>
  <c r="D59" i="1" s="1"/>
  <c r="D58" i="1" a="1"/>
  <c r="D58" i="1" s="1"/>
  <c r="D57" i="1" a="1"/>
  <c r="D57" i="1" s="1"/>
  <c r="D56" i="1" a="1"/>
  <c r="D56" i="1" s="1"/>
  <c r="D55" i="1" a="1"/>
  <c r="D55" i="1" s="1"/>
  <c r="D53" i="1" a="1"/>
  <c r="D53" i="1" s="1"/>
  <c r="D51" i="1" a="1"/>
  <c r="D51" i="1" s="1"/>
  <c r="D49" i="1" a="1"/>
  <c r="D49" i="1" s="1"/>
  <c r="D47" i="1" a="1"/>
  <c r="D47" i="1" s="1"/>
  <c r="D45" i="1" a="1"/>
  <c r="D45" i="1" s="1"/>
  <c r="D43" i="1" a="1"/>
  <c r="D43" i="1" s="1"/>
  <c r="D41" i="1" a="1"/>
  <c r="D41" i="1" s="1"/>
  <c r="D39" i="1" a="1"/>
  <c r="D39" i="1" s="1"/>
  <c r="D37" i="1" a="1"/>
  <c r="D37" i="1" s="1"/>
  <c r="D35" i="1" a="1"/>
  <c r="D35" i="1" s="1"/>
  <c r="D33" i="1" a="1"/>
  <c r="D33" i="1" s="1"/>
  <c r="D31" i="1" a="1"/>
  <c r="D31" i="1" s="1"/>
  <c r="D18" i="1" a="1"/>
  <c r="D18" i="1" s="1"/>
  <c r="D17" i="1" a="1"/>
  <c r="D17" i="1" s="1"/>
  <c r="D7" i="1" a="1"/>
  <c r="D7" i="1" s="1"/>
  <c r="K3" i="9"/>
  <c r="D24" i="1" l="1" a="1"/>
  <c r="D24" i="1" s="1"/>
  <c r="D21" i="1" a="1"/>
  <c r="D21" i="1" s="1"/>
  <c r="D11" i="1" a="1"/>
  <c r="D11" i="1" s="1"/>
  <c r="E1" i="16"/>
  <c r="D25" i="1" l="1" a="1"/>
  <c r="D25" i="1" s="1"/>
  <c r="D12" i="1" a="1"/>
  <c r="D12" i="1" s="1"/>
  <c r="B2" i="8"/>
  <c r="D13" i="1" l="1" a="1"/>
  <c r="D13" i="1" s="1"/>
  <c r="F4" i="8"/>
  <c r="O2" i="1"/>
  <c r="D14" i="1" l="1" a="1"/>
  <c r="D14" i="1" s="1"/>
  <c r="B4" i="2"/>
  <c r="H17" i="15" l="1"/>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1" l="1"/>
  <c r="I1" i="9"/>
  <c r="G3" i="15"/>
  <c r="O4" i="1"/>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8" i="2"/>
  <c r="B39" i="2"/>
  <c r="B40" i="2"/>
  <c r="B41" i="2"/>
  <c r="B42" i="2"/>
  <c r="B43" i="2"/>
  <c r="B45"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1" i="2"/>
  <c r="B123" i="2"/>
  <c r="B124" i="2"/>
  <c r="B125" i="2"/>
  <c r="B126" i="2"/>
  <c r="B127" i="2"/>
  <c r="B128" i="2"/>
  <c r="B129" i="2"/>
  <c r="B130" i="2"/>
  <c r="B131" i="2"/>
  <c r="B132" i="2"/>
  <c r="B133" i="2"/>
  <c r="B134" i="2"/>
  <c r="B135" i="2"/>
  <c r="B136" i="2"/>
  <c r="B138" i="2"/>
  <c r="B140" i="2"/>
  <c r="B142" i="2"/>
  <c r="B143" i="2"/>
  <c r="B144" i="2"/>
  <c r="B145" i="2"/>
  <c r="B146" i="2"/>
  <c r="B147" i="2"/>
  <c r="B148" i="2"/>
  <c r="B150" i="2"/>
  <c r="B151" i="2"/>
  <c r="B152" i="2"/>
  <c r="B153" i="2"/>
  <c r="B154" i="2"/>
  <c r="B155" i="2"/>
  <c r="B156" i="2"/>
  <c r="B158" i="2"/>
  <c r="B161" i="2"/>
  <c r="B162" i="2"/>
  <c r="B163" i="2"/>
  <c r="B164" i="2"/>
  <c r="B165" i="2"/>
  <c r="B166" i="2"/>
  <c r="B168" i="2"/>
  <c r="B170" i="2"/>
  <c r="B171" i="2"/>
  <c r="B172" i="2"/>
  <c r="B173" i="2"/>
  <c r="B175" i="2"/>
  <c r="B177"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3" i="2"/>
  <c r="B235"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K1" i="1" l="1"/>
  <c r="R190" i="2"/>
  <c r="R208" i="2"/>
  <c r="R180" i="2"/>
  <c r="R162" i="2"/>
  <c r="R188" i="2"/>
  <c r="R204" i="2"/>
  <c r="R238" i="2"/>
  <c r="R185" i="2"/>
  <c r="R161" i="2"/>
  <c r="R186" i="2"/>
  <c r="R202" i="2"/>
  <c r="R218" i="2"/>
  <c r="R170" i="2"/>
  <c r="R184" i="2"/>
  <c r="R196" i="2"/>
  <c r="R210" i="2"/>
  <c r="R197" i="2"/>
  <c r="R191" i="2"/>
  <c r="R205" i="2"/>
  <c r="R163" i="2"/>
  <c r="R181" i="2"/>
  <c r="R189" i="2"/>
  <c r="R203" i="2"/>
  <c r="R187" i="2"/>
  <c r="R201" i="2"/>
  <c r="R264" i="2"/>
  <c r="R179" i="2"/>
  <c r="R183" i="2"/>
  <c r="R182" i="2"/>
  <c r="A37" i="2"/>
  <c r="A4" i="9"/>
  <c r="H1" i="9"/>
  <c r="R2" i="2"/>
  <c r="D4" i="4"/>
  <c r="Q14" i="2" s="1"/>
  <c r="B2316" i="1" l="1" a="1"/>
  <c r="B2316" i="1" s="1"/>
  <c r="A2316" i="1" s="1" a="1"/>
  <c r="A2316" i="1" s="1"/>
  <c r="B2188" i="1" a="1"/>
  <c r="B2188" i="1" s="1"/>
  <c r="A2188" i="1" s="1" a="1"/>
  <c r="A2188" i="1" s="1"/>
  <c r="B2060" i="1" a="1"/>
  <c r="B2060" i="1" s="1"/>
  <c r="A2060" i="1" s="1" a="1"/>
  <c r="A2060" i="1" s="1"/>
  <c r="B1932" i="1" a="1"/>
  <c r="B1932" i="1" s="1"/>
  <c r="A1932" i="1" s="1" a="1"/>
  <c r="A1932" i="1" s="1"/>
  <c r="B2372" i="1" a="1"/>
  <c r="B2372" i="1" s="1"/>
  <c r="A2372" i="1" s="1" a="1"/>
  <c r="A2372" i="1" s="1"/>
  <c r="B2244" i="1" a="1"/>
  <c r="B2244" i="1" s="1"/>
  <c r="A2244" i="1" s="1" a="1"/>
  <c r="A2244" i="1" s="1"/>
  <c r="B2116" i="1" a="1"/>
  <c r="B2116" i="1" s="1"/>
  <c r="A2116" i="1" s="1" a="1"/>
  <c r="A2116" i="1" s="1"/>
  <c r="B2052" i="1" a="1"/>
  <c r="B2052" i="1" s="1"/>
  <c r="A2052" i="1" s="1" a="1"/>
  <c r="A2052" i="1" s="1"/>
  <c r="B1956" i="1" a="1"/>
  <c r="B1956" i="1" s="1"/>
  <c r="A1956" i="1" s="1" a="1"/>
  <c r="A1956" i="1" s="1"/>
  <c r="B1892" i="1" a="1"/>
  <c r="B1892" i="1" s="1"/>
  <c r="A1892" i="1" s="1" a="1"/>
  <c r="A1892" i="1" s="1"/>
  <c r="B1828" i="1" a="1"/>
  <c r="B1828" i="1" s="1"/>
  <c r="A1828" i="1" s="1" a="1"/>
  <c r="A1828" i="1" s="1"/>
  <c r="B1772" i="1" a="1"/>
  <c r="B1772" i="1" s="1"/>
  <c r="A1772" i="1" s="1" a="1"/>
  <c r="A1772" i="1" s="1"/>
  <c r="B1708" i="1" a="1"/>
  <c r="B1708" i="1" s="1"/>
  <c r="A1708" i="1" s="1" a="1"/>
  <c r="A1708" i="1" s="1"/>
  <c r="B1644" i="1" a="1"/>
  <c r="B1644" i="1" s="1"/>
  <c r="A1644" i="1" s="1" a="1"/>
  <c r="A1644" i="1" s="1"/>
  <c r="B1576" i="1" a="1"/>
  <c r="B1576" i="1" s="1"/>
  <c r="A1576" i="1" s="1" a="1"/>
  <c r="A1576" i="1" s="1"/>
  <c r="B1512" i="1" a="1"/>
  <c r="B1512" i="1" s="1"/>
  <c r="A1512" i="1" s="1" a="1"/>
  <c r="A1512" i="1" s="1"/>
  <c r="B1299" i="1" a="1"/>
  <c r="B1299" i="1" s="1"/>
  <c r="A1299" i="1" s="1" a="1"/>
  <c r="A1299" i="1" s="1"/>
  <c r="B1098" i="1" a="1"/>
  <c r="B1098" i="1" s="1"/>
  <c r="A1098" i="1" s="1" a="1"/>
  <c r="A1098" i="1" s="1"/>
  <c r="B1050" i="1" a="1"/>
  <c r="B1050" i="1" s="1"/>
  <c r="A1050" i="1" s="1" a="1"/>
  <c r="A1050" i="1" s="1"/>
  <c r="B1018" i="1" a="1"/>
  <c r="B1018" i="1" s="1"/>
  <c r="A1018" i="1" s="1" a="1"/>
  <c r="A1018" i="1" s="1"/>
  <c r="B890" i="1" a="1"/>
  <c r="B890" i="1" s="1"/>
  <c r="A890" i="1" s="1" a="1"/>
  <c r="A890" i="1" s="1"/>
  <c r="B826" i="1" a="1"/>
  <c r="B826" i="1" s="1"/>
  <c r="A826" i="1" s="1" a="1"/>
  <c r="A826" i="1" s="1"/>
  <c r="B728" i="1" a="1"/>
  <c r="B728" i="1" s="1"/>
  <c r="A728" i="1" s="1" a="1"/>
  <c r="A728" i="1" s="1"/>
  <c r="B579" i="1" a="1"/>
  <c r="B579" i="1" s="1"/>
  <c r="A579" i="1" s="1" a="1"/>
  <c r="A579" i="1" s="1"/>
  <c r="B515" i="1" a="1"/>
  <c r="B515" i="1" s="1"/>
  <c r="A515" i="1" s="1" a="1"/>
  <c r="A515" i="1" s="1"/>
  <c r="B419" i="1" a="1"/>
  <c r="B419" i="1" s="1"/>
  <c r="A419" i="1" s="1" a="1"/>
  <c r="A419" i="1" s="1"/>
  <c r="B288" i="1" a="1"/>
  <c r="B288" i="1" s="1"/>
  <c r="A288" i="1" s="1" a="1"/>
  <c r="A288" i="1" s="1"/>
  <c r="B224" i="1" a="1"/>
  <c r="B224" i="1" s="1"/>
  <c r="A224" i="1" s="1" a="1"/>
  <c r="A224" i="1" s="1"/>
  <c r="B176" i="1" a="1"/>
  <c r="B176" i="1" s="1"/>
  <c r="A176" i="1" s="1" a="1"/>
  <c r="A176" i="1" s="1"/>
  <c r="B48" i="1" a="1"/>
  <c r="B48" i="1" s="1"/>
  <c r="A48" i="1" s="1" a="1"/>
  <c r="A48" i="1" s="1"/>
  <c r="B1796" i="1" a="1"/>
  <c r="B1796" i="1" s="1"/>
  <c r="A1796" i="1" s="1" a="1"/>
  <c r="A1796" i="1" s="1"/>
  <c r="B1700" i="1" a="1"/>
  <c r="B1700" i="1" s="1"/>
  <c r="A1700" i="1" s="1" a="1"/>
  <c r="A1700" i="1" s="1"/>
  <c r="B1536" i="1" a="1"/>
  <c r="B1536" i="1" s="1"/>
  <c r="A1536" i="1" s="1" a="1"/>
  <c r="A1536" i="1" s="1"/>
  <c r="B1339" i="1" a="1"/>
  <c r="B1339" i="1" s="1"/>
  <c r="A1339" i="1" s="1" a="1"/>
  <c r="A1339" i="1" s="1"/>
  <c r="B1170" i="1" a="1"/>
  <c r="B1170" i="1" s="1"/>
  <c r="A1170" i="1" s="1" a="1"/>
  <c r="A1170" i="1" s="1"/>
  <c r="B19" i="1" a="1"/>
  <c r="B19" i="1" s="1"/>
  <c r="B2252" i="1" a="1"/>
  <c r="B2252" i="1" s="1"/>
  <c r="A2252" i="1" s="1" a="1"/>
  <c r="A2252" i="1" s="1"/>
  <c r="B1996" i="1" a="1"/>
  <c r="B1996" i="1" s="1"/>
  <c r="A1996" i="1" s="1" a="1"/>
  <c r="A1996" i="1" s="1"/>
  <c r="B2308" i="1" a="1"/>
  <c r="B2308" i="1" s="1"/>
  <c r="A2308" i="1" s="1" a="1"/>
  <c r="A2308" i="1" s="1"/>
  <c r="B2084" i="1" a="1"/>
  <c r="B2084" i="1" s="1"/>
  <c r="A2084" i="1" s="1" a="1"/>
  <c r="A2084" i="1" s="1"/>
  <c r="B1924" i="1" a="1"/>
  <c r="B1924" i="1" s="1"/>
  <c r="A1924" i="1" s="1" a="1"/>
  <c r="A1924" i="1" s="1"/>
  <c r="B1804" i="1" a="1"/>
  <c r="B1804" i="1" s="1"/>
  <c r="A1804" i="1" s="1" a="1"/>
  <c r="A1804" i="1" s="1"/>
  <c r="B1676" i="1" a="1"/>
  <c r="B1676" i="1" s="1"/>
  <c r="A1676" i="1" s="1" a="1"/>
  <c r="A1676" i="1" s="1"/>
  <c r="B1544" i="1" a="1"/>
  <c r="B1544" i="1" s="1"/>
  <c r="A1544" i="1" s="1" a="1"/>
  <c r="A1544" i="1" s="1"/>
  <c r="B1146" i="1" a="1"/>
  <c r="B1146" i="1" s="1"/>
  <c r="A1146" i="1" s="1" a="1"/>
  <c r="A1146" i="1" s="1"/>
  <c r="B1034" i="1" a="1"/>
  <c r="B1034" i="1" s="1"/>
  <c r="A1034" i="1" s="1" a="1"/>
  <c r="A1034" i="1" s="1"/>
  <c r="B858" i="1" a="1"/>
  <c r="B858" i="1" s="1"/>
  <c r="A858" i="1" s="1" a="1"/>
  <c r="A858" i="1" s="1"/>
  <c r="B641" i="1" a="1"/>
  <c r="B641" i="1" s="1"/>
  <c r="A641" i="1" s="1" a="1"/>
  <c r="A641" i="1" s="1"/>
  <c r="B435" i="1" a="1"/>
  <c r="B435" i="1" s="1"/>
  <c r="A435" i="1" s="1" a="1"/>
  <c r="A435" i="1" s="1"/>
  <c r="B272" i="1" a="1"/>
  <c r="B272" i="1" s="1"/>
  <c r="A272" i="1" s="1" a="1"/>
  <c r="A272" i="1" s="1"/>
  <c r="B147" i="1" a="1"/>
  <c r="B147" i="1" s="1"/>
  <c r="A147" i="1" s="1" a="1"/>
  <c r="A147" i="1" s="1"/>
  <c r="B1764" i="1" a="1"/>
  <c r="B1764" i="1" s="1"/>
  <c r="A1764" i="1" s="1" a="1"/>
  <c r="A1764" i="1" s="1"/>
  <c r="B1355" i="1" a="1"/>
  <c r="B1355" i="1" s="1"/>
  <c r="A1355" i="1" s="1" a="1"/>
  <c r="A1355" i="1" s="1"/>
  <c r="B1138" i="1" a="1"/>
  <c r="B1138" i="1" s="1"/>
  <c r="A1138" i="1" s="1" a="1"/>
  <c r="A1138" i="1" s="1"/>
  <c r="B2124" i="1" a="1"/>
  <c r="B2124" i="1" s="1"/>
  <c r="A2124" i="1" s="1" a="1"/>
  <c r="A2124" i="1" s="1"/>
  <c r="B2180" i="1" a="1"/>
  <c r="B2180" i="1" s="1"/>
  <c r="A2180" i="1" s="1" a="1"/>
  <c r="A2180" i="1" s="1"/>
  <c r="B1860" i="1" a="1"/>
  <c r="B1860" i="1" s="1"/>
  <c r="A1860" i="1" s="1" a="1"/>
  <c r="A1860" i="1" s="1"/>
  <c r="B1608" i="1" a="1"/>
  <c r="B1608" i="1" s="1"/>
  <c r="A1608" i="1" s="1" a="1"/>
  <c r="A1608" i="1" s="1"/>
  <c r="B1082" i="1" a="1"/>
  <c r="B1082" i="1" s="1"/>
  <c r="A1082" i="1" s="1" a="1"/>
  <c r="A1082" i="1" s="1"/>
  <c r="B760" i="1" a="1"/>
  <c r="B760" i="1" s="1"/>
  <c r="A760" i="1" s="1" a="1"/>
  <c r="A760" i="1" s="1"/>
  <c r="B387" i="1" a="1"/>
  <c r="B387" i="1" s="1"/>
  <c r="A387" i="1" s="1" a="1"/>
  <c r="A387" i="1" s="1"/>
  <c r="B8" i="1" a="1"/>
  <c r="B8" i="1" s="1"/>
  <c r="B1291" i="1" a="1"/>
  <c r="B1291" i="1" s="1"/>
  <c r="A1291" i="1" s="1" a="1"/>
  <c r="A1291" i="1" s="1"/>
  <c r="B1868" i="1" a="1"/>
  <c r="B1868" i="1" s="1"/>
  <c r="A1868" i="1" s="1" a="1"/>
  <c r="A1868" i="1" s="1"/>
  <c r="B1740" i="1" a="1"/>
  <c r="B1740" i="1" s="1"/>
  <c r="A1740" i="1" s="1" a="1"/>
  <c r="A1740" i="1" s="1"/>
  <c r="B954" i="1" a="1"/>
  <c r="B954" i="1" s="1"/>
  <c r="A954" i="1" s="1" a="1"/>
  <c r="A954" i="1" s="1"/>
  <c r="B208" i="1" a="1"/>
  <c r="B208" i="1" s="1"/>
  <c r="A208" i="1" s="1" a="1"/>
  <c r="A208" i="1" s="1"/>
  <c r="B16" i="1" a="1"/>
  <c r="B16" i="1" s="1"/>
  <c r="B2020" i="1" a="1"/>
  <c r="B2020" i="1" s="1"/>
  <c r="A2020" i="1" s="1" a="1"/>
  <c r="A2020" i="1" s="1"/>
  <c r="B547" i="1" a="1"/>
  <c r="B547" i="1" s="1"/>
  <c r="A547" i="1" s="1" a="1"/>
  <c r="A547" i="1" s="1"/>
  <c r="B2380" i="1" a="1"/>
  <c r="B2380" i="1" s="1"/>
  <c r="A2380" i="1" s="1" a="1"/>
  <c r="A2380" i="1" s="1"/>
  <c r="B1331" i="1" a="1"/>
  <c r="B1331" i="1" s="1"/>
  <c r="A1331" i="1" s="1" a="1"/>
  <c r="A1331" i="1" s="1"/>
  <c r="B1636" i="1" a="1"/>
  <c r="B1636" i="1" s="1"/>
  <c r="A1636" i="1" s="1" a="1"/>
  <c r="A1636" i="1" s="1"/>
  <c r="B712" i="1" a="1"/>
  <c r="B712" i="1" s="1"/>
  <c r="A712" i="1" s="1" a="1"/>
  <c r="A712" i="1" s="1"/>
  <c r="B619" i="1" a="1"/>
  <c r="B619" i="1" s="1"/>
  <c r="A619" i="1" s="1" a="1"/>
  <c r="A619" i="1" s="1"/>
  <c r="B311" i="1" a="1"/>
  <c r="B311" i="1" s="1"/>
  <c r="A311" i="1" s="1" a="1"/>
  <c r="A311" i="1" s="1"/>
  <c r="B64" i="1" a="1"/>
  <c r="B64" i="1" s="1"/>
  <c r="A64" i="1" s="1" a="1"/>
  <c r="A64" i="1" s="1"/>
  <c r="B30" i="1" a="1"/>
  <c r="B30" i="1" s="1"/>
  <c r="A30" i="1" s="1" a="1"/>
  <c r="A30" i="1" s="1"/>
  <c r="B17" i="1" a="1"/>
  <c r="B17" i="1" s="1"/>
  <c r="B45" i="1" a="1"/>
  <c r="B45" i="1" s="1"/>
  <c r="A45" i="1" s="1" a="1"/>
  <c r="A45" i="1" s="1"/>
  <c r="B58" i="1" a="1"/>
  <c r="B58" i="1" s="1"/>
  <c r="A58" i="1" s="1" a="1"/>
  <c r="A58" i="1" s="1"/>
  <c r="B26" i="1" a="1"/>
  <c r="B26" i="1" s="1"/>
  <c r="A26" i="1" s="1" a="1"/>
  <c r="A26" i="1" s="1"/>
  <c r="B69" i="1" a="1"/>
  <c r="B69" i="1" s="1"/>
  <c r="A69" i="1" s="1" a="1"/>
  <c r="A69" i="1" s="1"/>
  <c r="B62" i="1" a="1"/>
  <c r="B62" i="1" s="1"/>
  <c r="A62" i="1" s="1" a="1"/>
  <c r="A62" i="1" s="1"/>
  <c r="B95" i="1" a="1"/>
  <c r="B95" i="1" s="1"/>
  <c r="A95" i="1" s="1" a="1"/>
  <c r="A95" i="1" s="1"/>
  <c r="B103" i="1" a="1"/>
  <c r="B103" i="1" s="1"/>
  <c r="A103" i="1" s="1" a="1"/>
  <c r="A103" i="1" s="1"/>
  <c r="B111" i="1" a="1"/>
  <c r="B111" i="1" s="1"/>
  <c r="A111" i="1" s="1" a="1"/>
  <c r="A111" i="1" s="1"/>
  <c r="B119" i="1" a="1"/>
  <c r="B119" i="1" s="1"/>
  <c r="A119" i="1" s="1" a="1"/>
  <c r="A119" i="1" s="1"/>
  <c r="B127" i="1" a="1"/>
  <c r="B127" i="1" s="1"/>
  <c r="A127" i="1" s="1" a="1"/>
  <c r="A127" i="1" s="1"/>
  <c r="B135" i="1" a="1"/>
  <c r="B135" i="1" s="1"/>
  <c r="A135" i="1" s="1" a="1"/>
  <c r="A135" i="1" s="1"/>
  <c r="B143" i="1" a="1"/>
  <c r="B143" i="1" s="1"/>
  <c r="A143" i="1" s="1" a="1"/>
  <c r="A143" i="1" s="1"/>
  <c r="B154" i="1" a="1"/>
  <c r="B154" i="1" s="1"/>
  <c r="A154" i="1" s="1" a="1"/>
  <c r="A154" i="1" s="1"/>
  <c r="B165" i="1" a="1"/>
  <c r="B165" i="1" s="1"/>
  <c r="A165" i="1" s="1" a="1"/>
  <c r="A165" i="1" s="1"/>
  <c r="B185" i="1" a="1"/>
  <c r="B185" i="1" s="1"/>
  <c r="A185" i="1" s="1" a="1"/>
  <c r="A185" i="1" s="1"/>
  <c r="B197" i="1" a="1"/>
  <c r="B197" i="1" s="1"/>
  <c r="A197" i="1" s="1" a="1"/>
  <c r="A197" i="1" s="1"/>
  <c r="B217" i="1" a="1"/>
  <c r="B217" i="1" s="1"/>
  <c r="A217" i="1" s="1" a="1"/>
  <c r="A217" i="1" s="1"/>
  <c r="B233" i="1" a="1"/>
  <c r="B233" i="1" s="1"/>
  <c r="A233" i="1" s="1" a="1"/>
  <c r="A233" i="1" s="1"/>
  <c r="B249" i="1" a="1"/>
  <c r="B249" i="1" s="1"/>
  <c r="A249" i="1" s="1" a="1"/>
  <c r="A249" i="1" s="1"/>
  <c r="B265" i="1" a="1"/>
  <c r="B265" i="1" s="1"/>
  <c r="A265" i="1" s="1" a="1"/>
  <c r="A265" i="1" s="1"/>
  <c r="B281" i="1" a="1"/>
  <c r="B281" i="1" s="1"/>
  <c r="A281" i="1" s="1" a="1"/>
  <c r="A281" i="1" s="1"/>
  <c r="B291" i="1" a="1"/>
  <c r="B291" i="1" s="1"/>
  <c r="A291" i="1" s="1" a="1"/>
  <c r="A291" i="1" s="1"/>
  <c r="B299" i="1" a="1"/>
  <c r="B299" i="1" s="1"/>
  <c r="A299" i="1" s="1" a="1"/>
  <c r="A299" i="1" s="1"/>
  <c r="B307" i="1" a="1"/>
  <c r="B307" i="1" s="1"/>
  <c r="A307" i="1" s="1" a="1"/>
  <c r="A307" i="1" s="1"/>
  <c r="B319" i="1" a="1"/>
  <c r="B319" i="1" s="1"/>
  <c r="A319" i="1" s="1" a="1"/>
  <c r="A319" i="1" s="1"/>
  <c r="B328" i="1" a="1"/>
  <c r="B328" i="1" s="1"/>
  <c r="A328" i="1" s="1" a="1"/>
  <c r="A328" i="1" s="1"/>
  <c r="B339" i="1" a="1"/>
  <c r="B339" i="1" s="1"/>
  <c r="A339" i="1" s="1" a="1"/>
  <c r="A339" i="1" s="1"/>
  <c r="B351" i="1" a="1"/>
  <c r="B351" i="1" s="1"/>
  <c r="A351" i="1" s="1" a="1"/>
  <c r="A351" i="1" s="1"/>
  <c r="B366" i="1" a="1"/>
  <c r="B366" i="1" s="1"/>
  <c r="A366" i="1" s="1" a="1"/>
  <c r="A366" i="1" s="1"/>
  <c r="B382" i="1" a="1"/>
  <c r="B382" i="1" s="1"/>
  <c r="A382" i="1" s="1" a="1"/>
  <c r="A382" i="1" s="1"/>
  <c r="B398" i="1" a="1"/>
  <c r="B398" i="1" s="1"/>
  <c r="A398" i="1" s="1" a="1"/>
  <c r="A398" i="1" s="1"/>
  <c r="B414" i="1" a="1"/>
  <c r="B414" i="1" s="1"/>
  <c r="A414" i="1" s="1" a="1"/>
  <c r="A414" i="1" s="1"/>
  <c r="B430" i="1" a="1"/>
  <c r="B430" i="1" s="1"/>
  <c r="A430" i="1" s="1" a="1"/>
  <c r="A430" i="1" s="1"/>
  <c r="B446" i="1" a="1"/>
  <c r="B446" i="1" s="1"/>
  <c r="A446" i="1" s="1" a="1"/>
  <c r="A446" i="1" s="1"/>
  <c r="B462" i="1" a="1"/>
  <c r="B462" i="1" s="1"/>
  <c r="A462" i="1" s="1" a="1"/>
  <c r="A462" i="1" s="1"/>
  <c r="B478" i="1" a="1"/>
  <c r="B478" i="1" s="1"/>
  <c r="A478" i="1" s="1" a="1"/>
  <c r="A478" i="1" s="1"/>
  <c r="B490" i="1" a="1"/>
  <c r="B490" i="1" s="1"/>
  <c r="A490" i="1" s="1" a="1"/>
  <c r="A490" i="1" s="1"/>
  <c r="B506" i="1" a="1"/>
  <c r="B506" i="1" s="1"/>
  <c r="A506" i="1" s="1" a="1"/>
  <c r="A506" i="1" s="1"/>
  <c r="B522" i="1" a="1"/>
  <c r="B522" i="1" s="1"/>
  <c r="A522" i="1" s="1" a="1"/>
  <c r="A522" i="1" s="1"/>
  <c r="B538" i="1" a="1"/>
  <c r="B538" i="1" s="1"/>
  <c r="A538" i="1" s="1" a="1"/>
  <c r="A538" i="1" s="1"/>
  <c r="B554" i="1" a="1"/>
  <c r="B554" i="1" s="1"/>
  <c r="A554" i="1" s="1" a="1"/>
  <c r="A554" i="1" s="1"/>
  <c r="B570" i="1" a="1"/>
  <c r="B570" i="1" s="1"/>
  <c r="A570" i="1" s="1" a="1"/>
  <c r="A570" i="1" s="1"/>
  <c r="B586" i="1" a="1"/>
  <c r="B586" i="1" s="1"/>
  <c r="A586" i="1" s="1" a="1"/>
  <c r="A586" i="1" s="1"/>
  <c r="B594" i="1" a="1"/>
  <c r="B594" i="1" s="1"/>
  <c r="A594" i="1" s="1" a="1"/>
  <c r="A594" i="1" s="1"/>
  <c r="B602" i="1" a="1"/>
  <c r="B602" i="1" s="1"/>
  <c r="A602" i="1" s="1" a="1"/>
  <c r="A602" i="1" s="1"/>
  <c r="B610" i="1" a="1"/>
  <c r="B610" i="1" s="1"/>
  <c r="A610" i="1" s="1" a="1"/>
  <c r="A610" i="1" s="1"/>
  <c r="B340" i="1" a="1"/>
  <c r="B340" i="1" s="1"/>
  <c r="A340" i="1" s="1" a="1"/>
  <c r="A340" i="1" s="1"/>
  <c r="B356" i="1" a="1"/>
  <c r="B356" i="1" s="1"/>
  <c r="A356" i="1" s="1" a="1"/>
  <c r="A356" i="1" s="1"/>
  <c r="B617" i="1" a="1"/>
  <c r="B617" i="1" s="1"/>
  <c r="A617" i="1" s="1" a="1"/>
  <c r="A617" i="1" s="1"/>
  <c r="B628" i="1" a="1"/>
  <c r="B628" i="1" s="1"/>
  <c r="A628" i="1" s="1" a="1"/>
  <c r="A628" i="1" s="1"/>
  <c r="B644" i="1" a="1"/>
  <c r="B644" i="1" s="1"/>
  <c r="A644" i="1" s="1" a="1"/>
  <c r="A644" i="1" s="1"/>
  <c r="B660" i="1" a="1"/>
  <c r="B660" i="1" s="1"/>
  <c r="A660" i="1" s="1" a="1"/>
  <c r="A660" i="1" s="1"/>
  <c r="B666" i="1" a="1"/>
  <c r="B666" i="1" s="1"/>
  <c r="A666" i="1" s="1" a="1"/>
  <c r="A666" i="1" s="1"/>
  <c r="B682" i="1" a="1"/>
  <c r="B682" i="1" s="1"/>
  <c r="A682" i="1" s="1" a="1"/>
  <c r="A682" i="1" s="1"/>
  <c r="B698" i="1" a="1"/>
  <c r="B698" i="1" s="1"/>
  <c r="A698" i="1" s="1" a="1"/>
  <c r="A698" i="1" s="1"/>
  <c r="B667" i="1" a="1"/>
  <c r="B667" i="1" s="1"/>
  <c r="A667" i="1" s="1" a="1"/>
  <c r="A667" i="1" s="1"/>
  <c r="B683" i="1" a="1"/>
  <c r="B683" i="1" s="1"/>
  <c r="A683" i="1" s="1" a="1"/>
  <c r="A683" i="1" s="1"/>
  <c r="B699" i="1" a="1"/>
  <c r="B699" i="1" s="1"/>
  <c r="A699" i="1" s="1" a="1"/>
  <c r="A699" i="1" s="1"/>
  <c r="B711" i="1" a="1"/>
  <c r="B711" i="1" s="1"/>
  <c r="A711" i="1" s="1" a="1"/>
  <c r="A711" i="1" s="1"/>
  <c r="B725" i="1" a="1"/>
  <c r="B725" i="1" s="1"/>
  <c r="A725" i="1" s="1" a="1"/>
  <c r="A725" i="1" s="1"/>
  <c r="B741" i="1" a="1"/>
  <c r="B741" i="1" s="1"/>
  <c r="A741" i="1" s="1" a="1"/>
  <c r="A741" i="1" s="1"/>
  <c r="B757" i="1" a="1"/>
  <c r="B757" i="1" s="1"/>
  <c r="A757" i="1" s="1" a="1"/>
  <c r="A757" i="1" s="1"/>
  <c r="B773" i="1" a="1"/>
  <c r="B773" i="1" s="1"/>
  <c r="A773" i="1" s="1" a="1"/>
  <c r="A773" i="1" s="1"/>
  <c r="B789" i="1" a="1"/>
  <c r="B789" i="1" s="1"/>
  <c r="A789" i="1" s="1" a="1"/>
  <c r="A789" i="1" s="1"/>
  <c r="B801" i="1" a="1"/>
  <c r="B801" i="1" s="1"/>
  <c r="A801" i="1" s="1" a="1"/>
  <c r="A801" i="1" s="1"/>
  <c r="B817" i="1" a="1"/>
  <c r="B817" i="1" s="1"/>
  <c r="A817" i="1" s="1" a="1"/>
  <c r="A817" i="1" s="1"/>
  <c r="B833" i="1" a="1"/>
  <c r="B833" i="1" s="1"/>
  <c r="A833" i="1" s="1" a="1"/>
  <c r="A833" i="1" s="1"/>
  <c r="B849" i="1" a="1"/>
  <c r="B849" i="1" s="1"/>
  <c r="A849" i="1" s="1" a="1"/>
  <c r="A849" i="1" s="1"/>
  <c r="B865" i="1" a="1"/>
  <c r="B865" i="1" s="1"/>
  <c r="A865" i="1" s="1" a="1"/>
  <c r="A865" i="1" s="1"/>
  <c r="B877" i="1" a="1"/>
  <c r="B877" i="1" s="1"/>
  <c r="A877" i="1" s="1" a="1"/>
  <c r="A877" i="1" s="1"/>
  <c r="B893" i="1" a="1"/>
  <c r="B893" i="1" s="1"/>
  <c r="A893" i="1" s="1" a="1"/>
  <c r="A893" i="1" s="1"/>
  <c r="B909" i="1" a="1"/>
  <c r="B909" i="1" s="1"/>
  <c r="A909" i="1" s="1" a="1"/>
  <c r="A909" i="1" s="1"/>
  <c r="B925" i="1" a="1"/>
  <c r="B925" i="1" s="1"/>
  <c r="A925" i="1" s="1" a="1"/>
  <c r="A925" i="1" s="1"/>
  <c r="B941" i="1" a="1"/>
  <c r="B941" i="1" s="1"/>
  <c r="A941" i="1" s="1" a="1"/>
  <c r="A941" i="1" s="1"/>
  <c r="B957" i="1" a="1"/>
  <c r="B957" i="1" s="1"/>
  <c r="A957" i="1" s="1" a="1"/>
  <c r="A957" i="1" s="1"/>
  <c r="B973" i="1" a="1"/>
  <c r="B973" i="1" s="1"/>
  <c r="A973" i="1" s="1" a="1"/>
  <c r="A973" i="1" s="1"/>
  <c r="B989" i="1" a="1"/>
  <c r="B989" i="1" s="1"/>
  <c r="A989" i="1" s="1" a="1"/>
  <c r="A989" i="1" s="1"/>
  <c r="B1005" i="1" a="1"/>
  <c r="B1005" i="1" s="1"/>
  <c r="A1005" i="1" s="1" a="1"/>
  <c r="A1005" i="1" s="1"/>
  <c r="B1021" i="1" a="1"/>
  <c r="B1021" i="1" s="1"/>
  <c r="A1021" i="1" s="1" a="1"/>
  <c r="A1021" i="1" s="1"/>
  <c r="B1033" i="1" a="1"/>
  <c r="B1033" i="1" s="1"/>
  <c r="A1033" i="1" s="1" a="1"/>
  <c r="A1033" i="1" s="1"/>
  <c r="B1049" i="1" a="1"/>
  <c r="B1049" i="1" s="1"/>
  <c r="A1049" i="1" s="1" a="1"/>
  <c r="A1049" i="1" s="1"/>
  <c r="B1069" i="1" a="1"/>
  <c r="B1069" i="1" s="1"/>
  <c r="A1069" i="1" s="1" a="1"/>
  <c r="A1069" i="1" s="1"/>
  <c r="B1081" i="1" a="1"/>
  <c r="B1081" i="1" s="1"/>
  <c r="A1081" i="1" s="1" a="1"/>
  <c r="A1081" i="1" s="1"/>
  <c r="B1097" i="1" a="1"/>
  <c r="B1097" i="1" s="1"/>
  <c r="A1097" i="1" s="1" a="1"/>
  <c r="A1097" i="1" s="1"/>
  <c r="B1113" i="1" a="1"/>
  <c r="B1113" i="1" s="1"/>
  <c r="A1113" i="1" s="1" a="1"/>
  <c r="A1113" i="1" s="1"/>
  <c r="B18" i="1" a="1"/>
  <c r="B18" i="1" s="1"/>
  <c r="A18" i="1" s="1" a="1"/>
  <c r="A18" i="1" s="1"/>
  <c r="B35" i="1" a="1"/>
  <c r="B35" i="1" s="1"/>
  <c r="A35" i="1" s="1" a="1"/>
  <c r="A35" i="1" s="1"/>
  <c r="B43" i="1" a="1"/>
  <c r="B43" i="1" s="1"/>
  <c r="A43" i="1" s="1" a="1"/>
  <c r="A43" i="1" s="1"/>
  <c r="B51" i="1" a="1"/>
  <c r="B51" i="1" s="1"/>
  <c r="A51" i="1" s="1" a="1"/>
  <c r="A51" i="1" s="1"/>
  <c r="B57" i="1" a="1"/>
  <c r="B57" i="1" s="1"/>
  <c r="A57" i="1" s="1" a="1"/>
  <c r="A57" i="1" s="1"/>
  <c r="B20" i="1" a="1"/>
  <c r="B20" i="1" s="1"/>
  <c r="B27" i="1" a="1"/>
  <c r="B27" i="1" s="1"/>
  <c r="A27" i="1" s="1" a="1"/>
  <c r="A27" i="1" s="1"/>
  <c r="B63" i="1" a="1"/>
  <c r="B63" i="1" s="1"/>
  <c r="A63" i="1" s="1" a="1"/>
  <c r="A63" i="1" s="1"/>
  <c r="B71" i="1" a="1"/>
  <c r="B71" i="1" s="1"/>
  <c r="A71" i="1" s="1" a="1"/>
  <c r="A71" i="1" s="1"/>
  <c r="B79" i="1" a="1"/>
  <c r="B79" i="1" s="1"/>
  <c r="A79" i="1" s="1" a="1"/>
  <c r="A79" i="1" s="1"/>
  <c r="B86" i="1" a="1"/>
  <c r="B86" i="1" s="1"/>
  <c r="A86" i="1" s="1" a="1"/>
  <c r="A86" i="1" s="1"/>
  <c r="B94" i="1" a="1"/>
  <c r="B94" i="1" s="1"/>
  <c r="A94" i="1" s="1" a="1"/>
  <c r="A94" i="1" s="1"/>
  <c r="B98" i="1" a="1"/>
  <c r="B98" i="1" s="1"/>
  <c r="A98" i="1" s="1" a="1"/>
  <c r="A98" i="1" s="1"/>
  <c r="B102" i="1" a="1"/>
  <c r="B102" i="1" s="1"/>
  <c r="A102" i="1" s="1" a="1"/>
  <c r="A102" i="1" s="1"/>
  <c r="B106" i="1" a="1"/>
  <c r="B106" i="1" s="1"/>
  <c r="A106" i="1" s="1" a="1"/>
  <c r="A106" i="1" s="1"/>
  <c r="B110" i="1" a="1"/>
  <c r="B110" i="1" s="1"/>
  <c r="A110" i="1" s="1" a="1"/>
  <c r="A110" i="1" s="1"/>
  <c r="B114" i="1" a="1"/>
  <c r="B114" i="1" s="1"/>
  <c r="A114" i="1" s="1" a="1"/>
  <c r="A114" i="1" s="1"/>
  <c r="B118" i="1" a="1"/>
  <c r="B118" i="1" s="1"/>
  <c r="A118" i="1" s="1" a="1"/>
  <c r="A118" i="1" s="1"/>
  <c r="B122" i="1" a="1"/>
  <c r="B122" i="1" s="1"/>
  <c r="A122" i="1" s="1" a="1"/>
  <c r="A122" i="1" s="1"/>
  <c r="B126" i="1" a="1"/>
  <c r="B126" i="1" s="1"/>
  <c r="A126" i="1" s="1" a="1"/>
  <c r="A126" i="1" s="1"/>
  <c r="B130" i="1" a="1"/>
  <c r="B130" i="1" s="1"/>
  <c r="A130" i="1" s="1" a="1"/>
  <c r="A130" i="1" s="1"/>
  <c r="B134" i="1" a="1"/>
  <c r="B134" i="1" s="1"/>
  <c r="A134" i="1" s="1" a="1"/>
  <c r="A134" i="1" s="1"/>
  <c r="B138" i="1" a="1"/>
  <c r="B138" i="1" s="1"/>
  <c r="A138" i="1" s="1" a="1"/>
  <c r="A138" i="1" s="1"/>
  <c r="B142" i="1" a="1"/>
  <c r="B142" i="1" s="1"/>
  <c r="A142" i="1" s="1" a="1"/>
  <c r="A142" i="1" s="1"/>
  <c r="B148" i="1" a="1"/>
  <c r="B148" i="1" s="1"/>
  <c r="A148" i="1" s="1" a="1"/>
  <c r="A148" i="1" s="1"/>
  <c r="B156" i="1" a="1"/>
  <c r="B156" i="1" s="1"/>
  <c r="A156" i="1" s="1" a="1"/>
  <c r="A156" i="1" s="1"/>
  <c r="B162" i="1" a="1"/>
  <c r="B162" i="1" s="1"/>
  <c r="A162" i="1" s="1" a="1"/>
  <c r="A162" i="1" s="1"/>
  <c r="B167" i="1" a="1"/>
  <c r="B167" i="1" s="1"/>
  <c r="A167" i="1" s="1" a="1"/>
  <c r="A167" i="1" s="1"/>
  <c r="B175" i="1" a="1"/>
  <c r="B175" i="1" s="1"/>
  <c r="A175" i="1" s="1" a="1"/>
  <c r="A175" i="1" s="1"/>
  <c r="B183" i="1" a="1"/>
  <c r="B183" i="1" s="1"/>
  <c r="A183" i="1" s="1" a="1"/>
  <c r="A183" i="1" s="1"/>
  <c r="B191" i="1" a="1"/>
  <c r="B191" i="1" s="1"/>
  <c r="A191" i="1" s="1" a="1"/>
  <c r="A191" i="1" s="1"/>
  <c r="B199" i="1" a="1"/>
  <c r="B199" i="1" s="1"/>
  <c r="A199" i="1" s="1" a="1"/>
  <c r="A199" i="1" s="1"/>
  <c r="B207" i="1" a="1"/>
  <c r="B207" i="1" s="1"/>
  <c r="A207" i="1" s="1" a="1"/>
  <c r="A207" i="1" s="1"/>
  <c r="B215" i="1" a="1"/>
  <c r="B215" i="1" s="1"/>
  <c r="A215" i="1" s="1" a="1"/>
  <c r="A215" i="1" s="1"/>
  <c r="B223" i="1" a="1"/>
  <c r="B223" i="1" s="1"/>
  <c r="A223" i="1" s="1" a="1"/>
  <c r="A223" i="1" s="1"/>
  <c r="B231" i="1" a="1"/>
  <c r="B231" i="1" s="1"/>
  <c r="A231" i="1" s="1" a="1"/>
  <c r="A231" i="1" s="1"/>
  <c r="B239" i="1" a="1"/>
  <c r="B239" i="1" s="1"/>
  <c r="A239" i="1" s="1" a="1"/>
  <c r="A239" i="1" s="1"/>
  <c r="B247" i="1" a="1"/>
  <c r="B247" i="1" s="1"/>
  <c r="A247" i="1" s="1" a="1"/>
  <c r="A247" i="1" s="1"/>
  <c r="B255" i="1" a="1"/>
  <c r="B255" i="1" s="1"/>
  <c r="A255" i="1" s="1" a="1"/>
  <c r="A255" i="1" s="1"/>
  <c r="B263" i="1" a="1"/>
  <c r="B263" i="1" s="1"/>
  <c r="A263" i="1" s="1" a="1"/>
  <c r="A263" i="1" s="1"/>
  <c r="B271" i="1" a="1"/>
  <c r="B271" i="1" s="1"/>
  <c r="A271" i="1" s="1" a="1"/>
  <c r="A271" i="1" s="1"/>
  <c r="B279" i="1" a="1"/>
  <c r="B279" i="1" s="1"/>
  <c r="A279" i="1" s="1" a="1"/>
  <c r="A279" i="1" s="1"/>
  <c r="B287" i="1" a="1"/>
  <c r="B287" i="1" s="1"/>
  <c r="A287" i="1" s="1" a="1"/>
  <c r="A287" i="1" s="1"/>
  <c r="B292" i="1" a="1"/>
  <c r="B292" i="1" s="1"/>
  <c r="A292" i="1" s="1" a="1"/>
  <c r="A292" i="1" s="1"/>
  <c r="B296" i="1" a="1"/>
  <c r="B296" i="1" s="1"/>
  <c r="A296" i="1" s="1" a="1"/>
  <c r="A296" i="1" s="1"/>
  <c r="B300" i="1" a="1"/>
  <c r="B300" i="1" s="1"/>
  <c r="A300" i="1" s="1" a="1"/>
  <c r="A300" i="1" s="1"/>
  <c r="B304" i="1" a="1"/>
  <c r="B304" i="1" s="1"/>
  <c r="A304" i="1" s="1" a="1"/>
  <c r="A304" i="1" s="1"/>
  <c r="B308" i="1" a="1"/>
  <c r="B308" i="1" s="1"/>
  <c r="A308" i="1" s="1" a="1"/>
  <c r="A308" i="1" s="1"/>
  <c r="B317" i="1" a="1"/>
  <c r="B317" i="1" s="1"/>
  <c r="A317" i="1" s="1" a="1"/>
  <c r="A317" i="1" s="1"/>
  <c r="B323" i="1" a="1"/>
  <c r="B323" i="1" s="1"/>
  <c r="A323" i="1" s="1" a="1"/>
  <c r="A323" i="1" s="1"/>
  <c r="B327" i="1" a="1"/>
  <c r="B327" i="1" s="1"/>
  <c r="A327" i="1" s="1" a="1"/>
  <c r="A327" i="1" s="1"/>
  <c r="B331" i="1" a="1"/>
  <c r="B331" i="1" s="1"/>
  <c r="A331" i="1" s="1" a="1"/>
  <c r="A331" i="1" s="1"/>
  <c r="B337" i="1" a="1"/>
  <c r="B337" i="1" s="1"/>
  <c r="A337" i="1" s="1" a="1"/>
  <c r="A337" i="1" s="1"/>
  <c r="B345" i="1" a="1"/>
  <c r="B345" i="1" s="1"/>
  <c r="A345" i="1" s="1" a="1"/>
  <c r="A345" i="1" s="1"/>
  <c r="B353" i="1" a="1"/>
  <c r="B353" i="1" s="1"/>
  <c r="A353" i="1" s="1" a="1"/>
  <c r="A353" i="1" s="1"/>
  <c r="B361" i="1" a="1"/>
  <c r="B361" i="1" s="1"/>
  <c r="A361" i="1" s="1" a="1"/>
  <c r="A361" i="1" s="1"/>
  <c r="B368" i="1" a="1"/>
  <c r="B368" i="1" s="1"/>
  <c r="A368" i="1" s="1" a="1"/>
  <c r="A368" i="1" s="1"/>
  <c r="B376" i="1" a="1"/>
  <c r="B376" i="1" s="1"/>
  <c r="A376" i="1" s="1" a="1"/>
  <c r="A376" i="1" s="1"/>
  <c r="B384" i="1" a="1"/>
  <c r="B384" i="1" s="1"/>
  <c r="A384" i="1" s="1" a="1"/>
  <c r="A384" i="1" s="1"/>
  <c r="B392" i="1" a="1"/>
  <c r="B392" i="1" s="1"/>
  <c r="A392" i="1" s="1" a="1"/>
  <c r="A392" i="1" s="1"/>
  <c r="B400" i="1" a="1"/>
  <c r="B400" i="1" s="1"/>
  <c r="A400" i="1" s="1" a="1"/>
  <c r="A400" i="1" s="1"/>
  <c r="B408" i="1" a="1"/>
  <c r="B408" i="1" s="1"/>
  <c r="A408" i="1" s="1" a="1"/>
  <c r="A408" i="1" s="1"/>
  <c r="B416" i="1" a="1"/>
  <c r="B416" i="1" s="1"/>
  <c r="A416" i="1" s="1" a="1"/>
  <c r="A416" i="1" s="1"/>
  <c r="B424" i="1" a="1"/>
  <c r="B424" i="1" s="1"/>
  <c r="A424" i="1" s="1" a="1"/>
  <c r="A424" i="1" s="1"/>
  <c r="B432" i="1" a="1"/>
  <c r="B432" i="1" s="1"/>
  <c r="A432" i="1" s="1" a="1"/>
  <c r="A432" i="1" s="1"/>
  <c r="B440" i="1" a="1"/>
  <c r="B440" i="1" s="1"/>
  <c r="A440" i="1" s="1" a="1"/>
  <c r="A440" i="1" s="1"/>
  <c r="B448" i="1" a="1"/>
  <c r="B448" i="1" s="1"/>
  <c r="A448" i="1" s="1" a="1"/>
  <c r="A448" i="1" s="1"/>
  <c r="B456" i="1" a="1"/>
  <c r="B456" i="1" s="1"/>
  <c r="A456" i="1" s="1" a="1"/>
  <c r="A456" i="1" s="1"/>
  <c r="B464" i="1" a="1"/>
  <c r="B464" i="1" s="1"/>
  <c r="A464" i="1" s="1" a="1"/>
  <c r="A464" i="1" s="1"/>
  <c r="B472" i="1" a="1"/>
  <c r="B472" i="1" s="1"/>
  <c r="A472" i="1" s="1" a="1"/>
  <c r="A472" i="1" s="1"/>
  <c r="B480" i="1" a="1"/>
  <c r="B480" i="1" s="1"/>
  <c r="A480" i="1" s="1" a="1"/>
  <c r="A480" i="1" s="1"/>
  <c r="B488" i="1" a="1"/>
  <c r="B488" i="1" s="1"/>
  <c r="A488" i="1" s="1" a="1"/>
  <c r="A488" i="1" s="1"/>
  <c r="B496" i="1" a="1"/>
  <c r="B496" i="1" s="1"/>
  <c r="A496" i="1" s="1" a="1"/>
  <c r="A496" i="1" s="1"/>
  <c r="B504" i="1" a="1"/>
  <c r="B504" i="1" s="1"/>
  <c r="A504" i="1" s="1" a="1"/>
  <c r="A504" i="1" s="1"/>
  <c r="B512" i="1" a="1"/>
  <c r="B512" i="1" s="1"/>
  <c r="A512" i="1" s="1" a="1"/>
  <c r="A512" i="1" s="1"/>
  <c r="B520" i="1" a="1"/>
  <c r="B520" i="1" s="1"/>
  <c r="A520" i="1" s="1" a="1"/>
  <c r="A520" i="1" s="1"/>
  <c r="B528" i="1" a="1"/>
  <c r="B528" i="1" s="1"/>
  <c r="A528" i="1" s="1" a="1"/>
  <c r="A528" i="1" s="1"/>
  <c r="B536" i="1" a="1"/>
  <c r="B536" i="1" s="1"/>
  <c r="A536" i="1" s="1" a="1"/>
  <c r="A536" i="1" s="1"/>
  <c r="B544" i="1" a="1"/>
  <c r="B544" i="1" s="1"/>
  <c r="A544" i="1" s="1" a="1"/>
  <c r="A544" i="1" s="1"/>
  <c r="B552" i="1" a="1"/>
  <c r="B552" i="1" s="1"/>
  <c r="A552" i="1" s="1" a="1"/>
  <c r="A552" i="1" s="1"/>
  <c r="B560" i="1" a="1"/>
  <c r="B560" i="1" s="1"/>
  <c r="A560" i="1" s="1" a="1"/>
  <c r="A560" i="1" s="1"/>
  <c r="B568" i="1" a="1"/>
  <c r="B568" i="1" s="1"/>
  <c r="A568" i="1" s="1" a="1"/>
  <c r="A568" i="1" s="1"/>
  <c r="B576" i="1" a="1"/>
  <c r="B576" i="1" s="1"/>
  <c r="A576" i="1" s="1" a="1"/>
  <c r="A576" i="1" s="1"/>
  <c r="B584" i="1" a="1"/>
  <c r="B584" i="1" s="1"/>
  <c r="A584" i="1" s="1" a="1"/>
  <c r="A584" i="1" s="1"/>
  <c r="B591" i="1" a="1"/>
  <c r="B591" i="1" s="1"/>
  <c r="A591" i="1" s="1" a="1"/>
  <c r="A591" i="1" s="1"/>
  <c r="B595" i="1" a="1"/>
  <c r="B595" i="1" s="1"/>
  <c r="A595" i="1" s="1" a="1"/>
  <c r="A595" i="1" s="1"/>
  <c r="B599" i="1" a="1"/>
  <c r="B599" i="1" s="1"/>
  <c r="A599" i="1" s="1" a="1"/>
  <c r="A599" i="1" s="1"/>
  <c r="B603" i="1" a="1"/>
  <c r="B603" i="1" s="1"/>
  <c r="A603" i="1" s="1" a="1"/>
  <c r="A603" i="1" s="1"/>
  <c r="B607" i="1" a="1"/>
  <c r="B607" i="1" s="1"/>
  <c r="A607" i="1" s="1" a="1"/>
  <c r="A607" i="1" s="1"/>
  <c r="B611" i="1" a="1"/>
  <c r="B611" i="1" s="1"/>
  <c r="A611" i="1" s="1" a="1"/>
  <c r="A611" i="1" s="1"/>
  <c r="B334" i="1" a="1"/>
  <c r="B334" i="1" s="1"/>
  <c r="A334" i="1" s="1" a="1"/>
  <c r="A334" i="1" s="1"/>
  <c r="B342" i="1" a="1"/>
  <c r="B342" i="1" s="1"/>
  <c r="A342" i="1" s="1" a="1"/>
  <c r="A342" i="1" s="1"/>
  <c r="B350" i="1" a="1"/>
  <c r="B350" i="1" s="1"/>
  <c r="A350" i="1" s="1" a="1"/>
  <c r="A350" i="1" s="1"/>
  <c r="B358" i="1" a="1"/>
  <c r="B358" i="1" s="1"/>
  <c r="A358" i="1" s="1" a="1"/>
  <c r="A358" i="1" s="1"/>
  <c r="B618" i="1" a="1"/>
  <c r="B618" i="1" s="1"/>
  <c r="A618" i="1" s="1" a="1"/>
  <c r="A618" i="1" s="1"/>
  <c r="B622" i="1" a="1"/>
  <c r="B622" i="1" s="1"/>
  <c r="A622" i="1" s="1" a="1"/>
  <c r="A622" i="1" s="1"/>
  <c r="B630" i="1" a="1"/>
  <c r="B630" i="1" s="1"/>
  <c r="A630" i="1" s="1" a="1"/>
  <c r="A630" i="1" s="1"/>
  <c r="B638" i="1" a="1"/>
  <c r="B638" i="1" s="1"/>
  <c r="A638" i="1" s="1" a="1"/>
  <c r="A638" i="1" s="1"/>
  <c r="B646" i="1" a="1"/>
  <c r="B646" i="1" s="1"/>
  <c r="A646" i="1" s="1" a="1"/>
  <c r="A646" i="1" s="1"/>
  <c r="B654" i="1" a="1"/>
  <c r="B654" i="1" s="1"/>
  <c r="A654" i="1" s="1" a="1"/>
  <c r="A654" i="1" s="1"/>
  <c r="B661" i="1" a="1"/>
  <c r="B661" i="1" s="1"/>
  <c r="A661" i="1" s="1" a="1"/>
  <c r="A661" i="1" s="1"/>
  <c r="B665" i="1" a="1"/>
  <c r="B665" i="1" s="1"/>
  <c r="A665" i="1" s="1" a="1"/>
  <c r="A665" i="1" s="1"/>
  <c r="B672" i="1" a="1"/>
  <c r="B672" i="1" s="1"/>
  <c r="A672" i="1" s="1" a="1"/>
  <c r="A672" i="1" s="1"/>
  <c r="B680" i="1" a="1"/>
  <c r="B680" i="1" s="1"/>
  <c r="A680" i="1" s="1" a="1"/>
  <c r="A680" i="1" s="1"/>
  <c r="B688" i="1" a="1"/>
  <c r="B688" i="1" s="1"/>
  <c r="A688" i="1" s="1" a="1"/>
  <c r="A688" i="1" s="1"/>
  <c r="B696" i="1" a="1"/>
  <c r="B696" i="1" s="1"/>
  <c r="A696" i="1" s="1" a="1"/>
  <c r="A696" i="1" s="1"/>
  <c r="B704" i="1" a="1"/>
  <c r="B704" i="1" s="1"/>
  <c r="A704" i="1" s="1" a="1"/>
  <c r="A704" i="1" s="1"/>
  <c r="B1178" i="1" a="1"/>
  <c r="B1178" i="1" s="1"/>
  <c r="A1178" i="1" s="1" a="1"/>
  <c r="A1178" i="1" s="1"/>
  <c r="B673" i="1" a="1"/>
  <c r="B673" i="1" s="1"/>
  <c r="A673" i="1" s="1" a="1"/>
  <c r="A673" i="1" s="1"/>
  <c r="B681" i="1" a="1"/>
  <c r="B681" i="1" s="1"/>
  <c r="A681" i="1" s="1" a="1"/>
  <c r="A681" i="1" s="1"/>
  <c r="B689" i="1" a="1"/>
  <c r="B689" i="1" s="1"/>
  <c r="A689" i="1" s="1" a="1"/>
  <c r="A689" i="1" s="1"/>
  <c r="B697" i="1" a="1"/>
  <c r="B697" i="1" s="1"/>
  <c r="A697" i="1" s="1" a="1"/>
  <c r="A697" i="1" s="1"/>
  <c r="B705" i="1" a="1"/>
  <c r="B705" i="1" s="1"/>
  <c r="A705" i="1" s="1" a="1"/>
  <c r="A705" i="1" s="1"/>
  <c r="B715" i="1" a="1"/>
  <c r="B715" i="1" s="1"/>
  <c r="A715" i="1" s="1" a="1"/>
  <c r="A715" i="1" s="1"/>
  <c r="B723" i="1" a="1"/>
  <c r="B723" i="1" s="1"/>
  <c r="A723" i="1" s="1" a="1"/>
  <c r="A723" i="1" s="1"/>
  <c r="B731" i="1" a="1"/>
  <c r="B731" i="1" s="1"/>
  <c r="A731" i="1" s="1" a="1"/>
  <c r="A731" i="1" s="1"/>
  <c r="B739" i="1" a="1"/>
  <c r="B739" i="1" s="1"/>
  <c r="A739" i="1" s="1" a="1"/>
  <c r="A739" i="1" s="1"/>
  <c r="B747" i="1" a="1"/>
  <c r="B747" i="1" s="1"/>
  <c r="A747" i="1" s="1" a="1"/>
  <c r="A747" i="1" s="1"/>
  <c r="B755" i="1" a="1"/>
  <c r="B755" i="1" s="1"/>
  <c r="A755" i="1" s="1" a="1"/>
  <c r="A755" i="1" s="1"/>
  <c r="B763" i="1" a="1"/>
  <c r="B763" i="1" s="1"/>
  <c r="A763" i="1" s="1" a="1"/>
  <c r="A763" i="1" s="1"/>
  <c r="B771" i="1" a="1"/>
  <c r="B771" i="1" s="1"/>
  <c r="A771" i="1" s="1" a="1"/>
  <c r="A771" i="1" s="1"/>
  <c r="B779" i="1" a="1"/>
  <c r="B779" i="1" s="1"/>
  <c r="A779" i="1" s="1" a="1"/>
  <c r="A779" i="1" s="1"/>
  <c r="B787" i="1" a="1"/>
  <c r="B787" i="1" s="1"/>
  <c r="A787" i="1" s="1" a="1"/>
  <c r="A787" i="1" s="1"/>
  <c r="B795" i="1" a="1"/>
  <c r="B795" i="1" s="1"/>
  <c r="A795" i="1" s="1" a="1"/>
  <c r="A795" i="1" s="1"/>
  <c r="B803" i="1" a="1"/>
  <c r="B803" i="1" s="1"/>
  <c r="A803" i="1" s="1" a="1"/>
  <c r="A803" i="1" s="1"/>
  <c r="B811" i="1" a="1"/>
  <c r="B811" i="1" s="1"/>
  <c r="A811" i="1" s="1" a="1"/>
  <c r="A811" i="1" s="1"/>
  <c r="B819" i="1" a="1"/>
  <c r="B819" i="1" s="1"/>
  <c r="A819" i="1" s="1" a="1"/>
  <c r="A819" i="1" s="1"/>
  <c r="B827" i="1" a="1"/>
  <c r="B827" i="1" s="1"/>
  <c r="A827" i="1" s="1" a="1"/>
  <c r="A827" i="1" s="1"/>
  <c r="B835" i="1" a="1"/>
  <c r="B835" i="1" s="1"/>
  <c r="A835" i="1" s="1" a="1"/>
  <c r="A835" i="1" s="1"/>
  <c r="B843" i="1" a="1"/>
  <c r="B843" i="1" s="1"/>
  <c r="A843" i="1" s="1" a="1"/>
  <c r="A843" i="1" s="1"/>
  <c r="B851" i="1" a="1"/>
  <c r="B851" i="1" s="1"/>
  <c r="A851" i="1" s="1" a="1"/>
  <c r="A851" i="1" s="1"/>
  <c r="B859" i="1" a="1"/>
  <c r="B859" i="1" s="1"/>
  <c r="A859" i="1" s="1" a="1"/>
  <c r="A859" i="1" s="1"/>
  <c r="B867" i="1" a="1"/>
  <c r="B867" i="1" s="1"/>
  <c r="A867" i="1" s="1" a="1"/>
  <c r="A867" i="1" s="1"/>
  <c r="B875" i="1" a="1"/>
  <c r="B875" i="1" s="1"/>
  <c r="A875" i="1" s="1" a="1"/>
  <c r="A875" i="1" s="1"/>
  <c r="B883" i="1" a="1"/>
  <c r="B883" i="1" s="1"/>
  <c r="A883" i="1" s="1" a="1"/>
  <c r="A883" i="1" s="1"/>
  <c r="B891" i="1" a="1"/>
  <c r="B891" i="1" s="1"/>
  <c r="A891" i="1" s="1" a="1"/>
  <c r="A891" i="1" s="1"/>
  <c r="B899" i="1" a="1"/>
  <c r="B899" i="1" s="1"/>
  <c r="A899" i="1" s="1" a="1"/>
  <c r="A899" i="1" s="1"/>
  <c r="B907" i="1" a="1"/>
  <c r="B907" i="1" s="1"/>
  <c r="A907" i="1" s="1" a="1"/>
  <c r="A907" i="1" s="1"/>
  <c r="B915" i="1" a="1"/>
  <c r="B915" i="1" s="1"/>
  <c r="A915" i="1" s="1" a="1"/>
  <c r="A915" i="1" s="1"/>
  <c r="B923" i="1" a="1"/>
  <c r="B923" i="1" s="1"/>
  <c r="A923" i="1" s="1" a="1"/>
  <c r="A923" i="1" s="1"/>
  <c r="B931" i="1" a="1"/>
  <c r="B931" i="1" s="1"/>
  <c r="A931" i="1" s="1" a="1"/>
  <c r="A931" i="1" s="1"/>
  <c r="B939" i="1" a="1"/>
  <c r="B939" i="1" s="1"/>
  <c r="A939" i="1" s="1" a="1"/>
  <c r="A939" i="1" s="1"/>
  <c r="B947" i="1" a="1"/>
  <c r="B947" i="1" s="1"/>
  <c r="A947" i="1" s="1" a="1"/>
  <c r="A947" i="1" s="1"/>
  <c r="B955" i="1" a="1"/>
  <c r="B955" i="1" s="1"/>
  <c r="A955" i="1" s="1" a="1"/>
  <c r="A955" i="1" s="1"/>
  <c r="B963" i="1" a="1"/>
  <c r="B963" i="1" s="1"/>
  <c r="A963" i="1" s="1" a="1"/>
  <c r="A963" i="1" s="1"/>
  <c r="B971" i="1" a="1"/>
  <c r="B971" i="1" s="1"/>
  <c r="A971" i="1" s="1" a="1"/>
  <c r="A971" i="1" s="1"/>
  <c r="B979" i="1" a="1"/>
  <c r="B979" i="1" s="1"/>
  <c r="A979" i="1" s="1" a="1"/>
  <c r="A979" i="1" s="1"/>
  <c r="B987" i="1" a="1"/>
  <c r="B987" i="1" s="1"/>
  <c r="A987" i="1" s="1" a="1"/>
  <c r="A987" i="1" s="1"/>
  <c r="B995" i="1" a="1"/>
  <c r="B995" i="1" s="1"/>
  <c r="A995" i="1" s="1" a="1"/>
  <c r="A995" i="1" s="1"/>
  <c r="B1003" i="1" a="1"/>
  <c r="B1003" i="1" s="1"/>
  <c r="A1003" i="1" s="1" a="1"/>
  <c r="A1003" i="1" s="1"/>
  <c r="B1011" i="1" a="1"/>
  <c r="B1011" i="1" s="1"/>
  <c r="A1011" i="1" s="1" a="1"/>
  <c r="A1011" i="1" s="1"/>
  <c r="B1019" i="1" a="1"/>
  <c r="B1019" i="1" s="1"/>
  <c r="A1019" i="1" s="1" a="1"/>
  <c r="A1019" i="1" s="1"/>
  <c r="B1027" i="1" a="1"/>
  <c r="B1027" i="1" s="1"/>
  <c r="A1027" i="1" s="1" a="1"/>
  <c r="A1027" i="1" s="1"/>
  <c r="B1035" i="1" a="1"/>
  <c r="B1035" i="1" s="1"/>
  <c r="A1035" i="1" s="1" a="1"/>
  <c r="A1035" i="1" s="1"/>
  <c r="B1043" i="1" a="1"/>
  <c r="B1043" i="1" s="1"/>
  <c r="A1043" i="1" s="1" a="1"/>
  <c r="A1043" i="1" s="1"/>
  <c r="B1051" i="1" a="1"/>
  <c r="B1051" i="1" s="1"/>
  <c r="A1051" i="1" s="1" a="1"/>
  <c r="A1051" i="1" s="1"/>
  <c r="B1059" i="1" a="1"/>
  <c r="B1059" i="1" s="1"/>
  <c r="A1059" i="1" s="1" a="1"/>
  <c r="A1059" i="1" s="1"/>
  <c r="B1067" i="1" a="1"/>
  <c r="B1067" i="1" s="1"/>
  <c r="A1067" i="1" s="1" a="1"/>
  <c r="A1067" i="1" s="1"/>
  <c r="B1075" i="1" a="1"/>
  <c r="B1075" i="1" s="1"/>
  <c r="A1075" i="1" s="1" a="1"/>
  <c r="A1075" i="1" s="1"/>
  <c r="B1083" i="1" a="1"/>
  <c r="B1083" i="1" s="1"/>
  <c r="A1083" i="1" s="1" a="1"/>
  <c r="A1083" i="1" s="1"/>
  <c r="B1091" i="1" a="1"/>
  <c r="B1091" i="1" s="1"/>
  <c r="A1091" i="1" s="1" a="1"/>
  <c r="A1091" i="1" s="1"/>
  <c r="B1099" i="1" a="1"/>
  <c r="B1099" i="1" s="1"/>
  <c r="A1099" i="1" s="1" a="1"/>
  <c r="A1099" i="1" s="1"/>
  <c r="B1107" i="1" a="1"/>
  <c r="B1107" i="1" s="1"/>
  <c r="A1107" i="1" s="1" a="1"/>
  <c r="A1107" i="1" s="1"/>
  <c r="B1115" i="1" a="1"/>
  <c r="B1115" i="1" s="1"/>
  <c r="A1115" i="1" s="1" a="1"/>
  <c r="A1115" i="1" s="1"/>
  <c r="B1123" i="1" a="1"/>
  <c r="B1123" i="1" s="1"/>
  <c r="A1123" i="1" s="1" a="1"/>
  <c r="A1123" i="1" s="1"/>
  <c r="B1131" i="1" a="1"/>
  <c r="B1131" i="1" s="1"/>
  <c r="A1131" i="1" s="1" a="1"/>
  <c r="A1131" i="1" s="1"/>
  <c r="B1139" i="1" a="1"/>
  <c r="B1139" i="1" s="1"/>
  <c r="A1139" i="1" s="1" a="1"/>
  <c r="A1139" i="1" s="1"/>
  <c r="B1147" i="1" a="1"/>
  <c r="B1147" i="1" s="1"/>
  <c r="A1147" i="1" s="1" a="1"/>
  <c r="A1147" i="1" s="1"/>
  <c r="B1155" i="1" a="1"/>
  <c r="B1155" i="1" s="1"/>
  <c r="A1155" i="1" s="1" a="1"/>
  <c r="A1155" i="1" s="1"/>
  <c r="B1163" i="1" a="1"/>
  <c r="B1163" i="1" s="1"/>
  <c r="A1163" i="1" s="1" a="1"/>
  <c r="A1163" i="1" s="1"/>
  <c r="B1171" i="1" a="1"/>
  <c r="B1171" i="1" s="1"/>
  <c r="A1171" i="1" s="1" a="1"/>
  <c r="A1171" i="1" s="1"/>
  <c r="B1179" i="1" a="1"/>
  <c r="B1179" i="1" s="1"/>
  <c r="A1179" i="1" s="1" a="1"/>
  <c r="A1179" i="1" s="1"/>
  <c r="B1183" i="1" a="1"/>
  <c r="B1183" i="1" s="1"/>
  <c r="A1183" i="1" s="1" a="1"/>
  <c r="A1183" i="1" s="1"/>
  <c r="B1187" i="1" a="1"/>
  <c r="B1187" i="1" s="1"/>
  <c r="A1187" i="1" s="1" a="1"/>
  <c r="A1187" i="1" s="1"/>
  <c r="B1191" i="1" a="1"/>
  <c r="B1191" i="1" s="1"/>
  <c r="A1191" i="1" s="1" a="1"/>
  <c r="A1191" i="1" s="1"/>
  <c r="B1195" i="1" a="1"/>
  <c r="B1195" i="1" s="1"/>
  <c r="A1195" i="1" s="1" a="1"/>
  <c r="A1195" i="1" s="1"/>
  <c r="B1199" i="1" a="1"/>
  <c r="B1199" i="1" s="1"/>
  <c r="A1199" i="1" s="1" a="1"/>
  <c r="A1199" i="1" s="1"/>
  <c r="B1203" i="1" a="1"/>
  <c r="B1203" i="1" s="1"/>
  <c r="A1203" i="1" s="1" a="1"/>
  <c r="A1203" i="1" s="1"/>
  <c r="B1207" i="1" a="1"/>
  <c r="B1207" i="1" s="1"/>
  <c r="A1207" i="1" s="1" a="1"/>
  <c r="A1207" i="1" s="1"/>
  <c r="B1211" i="1" a="1"/>
  <c r="B1211" i="1" s="1"/>
  <c r="A1211" i="1" s="1" a="1"/>
  <c r="A1211" i="1" s="1"/>
  <c r="B1215" i="1" a="1"/>
  <c r="B1215" i="1" s="1"/>
  <c r="A1215" i="1" s="1" a="1"/>
  <c r="A1215" i="1" s="1"/>
  <c r="B1219" i="1" a="1"/>
  <c r="B1219" i="1" s="1"/>
  <c r="A1219" i="1" s="1" a="1"/>
  <c r="A1219" i="1" s="1"/>
  <c r="B1223" i="1" a="1"/>
  <c r="B1223" i="1" s="1"/>
  <c r="A1223" i="1" s="1" a="1"/>
  <c r="A1223" i="1" s="1"/>
  <c r="B1227" i="1" a="1"/>
  <c r="B1227" i="1" s="1"/>
  <c r="A1227" i="1" s="1" a="1"/>
  <c r="A1227" i="1" s="1"/>
  <c r="B1231" i="1" a="1"/>
  <c r="B1231" i="1" s="1"/>
  <c r="A1231" i="1" s="1" a="1"/>
  <c r="A1231" i="1" s="1"/>
  <c r="B1235" i="1" a="1"/>
  <c r="B1235" i="1" s="1"/>
  <c r="A1235" i="1" s="1" a="1"/>
  <c r="A1235" i="1" s="1"/>
  <c r="B1239" i="1" a="1"/>
  <c r="B1239" i="1" s="1"/>
  <c r="A1239" i="1" s="1" a="1"/>
  <c r="A1239" i="1" s="1"/>
  <c r="B1243" i="1" a="1"/>
  <c r="B1243" i="1" s="1"/>
  <c r="A1243" i="1" s="1" a="1"/>
  <c r="A1243" i="1" s="1"/>
  <c r="B1247" i="1" a="1"/>
  <c r="B1247" i="1" s="1"/>
  <c r="A1247" i="1" s="1" a="1"/>
  <c r="A1247" i="1" s="1"/>
  <c r="B1251" i="1" a="1"/>
  <c r="B1251" i="1" s="1"/>
  <c r="A1251" i="1" s="1" a="1"/>
  <c r="A1251" i="1" s="1"/>
  <c r="B1255" i="1" a="1"/>
  <c r="B1255" i="1" s="1"/>
  <c r="A1255" i="1" s="1" a="1"/>
  <c r="A1255" i="1" s="1"/>
  <c r="B1259" i="1" a="1"/>
  <c r="B1259" i="1" s="1"/>
  <c r="A1259" i="1" s="1" a="1"/>
  <c r="A1259" i="1" s="1"/>
  <c r="B1263" i="1" a="1"/>
  <c r="B1263" i="1" s="1"/>
  <c r="A1263" i="1" s="1" a="1"/>
  <c r="A1263" i="1" s="1"/>
  <c r="B1267" i="1" a="1"/>
  <c r="B1267" i="1" s="1"/>
  <c r="A1267" i="1" s="1" a="1"/>
  <c r="A1267" i="1" s="1"/>
  <c r="B1271" i="1" a="1"/>
  <c r="B1271" i="1" s="1"/>
  <c r="A1271" i="1" s="1" a="1"/>
  <c r="A1271" i="1" s="1"/>
  <c r="B1275" i="1" a="1"/>
  <c r="B1275" i="1" s="1"/>
  <c r="A1275" i="1" s="1" a="1"/>
  <c r="A1275" i="1" s="1"/>
  <c r="B1283" i="1" a="1"/>
  <c r="B1283" i="1" s="1"/>
  <c r="A1283" i="1" s="1" a="1"/>
  <c r="A1283" i="1" s="1"/>
  <c r="B1282" i="1" a="1"/>
  <c r="B1282" i="1" s="1"/>
  <c r="A1282" i="1" s="1" a="1"/>
  <c r="A1282" i="1" s="1"/>
  <c r="B1290" i="1" a="1"/>
  <c r="B1290" i="1" s="1"/>
  <c r="A1290" i="1" s="1" a="1"/>
  <c r="A1290" i="1" s="1"/>
  <c r="B1298" i="1" a="1"/>
  <c r="B1298" i="1" s="1"/>
  <c r="A1298" i="1" s="1" a="1"/>
  <c r="A1298" i="1" s="1"/>
  <c r="B1306" i="1" a="1"/>
  <c r="B1306" i="1" s="1"/>
  <c r="A1306" i="1" s="1" a="1"/>
  <c r="A1306" i="1" s="1"/>
  <c r="B1314" i="1" a="1"/>
  <c r="B1314" i="1" s="1"/>
  <c r="A1314" i="1" s="1" a="1"/>
  <c r="A1314" i="1" s="1"/>
  <c r="B1322" i="1" a="1"/>
  <c r="B1322" i="1" s="1"/>
  <c r="A1322" i="1" s="1" a="1"/>
  <c r="A1322" i="1" s="1"/>
  <c r="B1330" i="1" a="1"/>
  <c r="B1330" i="1" s="1"/>
  <c r="A1330" i="1" s="1" a="1"/>
  <c r="A1330" i="1" s="1"/>
  <c r="B1338" i="1" a="1"/>
  <c r="B1338" i="1" s="1"/>
  <c r="A1338" i="1" s="1" a="1"/>
  <c r="A1338" i="1" s="1"/>
  <c r="B1346" i="1" a="1"/>
  <c r="B1346" i="1" s="1"/>
  <c r="A1346" i="1" s="1" a="1"/>
  <c r="A1346" i="1" s="1"/>
  <c r="B1354" i="1" a="1"/>
  <c r="B1354" i="1" s="1"/>
  <c r="A1354" i="1" s="1" a="1"/>
  <c r="A1354" i="1" s="1"/>
  <c r="B1360" i="1" a="1"/>
  <c r="B1360" i="1" s="1"/>
  <c r="A1360" i="1" s="1" a="1"/>
  <c r="A1360" i="1" s="1"/>
  <c r="B1364" i="1" a="1"/>
  <c r="B1364" i="1" s="1"/>
  <c r="A1364" i="1" s="1" a="1"/>
  <c r="A1364" i="1" s="1"/>
  <c r="B33" i="1" a="1"/>
  <c r="B33" i="1" s="1"/>
  <c r="A33" i="1" s="1" a="1"/>
  <c r="A33" i="1" s="1"/>
  <c r="B49" i="1" a="1"/>
  <c r="B49" i="1" s="1"/>
  <c r="A49" i="1" s="1" a="1"/>
  <c r="A49" i="1" s="1"/>
  <c r="B60" i="1" a="1"/>
  <c r="B60" i="1" s="1"/>
  <c r="A60" i="1" s="1" a="1"/>
  <c r="A60" i="1" s="1"/>
  <c r="B28" i="1" a="1"/>
  <c r="B28" i="1" s="1"/>
  <c r="A28" i="1" s="1" a="1"/>
  <c r="A28" i="1" s="1"/>
  <c r="B73" i="1" a="1"/>
  <c r="B73" i="1" s="1"/>
  <c r="A73" i="1" s="1" a="1"/>
  <c r="A73" i="1" s="1"/>
  <c r="B84" i="1" a="1"/>
  <c r="B84" i="1" s="1"/>
  <c r="A84" i="1" s="1" a="1"/>
  <c r="A84" i="1" s="1"/>
  <c r="B97" i="1" a="1"/>
  <c r="B97" i="1" s="1"/>
  <c r="A97" i="1" s="1" a="1"/>
  <c r="A97" i="1" s="1"/>
  <c r="B105" i="1" a="1"/>
  <c r="B105" i="1" s="1"/>
  <c r="A105" i="1" s="1" a="1"/>
  <c r="A105" i="1" s="1"/>
  <c r="B113" i="1" a="1"/>
  <c r="B113" i="1" s="1"/>
  <c r="A113" i="1" s="1" a="1"/>
  <c r="A113" i="1" s="1"/>
  <c r="B121" i="1" a="1"/>
  <c r="B121" i="1" s="1"/>
  <c r="A121" i="1" s="1" a="1"/>
  <c r="A121" i="1" s="1"/>
  <c r="B129" i="1" a="1"/>
  <c r="B129" i="1" s="1"/>
  <c r="A129" i="1" s="1" a="1"/>
  <c r="A129" i="1" s="1"/>
  <c r="B137" i="1" a="1"/>
  <c r="B137" i="1" s="1"/>
  <c r="A137" i="1" s="1" a="1"/>
  <c r="A137" i="1" s="1"/>
  <c r="B150" i="1" a="1"/>
  <c r="B150" i="1" s="1"/>
  <c r="A150" i="1" s="1" a="1"/>
  <c r="A150" i="1" s="1"/>
  <c r="B161" i="1" a="1"/>
  <c r="B161" i="1" s="1"/>
  <c r="A161" i="1" s="1" a="1"/>
  <c r="A161" i="1" s="1"/>
  <c r="B177" i="1" a="1"/>
  <c r="B177" i="1" s="1"/>
  <c r="A177" i="1" s="1" a="1"/>
  <c r="A177" i="1" s="1"/>
  <c r="B193" i="1" a="1"/>
  <c r="B193" i="1" s="1"/>
  <c r="A193" i="1" s="1" a="1"/>
  <c r="A193" i="1" s="1"/>
  <c r="B209" i="1" a="1"/>
  <c r="B209" i="1" s="1"/>
  <c r="A209" i="1" s="1" a="1"/>
  <c r="A209" i="1" s="1"/>
  <c r="B221" i="1" a="1"/>
  <c r="B221" i="1" s="1"/>
  <c r="A221" i="1" s="1" a="1"/>
  <c r="A221" i="1" s="1"/>
  <c r="B237" i="1" a="1"/>
  <c r="B237" i="1" s="1"/>
  <c r="A237" i="1" s="1" a="1"/>
  <c r="A237" i="1" s="1"/>
  <c r="B253" i="1" a="1"/>
  <c r="B253" i="1" s="1"/>
  <c r="A253" i="1" s="1" a="1"/>
  <c r="A253" i="1" s="1"/>
  <c r="B269" i="1" a="1"/>
  <c r="B269" i="1" s="1"/>
  <c r="A269" i="1" s="1" a="1"/>
  <c r="A269" i="1" s="1"/>
  <c r="B289" i="1" a="1"/>
  <c r="B289" i="1" s="1"/>
  <c r="A289" i="1" s="1" a="1"/>
  <c r="A289" i="1" s="1"/>
  <c r="B297" i="1" a="1"/>
  <c r="B297" i="1" s="1"/>
  <c r="A297" i="1" s="1" a="1"/>
  <c r="A297" i="1" s="1"/>
  <c r="B305" i="1" a="1"/>
  <c r="B305" i="1" s="1"/>
  <c r="A305" i="1" s="1" a="1"/>
  <c r="A305" i="1" s="1"/>
  <c r="B315" i="1" a="1"/>
  <c r="B315" i="1" s="1"/>
  <c r="A315" i="1" s="1" a="1"/>
  <c r="A315" i="1" s="1"/>
  <c r="B326" i="1" a="1"/>
  <c r="B326" i="1" s="1"/>
  <c r="A326" i="1" s="1" a="1"/>
  <c r="A326" i="1" s="1"/>
  <c r="B335" i="1" a="1"/>
  <c r="B335" i="1" s="1"/>
  <c r="A335" i="1" s="1" a="1"/>
  <c r="A335" i="1" s="1"/>
  <c r="B355" i="1" a="1"/>
  <c r="B355" i="1" s="1"/>
  <c r="A355" i="1" s="1" a="1"/>
  <c r="A355" i="1" s="1"/>
  <c r="B370" i="1" a="1"/>
  <c r="B370" i="1" s="1"/>
  <c r="A370" i="1" s="1" a="1"/>
  <c r="A370" i="1" s="1"/>
  <c r="B386" i="1" a="1"/>
  <c r="B386" i="1" s="1"/>
  <c r="A386" i="1" s="1" a="1"/>
  <c r="A386" i="1" s="1"/>
  <c r="B402" i="1" a="1"/>
  <c r="B402" i="1" s="1"/>
  <c r="A402" i="1" s="1" a="1"/>
  <c r="A402" i="1" s="1"/>
  <c r="B418" i="1" a="1"/>
  <c r="B418" i="1" s="1"/>
  <c r="A418" i="1" s="1" a="1"/>
  <c r="A418" i="1" s="1"/>
  <c r="B434" i="1" a="1"/>
  <c r="B434" i="1" s="1"/>
  <c r="A434" i="1" s="1" a="1"/>
  <c r="A434" i="1" s="1"/>
  <c r="B450" i="1" a="1"/>
  <c r="B450" i="1" s="1"/>
  <c r="A450" i="1" s="1" a="1"/>
  <c r="A450" i="1" s="1"/>
  <c r="B466" i="1" a="1"/>
  <c r="B466" i="1" s="1"/>
  <c r="A466" i="1" s="1" a="1"/>
  <c r="A466" i="1" s="1"/>
  <c r="B482" i="1" a="1"/>
  <c r="B482" i="1" s="1"/>
  <c r="A482" i="1" s="1" a="1"/>
  <c r="A482" i="1" s="1"/>
  <c r="B502" i="1" a="1"/>
  <c r="B502" i="1" s="1"/>
  <c r="A502" i="1" s="1" a="1"/>
  <c r="A502" i="1" s="1"/>
  <c r="B518" i="1" a="1"/>
  <c r="B518" i="1" s="1"/>
  <c r="A518" i="1" s="1" a="1"/>
  <c r="A518" i="1" s="1"/>
  <c r="B534" i="1" a="1"/>
  <c r="B534" i="1" s="1"/>
  <c r="A534" i="1" s="1" a="1"/>
  <c r="A534" i="1" s="1"/>
  <c r="B550" i="1" a="1"/>
  <c r="B550" i="1" s="1"/>
  <c r="A550" i="1" s="1" a="1"/>
  <c r="A550" i="1" s="1"/>
  <c r="B566" i="1" a="1"/>
  <c r="B566" i="1" s="1"/>
  <c r="A566" i="1" s="1" a="1"/>
  <c r="A566" i="1" s="1"/>
  <c r="B582" i="1" a="1"/>
  <c r="B582" i="1" s="1"/>
  <c r="A582" i="1" s="1" a="1"/>
  <c r="A582" i="1" s="1"/>
  <c r="B596" i="1" a="1"/>
  <c r="B596" i="1" s="1"/>
  <c r="A596" i="1" s="1" a="1"/>
  <c r="A596" i="1" s="1"/>
  <c r="B604" i="1" a="1"/>
  <c r="B604" i="1" s="1"/>
  <c r="A604" i="1" s="1" a="1"/>
  <c r="A604" i="1" s="1"/>
  <c r="B612" i="1" a="1"/>
  <c r="B612" i="1" s="1"/>
  <c r="A612" i="1" s="1" a="1"/>
  <c r="A612" i="1" s="1"/>
  <c r="B344" i="1" a="1"/>
  <c r="B344" i="1" s="1"/>
  <c r="A344" i="1" s="1" a="1"/>
  <c r="A344" i="1" s="1"/>
  <c r="B360" i="1" a="1"/>
  <c r="B360" i="1" s="1"/>
  <c r="A360" i="1" s="1" a="1"/>
  <c r="A360" i="1" s="1"/>
  <c r="B620" i="1" a="1"/>
  <c r="B620" i="1" s="1"/>
  <c r="A620" i="1" s="1" a="1"/>
  <c r="A620" i="1" s="1"/>
  <c r="B640" i="1" a="1"/>
  <c r="B640" i="1" s="1"/>
  <c r="A640" i="1" s="1" a="1"/>
  <c r="A640" i="1" s="1"/>
  <c r="B656" i="1" a="1"/>
  <c r="B656" i="1" s="1"/>
  <c r="A656" i="1" s="1" a="1"/>
  <c r="A656" i="1" s="1"/>
  <c r="B670" i="1" a="1"/>
  <c r="B670" i="1" s="1"/>
  <c r="A670" i="1" s="1" a="1"/>
  <c r="A670" i="1" s="1"/>
  <c r="B686" i="1" a="1"/>
  <c r="B686" i="1" s="1"/>
  <c r="A686" i="1" s="1" a="1"/>
  <c r="A686" i="1" s="1"/>
  <c r="B702" i="1" a="1"/>
  <c r="B702" i="1" s="1"/>
  <c r="A702" i="1" s="1" a="1"/>
  <c r="A702" i="1" s="1"/>
  <c r="B671" i="1" a="1"/>
  <c r="B671" i="1" s="1"/>
  <c r="A671" i="1" s="1" a="1"/>
  <c r="A671" i="1" s="1"/>
  <c r="B687" i="1" a="1"/>
  <c r="B687" i="1" s="1"/>
  <c r="A687" i="1" s="1" a="1"/>
  <c r="A687" i="1" s="1"/>
  <c r="B707" i="1" a="1"/>
  <c r="B707" i="1" s="1"/>
  <c r="A707" i="1" s="1" a="1"/>
  <c r="A707" i="1" s="1"/>
  <c r="B721" i="1" a="1"/>
  <c r="B721" i="1" s="1"/>
  <c r="A721" i="1" s="1" a="1"/>
  <c r="A721" i="1" s="1"/>
  <c r="B737" i="1" a="1"/>
  <c r="B737" i="1" s="1"/>
  <c r="A737" i="1" s="1" a="1"/>
  <c r="A737" i="1" s="1"/>
  <c r="B753" i="1" a="1"/>
  <c r="B753" i="1" s="1"/>
  <c r="A753" i="1" s="1" a="1"/>
  <c r="A753" i="1" s="1"/>
  <c r="B769" i="1" a="1"/>
  <c r="B769" i="1" s="1"/>
  <c r="A769" i="1" s="1" a="1"/>
  <c r="A769" i="1" s="1"/>
  <c r="B785" i="1" a="1"/>
  <c r="B785" i="1" s="1"/>
  <c r="A785" i="1" s="1" a="1"/>
  <c r="A785" i="1" s="1"/>
  <c r="B805" i="1" a="1"/>
  <c r="B805" i="1" s="1"/>
  <c r="A805" i="1" s="1" a="1"/>
  <c r="A805" i="1" s="1"/>
  <c r="B821" i="1" a="1"/>
  <c r="B821" i="1" s="1"/>
  <c r="A821" i="1" s="1" a="1"/>
  <c r="A821" i="1" s="1"/>
  <c r="B837" i="1" a="1"/>
  <c r="B837" i="1" s="1"/>
  <c r="A837" i="1" s="1" a="1"/>
  <c r="A837" i="1" s="1"/>
  <c r="B853" i="1" a="1"/>
  <c r="B853" i="1" s="1"/>
  <c r="A853" i="1" s="1" a="1"/>
  <c r="A853" i="1" s="1"/>
  <c r="B873" i="1" a="1"/>
  <c r="B873" i="1" s="1"/>
  <c r="A873" i="1" s="1" a="1"/>
  <c r="A873" i="1" s="1"/>
  <c r="B889" i="1" a="1"/>
  <c r="B889" i="1" s="1"/>
  <c r="A889" i="1" s="1" a="1"/>
  <c r="A889" i="1" s="1"/>
  <c r="B905" i="1" a="1"/>
  <c r="B905" i="1" s="1"/>
  <c r="A905" i="1" s="1" a="1"/>
  <c r="A905" i="1" s="1"/>
  <c r="B921" i="1" a="1"/>
  <c r="B921" i="1" s="1"/>
  <c r="A921" i="1" s="1" a="1"/>
  <c r="A921" i="1" s="1"/>
  <c r="B937" i="1" a="1"/>
  <c r="B937" i="1" s="1"/>
  <c r="A937" i="1" s="1" a="1"/>
  <c r="A937" i="1" s="1"/>
  <c r="B953" i="1" a="1"/>
  <c r="B953" i="1" s="1"/>
  <c r="A953" i="1" s="1" a="1"/>
  <c r="A953" i="1" s="1"/>
  <c r="B969" i="1" a="1"/>
  <c r="B969" i="1" s="1"/>
  <c r="A969" i="1" s="1" a="1"/>
  <c r="A969" i="1" s="1"/>
  <c r="B985" i="1" a="1"/>
  <c r="B985" i="1" s="1"/>
  <c r="A985" i="1" s="1" a="1"/>
  <c r="A985" i="1" s="1"/>
  <c r="B1001" i="1" a="1"/>
  <c r="B1001" i="1" s="1"/>
  <c r="A1001" i="1" s="1" a="1"/>
  <c r="A1001" i="1" s="1"/>
  <c r="B1017" i="1" a="1"/>
  <c r="B1017" i="1" s="1"/>
  <c r="A1017" i="1" s="1" a="1"/>
  <c r="A1017" i="1" s="1"/>
  <c r="B1037" i="1" a="1"/>
  <c r="B1037" i="1" s="1"/>
  <c r="A1037" i="1" s="1" a="1"/>
  <c r="A1037" i="1" s="1"/>
  <c r="B1053" i="1" a="1"/>
  <c r="B1053" i="1" s="1"/>
  <c r="A1053" i="1" s="1" a="1"/>
  <c r="A1053" i="1" s="1"/>
  <c r="B1065" i="1" a="1"/>
  <c r="B1065" i="1" s="1"/>
  <c r="A1065" i="1" s="1" a="1"/>
  <c r="A1065" i="1" s="1"/>
  <c r="B1085" i="1" a="1"/>
  <c r="B1085" i="1" s="1"/>
  <c r="A1085" i="1" s="1" a="1"/>
  <c r="A1085" i="1" s="1"/>
  <c r="B1101" i="1" a="1"/>
  <c r="B1101" i="1" s="1"/>
  <c r="A1101" i="1" s="1" a="1"/>
  <c r="A1101" i="1" s="1"/>
  <c r="B1117" i="1" a="1"/>
  <c r="B1117" i="1" s="1"/>
  <c r="A1117" i="1" s="1" a="1"/>
  <c r="A1117" i="1" s="1"/>
  <c r="B1125" i="1" a="1"/>
  <c r="B1125" i="1" s="1"/>
  <c r="A1125" i="1" s="1" a="1"/>
  <c r="A1125" i="1" s="1"/>
  <c r="B1133" i="1" a="1"/>
  <c r="B1133" i="1" s="1"/>
  <c r="A1133" i="1" s="1" a="1"/>
  <c r="A1133" i="1" s="1"/>
  <c r="B1141" i="1" a="1"/>
  <c r="B1141" i="1" s="1"/>
  <c r="A1141" i="1" s="1" a="1"/>
  <c r="A1141" i="1" s="1"/>
  <c r="B1149" i="1" a="1"/>
  <c r="B1149" i="1" s="1"/>
  <c r="A1149" i="1" s="1" a="1"/>
  <c r="A1149" i="1" s="1"/>
  <c r="B1161" i="1" a="1"/>
  <c r="B1161" i="1" s="1"/>
  <c r="A1161" i="1" s="1" a="1"/>
  <c r="A1161" i="1" s="1"/>
  <c r="B1169" i="1" a="1"/>
  <c r="B1169" i="1" s="1"/>
  <c r="A1169" i="1" s="1" a="1"/>
  <c r="A1169" i="1" s="1"/>
  <c r="B1177" i="1" a="1"/>
  <c r="B1177" i="1" s="1"/>
  <c r="A1177" i="1" s="1" a="1"/>
  <c r="A1177" i="1" s="1"/>
  <c r="B1182" i="1" a="1"/>
  <c r="B1182" i="1" s="1"/>
  <c r="A1182" i="1" s="1" a="1"/>
  <c r="A1182" i="1" s="1"/>
  <c r="B1186" i="1" a="1"/>
  <c r="B1186" i="1" s="1"/>
  <c r="A1186" i="1" s="1" a="1"/>
  <c r="A1186" i="1" s="1"/>
  <c r="B1190" i="1" a="1"/>
  <c r="B1190" i="1" s="1"/>
  <c r="A1190" i="1" s="1" a="1"/>
  <c r="A1190" i="1" s="1"/>
  <c r="B1194" i="1" a="1"/>
  <c r="B1194" i="1" s="1"/>
  <c r="A1194" i="1" s="1" a="1"/>
  <c r="A1194" i="1" s="1"/>
  <c r="B1198" i="1" a="1"/>
  <c r="B1198" i="1" s="1"/>
  <c r="A1198" i="1" s="1" a="1"/>
  <c r="A1198" i="1" s="1"/>
  <c r="B1202" i="1" a="1"/>
  <c r="B1202" i="1" s="1"/>
  <c r="A1202" i="1" s="1" a="1"/>
  <c r="A1202" i="1" s="1"/>
  <c r="B1206" i="1" a="1"/>
  <c r="B1206" i="1" s="1"/>
  <c r="A1206" i="1" s="1" a="1"/>
  <c r="A1206" i="1" s="1"/>
  <c r="B1210" i="1" a="1"/>
  <c r="B1210" i="1" s="1"/>
  <c r="A1210" i="1" s="1" a="1"/>
  <c r="A1210" i="1" s="1"/>
  <c r="B1214" i="1" a="1"/>
  <c r="B1214" i="1" s="1"/>
  <c r="A1214" i="1" s="1" a="1"/>
  <c r="A1214" i="1" s="1"/>
  <c r="B1218" i="1" a="1"/>
  <c r="B1218" i="1" s="1"/>
  <c r="A1218" i="1" s="1" a="1"/>
  <c r="A1218" i="1" s="1"/>
  <c r="B1222" i="1" a="1"/>
  <c r="B1222" i="1" s="1"/>
  <c r="A1222" i="1" s="1" a="1"/>
  <c r="A1222" i="1" s="1"/>
  <c r="B1226" i="1" a="1"/>
  <c r="B1226" i="1" s="1"/>
  <c r="A1226" i="1" s="1" a="1"/>
  <c r="A1226" i="1" s="1"/>
  <c r="B1230" i="1" a="1"/>
  <c r="B1230" i="1" s="1"/>
  <c r="A1230" i="1" s="1" a="1"/>
  <c r="A1230" i="1" s="1"/>
  <c r="B1234" i="1" a="1"/>
  <c r="B1234" i="1" s="1"/>
  <c r="A1234" i="1" s="1" a="1"/>
  <c r="A1234" i="1" s="1"/>
  <c r="B1238" i="1" a="1"/>
  <c r="B1238" i="1" s="1"/>
  <c r="A1238" i="1" s="1" a="1"/>
  <c r="A1238" i="1" s="1"/>
  <c r="B1242" i="1" a="1"/>
  <c r="B1242" i="1" s="1"/>
  <c r="A1242" i="1" s="1" a="1"/>
  <c r="A1242" i="1" s="1"/>
  <c r="B1246" i="1" a="1"/>
  <c r="B1246" i="1" s="1"/>
  <c r="A1246" i="1" s="1" a="1"/>
  <c r="A1246" i="1" s="1"/>
  <c r="B1250" i="1" a="1"/>
  <c r="B1250" i="1" s="1"/>
  <c r="A1250" i="1" s="1" a="1"/>
  <c r="A1250" i="1" s="1"/>
  <c r="B1254" i="1" a="1"/>
  <c r="B1254" i="1" s="1"/>
  <c r="A1254" i="1" s="1" a="1"/>
  <c r="A1254" i="1" s="1"/>
  <c r="B1258" i="1" a="1"/>
  <c r="B1258" i="1" s="1"/>
  <c r="A1258" i="1" s="1" a="1"/>
  <c r="A1258" i="1" s="1"/>
  <c r="B1262" i="1" a="1"/>
  <c r="B1262" i="1" s="1"/>
  <c r="A1262" i="1" s="1" a="1"/>
  <c r="A1262" i="1" s="1"/>
  <c r="B1266" i="1" a="1"/>
  <c r="B1266" i="1" s="1"/>
  <c r="A1266" i="1" s="1" a="1"/>
  <c r="A1266" i="1" s="1"/>
  <c r="B1270" i="1" a="1"/>
  <c r="B1270" i="1" s="1"/>
  <c r="A1270" i="1" s="1" a="1"/>
  <c r="A1270" i="1" s="1"/>
  <c r="B1274" i="1" a="1"/>
  <c r="B1274" i="1" s="1"/>
  <c r="A1274" i="1" s="1" a="1"/>
  <c r="A1274" i="1" s="1"/>
  <c r="B1281" i="1" a="1"/>
  <c r="B1281" i="1" s="1"/>
  <c r="A1281" i="1" s="1" a="1"/>
  <c r="A1281" i="1" s="1"/>
  <c r="B1280" i="1" a="1"/>
  <c r="B1280" i="1" s="1"/>
  <c r="A1280" i="1" s="1" a="1"/>
  <c r="A1280" i="1" s="1"/>
  <c r="B1288" i="1" a="1"/>
  <c r="B1288" i="1" s="1"/>
  <c r="A1288" i="1" s="1" a="1"/>
  <c r="A1288" i="1" s="1"/>
  <c r="B1296" i="1" a="1"/>
  <c r="B1296" i="1" s="1"/>
  <c r="A1296" i="1" s="1" a="1"/>
  <c r="A1296" i="1" s="1"/>
  <c r="B1304" i="1" a="1"/>
  <c r="B1304" i="1" s="1"/>
  <c r="A1304" i="1" s="1" a="1"/>
  <c r="A1304" i="1" s="1"/>
  <c r="B1312" i="1" a="1"/>
  <c r="B1312" i="1" s="1"/>
  <c r="A1312" i="1" s="1" a="1"/>
  <c r="A1312" i="1" s="1"/>
  <c r="B1320" i="1" a="1"/>
  <c r="B1320" i="1" s="1"/>
  <c r="A1320" i="1" s="1" a="1"/>
  <c r="A1320" i="1" s="1"/>
  <c r="B1328" i="1" a="1"/>
  <c r="B1328" i="1" s="1"/>
  <c r="A1328" i="1" s="1" a="1"/>
  <c r="A1328" i="1" s="1"/>
  <c r="B1336" i="1" a="1"/>
  <c r="B1336" i="1" s="1"/>
  <c r="A1336" i="1" s="1" a="1"/>
  <c r="A1336" i="1" s="1"/>
  <c r="B1344" i="1" a="1"/>
  <c r="B1344" i="1" s="1"/>
  <c r="A1344" i="1" s="1" a="1"/>
  <c r="A1344" i="1" s="1"/>
  <c r="B1352" i="1" a="1"/>
  <c r="B1352" i="1" s="1"/>
  <c r="A1352" i="1" s="1" a="1"/>
  <c r="A1352" i="1" s="1"/>
  <c r="B1359" i="1" a="1"/>
  <c r="B1359" i="1" s="1"/>
  <c r="A1359" i="1" s="1" a="1"/>
  <c r="A1359" i="1" s="1"/>
  <c r="B1363" i="1" a="1"/>
  <c r="B1363" i="1" s="1"/>
  <c r="A1363" i="1" s="1" a="1"/>
  <c r="A1363" i="1" s="1"/>
  <c r="B1367" i="1" a="1"/>
  <c r="B1367" i="1" s="1"/>
  <c r="A1367" i="1" s="1" a="1"/>
  <c r="A1367" i="1" s="1"/>
  <c r="B1371" i="1" a="1"/>
  <c r="B1371" i="1" s="1"/>
  <c r="A1371" i="1" s="1" a="1"/>
  <c r="A1371" i="1" s="1"/>
  <c r="B1375" i="1" a="1"/>
  <c r="B1375" i="1" s="1"/>
  <c r="A1375" i="1" s="1" a="1"/>
  <c r="A1375" i="1" s="1"/>
  <c r="B1379" i="1" a="1"/>
  <c r="B1379" i="1" s="1"/>
  <c r="A1379" i="1" s="1" a="1"/>
  <c r="A1379" i="1" s="1"/>
  <c r="B1383" i="1" a="1"/>
  <c r="B1383" i="1" s="1"/>
  <c r="A1383" i="1" s="1" a="1"/>
  <c r="A1383" i="1" s="1"/>
  <c r="B1387" i="1" a="1"/>
  <c r="B1387" i="1" s="1"/>
  <c r="A1387" i="1" s="1" a="1"/>
  <c r="A1387" i="1" s="1"/>
  <c r="B1394" i="1" a="1"/>
  <c r="B1394" i="1" s="1"/>
  <c r="A1394" i="1" s="1" a="1"/>
  <c r="A1394" i="1" s="1"/>
  <c r="B1402" i="1" a="1"/>
  <c r="B1402" i="1" s="1"/>
  <c r="A1402" i="1" s="1" a="1"/>
  <c r="A1402" i="1" s="1"/>
  <c r="B1410" i="1" a="1"/>
  <c r="B1410" i="1" s="1"/>
  <c r="A1410" i="1" s="1" a="1"/>
  <c r="A1410" i="1" s="1"/>
  <c r="B1418" i="1" a="1"/>
  <c r="B1418" i="1" s="1"/>
  <c r="A1418" i="1" s="1" a="1"/>
  <c r="A1418" i="1" s="1"/>
  <c r="B1426" i="1" a="1"/>
  <c r="B1426" i="1" s="1"/>
  <c r="A1426" i="1" s="1" a="1"/>
  <c r="A1426" i="1" s="1"/>
  <c r="B1434" i="1" a="1"/>
  <c r="B1434" i="1" s="1"/>
  <c r="A1434" i="1" s="1" a="1"/>
  <c r="A1434" i="1" s="1"/>
  <c r="B1442" i="1" a="1"/>
  <c r="B1442" i="1" s="1"/>
  <c r="A1442" i="1" s="1" a="1"/>
  <c r="A1442" i="1" s="1"/>
  <c r="B1450" i="1" a="1"/>
  <c r="B1450" i="1" s="1"/>
  <c r="A1450" i="1" s="1" a="1"/>
  <c r="A1450" i="1" s="1"/>
  <c r="B1458" i="1" a="1"/>
  <c r="B1458" i="1" s="1"/>
  <c r="A1458" i="1" s="1" a="1"/>
  <c r="A1458" i="1" s="1"/>
  <c r="B1466" i="1" a="1"/>
  <c r="B1466" i="1" s="1"/>
  <c r="A1466" i="1" s="1" a="1"/>
  <c r="A1466" i="1" s="1"/>
  <c r="B1474" i="1" a="1"/>
  <c r="B1474" i="1" s="1"/>
  <c r="A1474" i="1" s="1" a="1"/>
  <c r="A1474" i="1" s="1"/>
  <c r="B1482" i="1" a="1"/>
  <c r="B1482" i="1" s="1"/>
  <c r="A1482" i="1" s="1" a="1"/>
  <c r="A1482" i="1" s="1"/>
  <c r="B1490" i="1" a="1"/>
  <c r="B1490" i="1" s="1"/>
  <c r="A1490" i="1" s="1" a="1"/>
  <c r="A1490" i="1" s="1"/>
  <c r="B1498" i="1" a="1"/>
  <c r="B1498" i="1" s="1"/>
  <c r="A1498" i="1" s="1" a="1"/>
  <c r="A1498" i="1" s="1"/>
  <c r="B1507" i="1" a="1"/>
  <c r="B1507" i="1" s="1"/>
  <c r="A1507" i="1" s="1" a="1"/>
  <c r="A1507" i="1" s="1"/>
  <c r="B1515" i="1" a="1"/>
  <c r="B1515" i="1" s="1"/>
  <c r="A1515" i="1" s="1" a="1"/>
  <c r="A1515" i="1" s="1"/>
  <c r="B1523" i="1" a="1"/>
  <c r="B1523" i="1" s="1"/>
  <c r="A1523" i="1" s="1" a="1"/>
  <c r="A1523" i="1" s="1"/>
  <c r="B1531" i="1" a="1"/>
  <c r="B1531" i="1" s="1"/>
  <c r="A1531" i="1" s="1" a="1"/>
  <c r="A1531" i="1" s="1"/>
  <c r="B1539" i="1" a="1"/>
  <c r="B1539" i="1" s="1"/>
  <c r="A1539" i="1" s="1" a="1"/>
  <c r="A1539" i="1" s="1"/>
  <c r="B1547" i="1" a="1"/>
  <c r="B1547" i="1" s="1"/>
  <c r="A1547" i="1" s="1" a="1"/>
  <c r="A1547" i="1" s="1"/>
  <c r="B1555" i="1" a="1"/>
  <c r="B1555" i="1" s="1"/>
  <c r="A1555" i="1" s="1" a="1"/>
  <c r="A1555" i="1" s="1"/>
  <c r="B1563" i="1" a="1"/>
  <c r="B1563" i="1" s="1"/>
  <c r="A1563" i="1" s="1" a="1"/>
  <c r="A1563" i="1" s="1"/>
  <c r="B1571" i="1" a="1"/>
  <c r="B1571" i="1" s="1"/>
  <c r="A1571" i="1" s="1" a="1"/>
  <c r="A1571" i="1" s="1"/>
  <c r="B1579" i="1" a="1"/>
  <c r="B1579" i="1" s="1"/>
  <c r="A1579" i="1" s="1" a="1"/>
  <c r="A1579" i="1" s="1"/>
  <c r="B1587" i="1" a="1"/>
  <c r="B1587" i="1" s="1"/>
  <c r="A1587" i="1" s="1" a="1"/>
  <c r="A1587" i="1" s="1"/>
  <c r="B1595" i="1" a="1"/>
  <c r="B1595" i="1" s="1"/>
  <c r="A1595" i="1" s="1" a="1"/>
  <c r="A1595" i="1" s="1"/>
  <c r="B1603" i="1" a="1"/>
  <c r="B1603" i="1" s="1"/>
  <c r="A1603" i="1" s="1" a="1"/>
  <c r="A1603" i="1" s="1"/>
  <c r="B1611" i="1" a="1"/>
  <c r="B1611" i="1" s="1"/>
  <c r="A1611" i="1" s="1" a="1"/>
  <c r="A1611" i="1" s="1"/>
  <c r="B1619" i="1" a="1"/>
  <c r="B1619" i="1" s="1"/>
  <c r="A1619" i="1" s="1" a="1"/>
  <c r="A1619" i="1" s="1"/>
  <c r="B1627" i="1" a="1"/>
  <c r="B1627" i="1" s="1"/>
  <c r="A1627" i="1" s="1" a="1"/>
  <c r="A1627" i="1" s="1"/>
  <c r="B1635" i="1" a="1"/>
  <c r="B1635" i="1" s="1"/>
  <c r="A1635" i="1" s="1" a="1"/>
  <c r="A1635" i="1" s="1"/>
  <c r="B1643" i="1" a="1"/>
  <c r="B1643" i="1" s="1"/>
  <c r="A1643" i="1" s="1" a="1"/>
  <c r="A1643" i="1" s="1"/>
  <c r="B1651" i="1" a="1"/>
  <c r="B1651" i="1" s="1"/>
  <c r="A1651" i="1" s="1" a="1"/>
  <c r="A1651" i="1" s="1"/>
  <c r="B1659" i="1" a="1"/>
  <c r="B1659" i="1" s="1"/>
  <c r="A1659" i="1" s="1" a="1"/>
  <c r="A1659" i="1" s="1"/>
  <c r="B1667" i="1" a="1"/>
  <c r="B1667" i="1" s="1"/>
  <c r="A1667" i="1" s="1" a="1"/>
  <c r="A1667" i="1" s="1"/>
  <c r="B1675" i="1" a="1"/>
  <c r="B1675" i="1" s="1"/>
  <c r="A1675" i="1" s="1" a="1"/>
  <c r="A1675" i="1" s="1"/>
  <c r="B1683" i="1" a="1"/>
  <c r="B1683" i="1" s="1"/>
  <c r="A1683" i="1" s="1" a="1"/>
  <c r="A1683" i="1" s="1"/>
  <c r="B1691" i="1" a="1"/>
  <c r="B1691" i="1" s="1"/>
  <c r="A1691" i="1" s="1" a="1"/>
  <c r="A1691" i="1" s="1"/>
  <c r="B1699" i="1" a="1"/>
  <c r="B1699" i="1" s="1"/>
  <c r="A1699" i="1" s="1" a="1"/>
  <c r="A1699" i="1" s="1"/>
  <c r="B1707" i="1" a="1"/>
  <c r="B1707" i="1" s="1"/>
  <c r="A1707" i="1" s="1" a="1"/>
  <c r="A1707" i="1" s="1"/>
  <c r="B1715" i="1" a="1"/>
  <c r="B1715" i="1" s="1"/>
  <c r="A1715" i="1" s="1" a="1"/>
  <c r="A1715" i="1" s="1"/>
  <c r="B1723" i="1" a="1"/>
  <c r="B1723" i="1" s="1"/>
  <c r="A1723" i="1" s="1" a="1"/>
  <c r="A1723" i="1" s="1"/>
  <c r="B1731" i="1" a="1"/>
  <c r="B1731" i="1" s="1"/>
  <c r="A1731" i="1" s="1" a="1"/>
  <c r="A1731" i="1" s="1"/>
  <c r="B1739" i="1" a="1"/>
  <c r="B1739" i="1" s="1"/>
  <c r="A1739" i="1" s="1" a="1"/>
  <c r="A1739" i="1" s="1"/>
  <c r="B1747" i="1" a="1"/>
  <c r="B1747" i="1" s="1"/>
  <c r="A1747" i="1" s="1" a="1"/>
  <c r="A1747" i="1" s="1"/>
  <c r="B1755" i="1" a="1"/>
  <c r="B1755" i="1" s="1"/>
  <c r="A1755" i="1" s="1" a="1"/>
  <c r="A1755" i="1" s="1"/>
  <c r="B1763" i="1" a="1"/>
  <c r="B1763" i="1" s="1"/>
  <c r="A1763" i="1" s="1" a="1"/>
  <c r="A1763" i="1" s="1"/>
  <c r="B1771" i="1" a="1"/>
  <c r="B1771" i="1" s="1"/>
  <c r="A1771" i="1" s="1" a="1"/>
  <c r="A1771" i="1" s="1"/>
  <c r="B1779" i="1" a="1"/>
  <c r="B1779" i="1" s="1"/>
  <c r="A1779" i="1" s="1" a="1"/>
  <c r="A1779" i="1" s="1"/>
  <c r="B1787" i="1" a="1"/>
  <c r="B1787" i="1" s="1"/>
  <c r="A1787" i="1" s="1" a="1"/>
  <c r="A1787" i="1" s="1"/>
  <c r="B1795" i="1" a="1"/>
  <c r="B1795" i="1" s="1"/>
  <c r="A1795" i="1" s="1" a="1"/>
  <c r="A1795" i="1" s="1"/>
  <c r="B1803" i="1" a="1"/>
  <c r="B1803" i="1" s="1"/>
  <c r="A1803" i="1" s="1" a="1"/>
  <c r="A1803" i="1" s="1"/>
  <c r="B1811" i="1" a="1"/>
  <c r="B1811" i="1" s="1"/>
  <c r="A1811" i="1" s="1" a="1"/>
  <c r="A1811" i="1" s="1"/>
  <c r="B1819" i="1" a="1"/>
  <c r="B1819" i="1" s="1"/>
  <c r="A1819" i="1" s="1" a="1"/>
  <c r="A1819" i="1" s="1"/>
  <c r="B1827" i="1" a="1"/>
  <c r="B1827" i="1" s="1"/>
  <c r="A1827" i="1" s="1" a="1"/>
  <c r="A1827" i="1" s="1"/>
  <c r="B1835" i="1" a="1"/>
  <c r="B1835" i="1" s="1"/>
  <c r="A1835" i="1" s="1" a="1"/>
  <c r="A1835" i="1" s="1"/>
  <c r="B1843" i="1" a="1"/>
  <c r="B1843" i="1" s="1"/>
  <c r="A1843" i="1" s="1" a="1"/>
  <c r="A1843" i="1" s="1"/>
  <c r="B1851" i="1" a="1"/>
  <c r="B1851" i="1" s="1"/>
  <c r="A1851" i="1" s="1" a="1"/>
  <c r="A1851" i="1" s="1"/>
  <c r="B1859" i="1" a="1"/>
  <c r="B1859" i="1" s="1"/>
  <c r="A1859" i="1" s="1" a="1"/>
  <c r="A1859" i="1" s="1"/>
  <c r="B1867" i="1" a="1"/>
  <c r="B1867" i="1" s="1"/>
  <c r="A1867" i="1" s="1" a="1"/>
  <c r="A1867" i="1" s="1"/>
  <c r="B1875" i="1" a="1"/>
  <c r="B1875" i="1" s="1"/>
  <c r="A1875" i="1" s="1" a="1"/>
  <c r="A1875" i="1" s="1"/>
  <c r="B1883" i="1" a="1"/>
  <c r="B1883" i="1" s="1"/>
  <c r="A1883" i="1" s="1" a="1"/>
  <c r="A1883" i="1" s="1"/>
  <c r="B1891" i="1" a="1"/>
  <c r="B1891" i="1" s="1"/>
  <c r="A1891" i="1" s="1" a="1"/>
  <c r="A1891" i="1" s="1"/>
  <c r="B1899" i="1" a="1"/>
  <c r="B1899" i="1" s="1"/>
  <c r="A1899" i="1" s="1" a="1"/>
  <c r="A1899" i="1" s="1"/>
  <c r="B1907" i="1" a="1"/>
  <c r="B1907" i="1" s="1"/>
  <c r="A1907" i="1" s="1" a="1"/>
  <c r="A1907" i="1" s="1"/>
  <c r="B1915" i="1" a="1"/>
  <c r="B1915" i="1" s="1"/>
  <c r="A1915" i="1" s="1" a="1"/>
  <c r="A1915" i="1" s="1"/>
  <c r="B1923" i="1" a="1"/>
  <c r="B1923" i="1" s="1"/>
  <c r="A1923" i="1" s="1" a="1"/>
  <c r="A1923" i="1" s="1"/>
  <c r="B1931" i="1" a="1"/>
  <c r="B1931" i="1" s="1"/>
  <c r="A1931" i="1" s="1" a="1"/>
  <c r="A1931" i="1" s="1"/>
  <c r="B1939" i="1" a="1"/>
  <c r="B1939" i="1" s="1"/>
  <c r="A1939" i="1" s="1" a="1"/>
  <c r="A1939" i="1" s="1"/>
  <c r="B1947" i="1" a="1"/>
  <c r="B1947" i="1" s="1"/>
  <c r="A1947" i="1" s="1" a="1"/>
  <c r="A1947" i="1" s="1"/>
  <c r="B1955" i="1" a="1"/>
  <c r="B1955" i="1" s="1"/>
  <c r="A1955" i="1" s="1" a="1"/>
  <c r="A1955" i="1" s="1"/>
  <c r="B1963" i="1" a="1"/>
  <c r="B1963" i="1" s="1"/>
  <c r="A1963" i="1" s="1" a="1"/>
  <c r="A1963" i="1" s="1"/>
  <c r="B1971" i="1" a="1"/>
  <c r="B1971" i="1" s="1"/>
  <c r="A1971" i="1" s="1" a="1"/>
  <c r="A1971" i="1" s="1"/>
  <c r="B1979" i="1" a="1"/>
  <c r="B1979" i="1" s="1"/>
  <c r="A1979" i="1" s="1" a="1"/>
  <c r="A1979" i="1" s="1"/>
  <c r="B1987" i="1" a="1"/>
  <c r="B1987" i="1" s="1"/>
  <c r="A1987" i="1" s="1" a="1"/>
  <c r="A1987" i="1" s="1"/>
  <c r="B1995" i="1" a="1"/>
  <c r="B1995" i="1" s="1"/>
  <c r="A1995" i="1" s="1" a="1"/>
  <c r="A1995" i="1" s="1"/>
  <c r="B2003" i="1" a="1"/>
  <c r="B2003" i="1" s="1"/>
  <c r="A2003" i="1" s="1" a="1"/>
  <c r="A2003" i="1" s="1"/>
  <c r="B2011" i="1" a="1"/>
  <c r="B2011" i="1" s="1"/>
  <c r="A2011" i="1" s="1" a="1"/>
  <c r="A2011" i="1" s="1"/>
  <c r="B2019" i="1" a="1"/>
  <c r="B2019" i="1" s="1"/>
  <c r="A2019" i="1" s="1" a="1"/>
  <c r="A2019" i="1" s="1"/>
  <c r="B2027" i="1" a="1"/>
  <c r="B2027" i="1" s="1"/>
  <c r="A2027" i="1" s="1" a="1"/>
  <c r="A2027" i="1" s="1"/>
  <c r="B2035" i="1" a="1"/>
  <c r="B2035" i="1" s="1"/>
  <c r="A2035" i="1" s="1" a="1"/>
  <c r="A2035" i="1" s="1"/>
  <c r="B2043" i="1" a="1"/>
  <c r="B2043" i="1" s="1"/>
  <c r="A2043" i="1" s="1" a="1"/>
  <c r="A2043" i="1" s="1"/>
  <c r="B2051" i="1" a="1"/>
  <c r="B2051" i="1" s="1"/>
  <c r="A2051" i="1" s="1" a="1"/>
  <c r="A2051" i="1" s="1"/>
  <c r="B2059" i="1" a="1"/>
  <c r="B2059" i="1" s="1"/>
  <c r="A2059" i="1" s="1" a="1"/>
  <c r="A2059" i="1" s="1"/>
  <c r="B2067" i="1" a="1"/>
  <c r="B2067" i="1" s="1"/>
  <c r="A2067" i="1" s="1" a="1"/>
  <c r="A2067" i="1" s="1"/>
  <c r="B2075" i="1" a="1"/>
  <c r="B2075" i="1" s="1"/>
  <c r="A2075" i="1" s="1" a="1"/>
  <c r="A2075" i="1" s="1"/>
  <c r="B2083" i="1" a="1"/>
  <c r="B2083" i="1" s="1"/>
  <c r="A2083" i="1" s="1" a="1"/>
  <c r="A2083" i="1" s="1"/>
  <c r="B2091" i="1" a="1"/>
  <c r="B2091" i="1" s="1"/>
  <c r="A2091" i="1" s="1" a="1"/>
  <c r="A2091" i="1" s="1"/>
  <c r="B2099" i="1" a="1"/>
  <c r="B2099" i="1" s="1"/>
  <c r="A2099" i="1" s="1" a="1"/>
  <c r="A2099" i="1" s="1"/>
  <c r="B2107" i="1" a="1"/>
  <c r="B2107" i="1" s="1"/>
  <c r="A2107" i="1" s="1" a="1"/>
  <c r="A2107" i="1" s="1"/>
  <c r="B2115" i="1" a="1"/>
  <c r="B2115" i="1" s="1"/>
  <c r="A2115" i="1" s="1" a="1"/>
  <c r="A2115" i="1" s="1"/>
  <c r="B2123" i="1" a="1"/>
  <c r="B2123" i="1" s="1"/>
  <c r="A2123" i="1" s="1" a="1"/>
  <c r="A2123" i="1" s="1"/>
  <c r="B2131" i="1" a="1"/>
  <c r="B2131" i="1" s="1"/>
  <c r="A2131" i="1" s="1" a="1"/>
  <c r="A2131" i="1" s="1"/>
  <c r="B2139" i="1" a="1"/>
  <c r="B2139" i="1" s="1"/>
  <c r="A2139" i="1" s="1" a="1"/>
  <c r="A2139" i="1" s="1"/>
  <c r="B2147" i="1" a="1"/>
  <c r="B2147" i="1" s="1"/>
  <c r="A2147" i="1" s="1" a="1"/>
  <c r="A2147" i="1" s="1"/>
  <c r="B2155" i="1" a="1"/>
  <c r="B2155" i="1" s="1"/>
  <c r="A2155" i="1" s="1" a="1"/>
  <c r="A2155" i="1" s="1"/>
  <c r="B2163" i="1" a="1"/>
  <c r="B2163" i="1" s="1"/>
  <c r="A2163" i="1" s="1" a="1"/>
  <c r="A2163" i="1" s="1"/>
  <c r="B2171" i="1" a="1"/>
  <c r="B2171" i="1" s="1"/>
  <c r="A2171" i="1" s="1" a="1"/>
  <c r="A2171" i="1" s="1"/>
  <c r="B2179" i="1" a="1"/>
  <c r="B2179" i="1" s="1"/>
  <c r="A2179" i="1" s="1" a="1"/>
  <c r="A2179" i="1" s="1"/>
  <c r="B2187" i="1" a="1"/>
  <c r="B2187" i="1" s="1"/>
  <c r="A2187" i="1" s="1" a="1"/>
  <c r="A2187" i="1" s="1"/>
  <c r="B2195" i="1" a="1"/>
  <c r="B2195" i="1" s="1"/>
  <c r="A2195" i="1" s="1" a="1"/>
  <c r="A2195" i="1" s="1"/>
  <c r="B2203" i="1" a="1"/>
  <c r="B2203" i="1" s="1"/>
  <c r="A2203" i="1" s="1" a="1"/>
  <c r="A2203" i="1" s="1"/>
  <c r="B2211" i="1" a="1"/>
  <c r="B2211" i="1" s="1"/>
  <c r="A2211" i="1" s="1" a="1"/>
  <c r="A2211" i="1" s="1"/>
  <c r="B2219" i="1" a="1"/>
  <c r="B2219" i="1" s="1"/>
  <c r="A2219" i="1" s="1" a="1"/>
  <c r="A2219" i="1" s="1"/>
  <c r="B2227" i="1" a="1"/>
  <c r="B2227" i="1" s="1"/>
  <c r="A2227" i="1" s="1" a="1"/>
  <c r="A2227" i="1" s="1"/>
  <c r="B2235" i="1" a="1"/>
  <c r="B2235" i="1" s="1"/>
  <c r="A2235" i="1" s="1" a="1"/>
  <c r="A2235" i="1" s="1"/>
  <c r="B2243" i="1" a="1"/>
  <c r="B2243" i="1" s="1"/>
  <c r="A2243" i="1" s="1" a="1"/>
  <c r="A2243" i="1" s="1"/>
  <c r="B2251" i="1" a="1"/>
  <c r="B2251" i="1" s="1"/>
  <c r="A2251" i="1" s="1" a="1"/>
  <c r="A2251" i="1" s="1"/>
  <c r="B2259" i="1" a="1"/>
  <c r="B2259" i="1" s="1"/>
  <c r="A2259" i="1" s="1" a="1"/>
  <c r="A2259" i="1" s="1"/>
  <c r="B2267" i="1" a="1"/>
  <c r="B2267" i="1" s="1"/>
  <c r="A2267" i="1" s="1" a="1"/>
  <c r="A2267" i="1" s="1"/>
  <c r="B2275" i="1" a="1"/>
  <c r="B2275" i="1" s="1"/>
  <c r="A2275" i="1" s="1" a="1"/>
  <c r="A2275" i="1" s="1"/>
  <c r="B2283" i="1" a="1"/>
  <c r="B2283" i="1" s="1"/>
  <c r="A2283" i="1" s="1" a="1"/>
  <c r="A2283" i="1" s="1"/>
  <c r="B2291" i="1" a="1"/>
  <c r="B2291" i="1" s="1"/>
  <c r="A2291" i="1" s="1" a="1"/>
  <c r="A2291" i="1" s="1"/>
  <c r="B2299" i="1" a="1"/>
  <c r="B2299" i="1" s="1"/>
  <c r="A2299" i="1" s="1" a="1"/>
  <c r="A2299" i="1" s="1"/>
  <c r="B2307" i="1" a="1"/>
  <c r="B2307" i="1" s="1"/>
  <c r="A2307" i="1" s="1" a="1"/>
  <c r="A2307" i="1" s="1"/>
  <c r="B2315" i="1" a="1"/>
  <c r="B2315" i="1" s="1"/>
  <c r="A2315" i="1" s="1" a="1"/>
  <c r="A2315" i="1" s="1"/>
  <c r="B2323" i="1" a="1"/>
  <c r="B2323" i="1" s="1"/>
  <c r="A2323" i="1" s="1" a="1"/>
  <c r="A2323" i="1" s="1"/>
  <c r="B2331" i="1" a="1"/>
  <c r="B2331" i="1" s="1"/>
  <c r="A2331" i="1" s="1" a="1"/>
  <c r="A2331" i="1" s="1"/>
  <c r="B2339" i="1" a="1"/>
  <c r="B2339" i="1" s="1"/>
  <c r="A2339" i="1" s="1" a="1"/>
  <c r="A2339" i="1" s="1"/>
  <c r="B2347" i="1" a="1"/>
  <c r="B2347" i="1" s="1"/>
  <c r="A2347" i="1" s="1" a="1"/>
  <c r="A2347" i="1" s="1"/>
  <c r="B2355" i="1" a="1"/>
  <c r="B2355" i="1" s="1"/>
  <c r="A2355" i="1" s="1" a="1"/>
  <c r="A2355" i="1" s="1"/>
  <c r="B2363" i="1" a="1"/>
  <c r="B2363" i="1" s="1"/>
  <c r="A2363" i="1" s="1" a="1"/>
  <c r="A2363" i="1" s="1"/>
  <c r="B2371" i="1" a="1"/>
  <c r="B2371" i="1" s="1"/>
  <c r="A2371" i="1" s="1" a="1"/>
  <c r="A2371" i="1" s="1"/>
  <c r="B2379" i="1" a="1"/>
  <c r="B2379" i="1" s="1"/>
  <c r="A2379" i="1" s="1" a="1"/>
  <c r="A2379" i="1" s="1"/>
  <c r="B2387" i="1" a="1"/>
  <c r="B2387" i="1" s="1"/>
  <c r="A2387" i="1" s="1" a="1"/>
  <c r="A2387" i="1" s="1"/>
  <c r="B2395" i="1" a="1"/>
  <c r="B2395" i="1" s="1"/>
  <c r="A2395" i="1" s="1" a="1"/>
  <c r="A2395" i="1" s="1"/>
  <c r="B2403" i="1" a="1"/>
  <c r="B2403" i="1" s="1"/>
  <c r="A2403" i="1" s="1" a="1"/>
  <c r="A2403" i="1" s="1"/>
  <c r="B2411" i="1" a="1"/>
  <c r="B2411" i="1" s="1"/>
  <c r="A2411" i="1" s="1" a="1"/>
  <c r="A2411" i="1" s="1"/>
  <c r="B1393" i="1" a="1"/>
  <c r="B1393" i="1" s="1"/>
  <c r="A1393" i="1" s="1" a="1"/>
  <c r="A1393" i="1" s="1"/>
  <c r="B1401" i="1" a="1"/>
  <c r="B1401" i="1" s="1"/>
  <c r="A1401" i="1" s="1" a="1"/>
  <c r="A1401" i="1" s="1"/>
  <c r="B1409" i="1" a="1"/>
  <c r="B1409" i="1" s="1"/>
  <c r="A1409" i="1" s="1" a="1"/>
  <c r="A1409" i="1" s="1"/>
  <c r="B1417" i="1" a="1"/>
  <c r="B1417" i="1" s="1"/>
  <c r="A1417" i="1" s="1" a="1"/>
  <c r="A1417" i="1" s="1"/>
  <c r="B1425" i="1" a="1"/>
  <c r="B1425" i="1" s="1"/>
  <c r="A1425" i="1" s="1" a="1"/>
  <c r="A1425" i="1" s="1"/>
  <c r="B1433" i="1" a="1"/>
  <c r="B1433" i="1" s="1"/>
  <c r="A1433" i="1" s="1" a="1"/>
  <c r="A1433" i="1" s="1"/>
  <c r="B1441" i="1" a="1"/>
  <c r="B1441" i="1" s="1"/>
  <c r="A1441" i="1" s="1" a="1"/>
  <c r="A1441" i="1" s="1"/>
  <c r="B1449" i="1" a="1"/>
  <c r="B1449" i="1" s="1"/>
  <c r="A1449" i="1" s="1" a="1"/>
  <c r="A1449" i="1" s="1"/>
  <c r="B1457" i="1" a="1"/>
  <c r="B1457" i="1" s="1"/>
  <c r="A1457" i="1" s="1" a="1"/>
  <c r="A1457" i="1" s="1"/>
  <c r="B1465" i="1" a="1"/>
  <c r="B1465" i="1" s="1"/>
  <c r="A1465" i="1" s="1" a="1"/>
  <c r="A1465" i="1" s="1"/>
  <c r="B1473" i="1" a="1"/>
  <c r="B1473" i="1" s="1"/>
  <c r="A1473" i="1" s="1" a="1"/>
  <c r="A1473" i="1" s="1"/>
  <c r="B1481" i="1" a="1"/>
  <c r="B1481" i="1" s="1"/>
  <c r="A1481" i="1" s="1" a="1"/>
  <c r="A1481" i="1" s="1"/>
  <c r="B1489" i="1" a="1"/>
  <c r="B1489" i="1" s="1"/>
  <c r="A1489" i="1" s="1" a="1"/>
  <c r="A1489" i="1" s="1"/>
  <c r="B1497" i="1" a="1"/>
  <c r="B1497" i="1" s="1"/>
  <c r="A1497" i="1" s="1" a="1"/>
  <c r="A1497" i="1" s="1"/>
  <c r="B2416" i="1" a="1"/>
  <c r="B2416" i="1" s="1"/>
  <c r="A2416" i="1" s="1" a="1"/>
  <c r="A2416" i="1" s="1"/>
  <c r="B2424" i="1" a="1"/>
  <c r="B2424" i="1" s="1"/>
  <c r="A2424" i="1" s="1" a="1"/>
  <c r="A2424" i="1" s="1"/>
  <c r="B2432" i="1" a="1"/>
  <c r="B2432" i="1" s="1"/>
  <c r="A2432" i="1" s="1" a="1"/>
  <c r="A2432" i="1" s="1"/>
  <c r="B2440" i="1" a="1"/>
  <c r="B2440" i="1" s="1"/>
  <c r="A2440" i="1" s="1" a="1"/>
  <c r="A2440" i="1" s="1"/>
  <c r="B2448" i="1" a="1"/>
  <c r="B2448" i="1" s="1"/>
  <c r="A2448" i="1" s="1" a="1"/>
  <c r="A2448" i="1" s="1"/>
  <c r="B2456" i="1" a="1"/>
  <c r="B2456" i="1" s="1"/>
  <c r="A2456" i="1" s="1" a="1"/>
  <c r="A2456" i="1" s="1"/>
  <c r="B2464" i="1" a="1"/>
  <c r="B2464" i="1" s="1"/>
  <c r="A2464" i="1" s="1" a="1"/>
  <c r="A2464" i="1" s="1"/>
  <c r="B2472" i="1" a="1"/>
  <c r="B2472" i="1" s="1"/>
  <c r="A2472" i="1" s="1" a="1"/>
  <c r="A2472" i="1" s="1"/>
  <c r="B2480" i="1" a="1"/>
  <c r="B2480" i="1" s="1"/>
  <c r="A2480" i="1" s="1" a="1"/>
  <c r="A2480" i="1" s="1"/>
  <c r="B2488" i="1" a="1"/>
  <c r="B2488" i="1" s="1"/>
  <c r="A2488" i="1" s="1" a="1"/>
  <c r="A2488" i="1" s="1"/>
  <c r="B2496" i="1" a="1"/>
  <c r="B2496" i="1" s="1"/>
  <c r="A2496" i="1" s="1" a="1"/>
  <c r="A2496" i="1" s="1"/>
  <c r="B2504" i="1" a="1"/>
  <c r="B2504" i="1" s="1"/>
  <c r="A2504" i="1" s="1" a="1"/>
  <c r="A2504" i="1" s="1"/>
  <c r="B2512" i="1" a="1"/>
  <c r="B2512" i="1" s="1"/>
  <c r="A2512" i="1" s="1" a="1"/>
  <c r="A2512" i="1" s="1"/>
  <c r="B2520" i="1" a="1"/>
  <c r="B2520" i="1" s="1"/>
  <c r="A2520" i="1" s="1" a="1"/>
  <c r="A2520" i="1" s="1"/>
  <c r="B2528" i="1" a="1"/>
  <c r="B2528" i="1" s="1"/>
  <c r="A2528" i="1" s="1" a="1"/>
  <c r="A2528" i="1" s="1"/>
  <c r="B2536" i="1" a="1"/>
  <c r="B2536" i="1" s="1"/>
  <c r="A2536" i="1" s="1" a="1"/>
  <c r="A2536" i="1" s="1"/>
  <c r="B2544" i="1" a="1"/>
  <c r="B2544" i="1" s="1"/>
  <c r="A2544" i="1" s="1" a="1"/>
  <c r="A2544" i="1" s="1"/>
  <c r="B2552" i="1" a="1"/>
  <c r="B2552" i="1" s="1"/>
  <c r="A2552" i="1" s="1" a="1"/>
  <c r="A2552" i="1" s="1"/>
  <c r="B2560" i="1" a="1"/>
  <c r="B2560" i="1" s="1"/>
  <c r="A2560" i="1" s="1" a="1"/>
  <c r="A2560" i="1" s="1"/>
  <c r="B2568" i="1" a="1"/>
  <c r="B2568" i="1" s="1"/>
  <c r="A2568" i="1" s="1" a="1"/>
  <c r="A2568" i="1" s="1"/>
  <c r="B2576" i="1" a="1"/>
  <c r="B2576" i="1" s="1"/>
  <c r="A2576" i="1" s="1" a="1"/>
  <c r="A2576" i="1" s="1"/>
  <c r="B2584" i="1" a="1"/>
  <c r="B2584" i="1" s="1"/>
  <c r="A2584" i="1" s="1" a="1"/>
  <c r="A2584" i="1" s="1"/>
  <c r="B2592" i="1" a="1"/>
  <c r="B2592" i="1" s="1"/>
  <c r="A2592" i="1" s="1" a="1"/>
  <c r="A2592" i="1" s="1"/>
  <c r="B2600" i="1" a="1"/>
  <c r="B2600" i="1" s="1"/>
  <c r="A2600" i="1" s="1" a="1"/>
  <c r="A2600" i="1" s="1"/>
  <c r="B2608" i="1" a="1"/>
  <c r="B2608" i="1" s="1"/>
  <c r="A2608" i="1" s="1" a="1"/>
  <c r="A2608" i="1" s="1"/>
  <c r="B2616" i="1" a="1"/>
  <c r="B2616" i="1" s="1"/>
  <c r="A2616" i="1" s="1" a="1"/>
  <c r="A2616" i="1" s="1"/>
  <c r="B2624" i="1" a="1"/>
  <c r="B2624" i="1" s="1"/>
  <c r="A2624" i="1" s="1" a="1"/>
  <c r="A2624" i="1" s="1"/>
  <c r="B2632" i="1" a="1"/>
  <c r="B2632" i="1" s="1"/>
  <c r="A2632" i="1" s="1" a="1"/>
  <c r="A2632" i="1" s="1"/>
  <c r="B2640" i="1" a="1"/>
  <c r="B2640" i="1" s="1"/>
  <c r="A2640" i="1" s="1" a="1"/>
  <c r="A2640" i="1" s="1"/>
  <c r="B2648" i="1" a="1"/>
  <c r="B2648" i="1" s="1"/>
  <c r="A2648" i="1" s="1" a="1"/>
  <c r="A2648" i="1" s="1"/>
  <c r="B2656" i="1" a="1"/>
  <c r="B2656" i="1" s="1"/>
  <c r="A2656" i="1" s="1" a="1"/>
  <c r="A2656" i="1" s="1"/>
  <c r="B2664" i="1" a="1"/>
  <c r="B2664" i="1" s="1"/>
  <c r="A2664" i="1" s="1" a="1"/>
  <c r="A2664" i="1" s="1"/>
  <c r="B2672" i="1" a="1"/>
  <c r="B2672" i="1" s="1"/>
  <c r="A2672" i="1" s="1" a="1"/>
  <c r="A2672" i="1" s="1"/>
  <c r="B2680" i="1" a="1"/>
  <c r="B2680" i="1" s="1"/>
  <c r="A2680" i="1" s="1" a="1"/>
  <c r="A2680" i="1" s="1"/>
  <c r="B2688" i="1" a="1"/>
  <c r="B2688" i="1" s="1"/>
  <c r="A2688" i="1" s="1" a="1"/>
  <c r="A2688" i="1" s="1"/>
  <c r="B2696" i="1" a="1"/>
  <c r="B2696" i="1" s="1"/>
  <c r="A2696" i="1" s="1" a="1"/>
  <c r="A2696" i="1" s="1"/>
  <c r="B2704" i="1" a="1"/>
  <c r="B2704" i="1" s="1"/>
  <c r="A2704" i="1" s="1" a="1"/>
  <c r="A2704" i="1" s="1"/>
  <c r="B2712" i="1" a="1"/>
  <c r="B2712" i="1" s="1"/>
  <c r="A2712" i="1" s="1" a="1"/>
  <c r="A2712" i="1" s="1"/>
  <c r="B2720" i="1" a="1"/>
  <c r="B2720" i="1" s="1"/>
  <c r="A2720" i="1" s="1" a="1"/>
  <c r="A2720" i="1" s="1"/>
  <c r="B2728" i="1" a="1"/>
  <c r="B2728" i="1" s="1"/>
  <c r="A2728" i="1" s="1" a="1"/>
  <c r="A2728" i="1" s="1"/>
  <c r="B2736" i="1" a="1"/>
  <c r="B2736" i="1" s="1"/>
  <c r="A2736" i="1" s="1" a="1"/>
  <c r="A2736" i="1" s="1"/>
  <c r="B1370" i="1" a="1"/>
  <c r="B1370" i="1" s="1"/>
  <c r="A1370" i="1" s="1" a="1"/>
  <c r="A1370" i="1" s="1"/>
  <c r="B1374" i="1" a="1"/>
  <c r="B1374" i="1" s="1"/>
  <c r="A1374" i="1" s="1" a="1"/>
  <c r="A1374" i="1" s="1"/>
  <c r="B1378" i="1" a="1"/>
  <c r="B1378" i="1" s="1"/>
  <c r="A1378" i="1" s="1" a="1"/>
  <c r="A1378" i="1" s="1"/>
  <c r="B1382" i="1" a="1"/>
  <c r="B1382" i="1" s="1"/>
  <c r="A1382" i="1" s="1" a="1"/>
  <c r="A1382" i="1" s="1"/>
  <c r="B1386" i="1" a="1"/>
  <c r="B1386" i="1" s="1"/>
  <c r="A1386" i="1" s="1" a="1"/>
  <c r="A1386" i="1" s="1"/>
  <c r="B1392" i="1" a="1"/>
  <c r="B1392" i="1" s="1"/>
  <c r="A1392" i="1" s="1" a="1"/>
  <c r="A1392" i="1" s="1"/>
  <c r="B1400" i="1" a="1"/>
  <c r="B1400" i="1" s="1"/>
  <c r="A1400" i="1" s="1" a="1"/>
  <c r="A1400" i="1" s="1"/>
  <c r="B1408" i="1" a="1"/>
  <c r="B1408" i="1" s="1"/>
  <c r="A1408" i="1" s="1" a="1"/>
  <c r="A1408" i="1" s="1"/>
  <c r="B1416" i="1" a="1"/>
  <c r="B1416" i="1" s="1"/>
  <c r="A1416" i="1" s="1" a="1"/>
  <c r="A1416" i="1" s="1"/>
  <c r="B1424" i="1" a="1"/>
  <c r="B1424" i="1" s="1"/>
  <c r="A1424" i="1" s="1" a="1"/>
  <c r="A1424" i="1" s="1"/>
  <c r="B1432" i="1" a="1"/>
  <c r="B1432" i="1" s="1"/>
  <c r="A1432" i="1" s="1" a="1"/>
  <c r="A1432" i="1" s="1"/>
  <c r="B1440" i="1" a="1"/>
  <c r="B1440" i="1" s="1"/>
  <c r="A1440" i="1" s="1" a="1"/>
  <c r="A1440" i="1" s="1"/>
  <c r="B1448" i="1" a="1"/>
  <c r="B1448" i="1" s="1"/>
  <c r="A1448" i="1" s="1" a="1"/>
  <c r="A1448" i="1" s="1"/>
  <c r="B1456" i="1" a="1"/>
  <c r="B1456" i="1" s="1"/>
  <c r="A1456" i="1" s="1" a="1"/>
  <c r="A1456" i="1" s="1"/>
  <c r="B1464" i="1" a="1"/>
  <c r="B1464" i="1" s="1"/>
  <c r="A1464" i="1" s="1" a="1"/>
  <c r="A1464" i="1" s="1"/>
  <c r="B1472" i="1" a="1"/>
  <c r="B1472" i="1" s="1"/>
  <c r="A1472" i="1" s="1" a="1"/>
  <c r="A1472" i="1" s="1"/>
  <c r="B1480" i="1" a="1"/>
  <c r="B1480" i="1" s="1"/>
  <c r="A1480" i="1" s="1" a="1"/>
  <c r="A1480" i="1" s="1"/>
  <c r="B1488" i="1" a="1"/>
  <c r="B1488" i="1" s="1"/>
  <c r="A1488" i="1" s="1" a="1"/>
  <c r="A1488" i="1" s="1"/>
  <c r="B1496" i="1" a="1"/>
  <c r="B1496" i="1" s="1"/>
  <c r="A1496" i="1" s="1" a="1"/>
  <c r="A1496" i="1" s="1"/>
  <c r="B1505" i="1" a="1"/>
  <c r="B1505" i="1" s="1"/>
  <c r="A1505" i="1" s="1" a="1"/>
  <c r="A1505" i="1" s="1"/>
  <c r="B1513" i="1" a="1"/>
  <c r="B1513" i="1" s="1"/>
  <c r="A1513" i="1" s="1" a="1"/>
  <c r="A1513" i="1" s="1"/>
  <c r="B1521" i="1" a="1"/>
  <c r="B1521" i="1" s="1"/>
  <c r="A1521" i="1" s="1" a="1"/>
  <c r="A1521" i="1" s="1"/>
  <c r="B1529" i="1" a="1"/>
  <c r="B1529" i="1" s="1"/>
  <c r="A1529" i="1" s="1" a="1"/>
  <c r="A1529" i="1" s="1"/>
  <c r="B1537" i="1" a="1"/>
  <c r="B1537" i="1" s="1"/>
  <c r="A1537" i="1" s="1" a="1"/>
  <c r="A1537" i="1" s="1"/>
  <c r="B1545" i="1" a="1"/>
  <c r="B1545" i="1" s="1"/>
  <c r="A1545" i="1" s="1" a="1"/>
  <c r="A1545" i="1" s="1"/>
  <c r="B1553" i="1" a="1"/>
  <c r="B1553" i="1" s="1"/>
  <c r="A1553" i="1" s="1" a="1"/>
  <c r="A1553" i="1" s="1"/>
  <c r="B1561" i="1" a="1"/>
  <c r="B1561" i="1" s="1"/>
  <c r="A1561" i="1" s="1" a="1"/>
  <c r="A1561" i="1" s="1"/>
  <c r="B1569" i="1" a="1"/>
  <c r="B1569" i="1" s="1"/>
  <c r="A1569" i="1" s="1" a="1"/>
  <c r="A1569" i="1" s="1"/>
  <c r="B1577" i="1" a="1"/>
  <c r="B1577" i="1" s="1"/>
  <c r="A1577" i="1" s="1" a="1"/>
  <c r="A1577" i="1" s="1"/>
  <c r="B1585" i="1" a="1"/>
  <c r="B1585" i="1" s="1"/>
  <c r="A1585" i="1" s="1" a="1"/>
  <c r="A1585" i="1" s="1"/>
  <c r="B1593" i="1" a="1"/>
  <c r="B1593" i="1" s="1"/>
  <c r="A1593" i="1" s="1" a="1"/>
  <c r="A1593" i="1" s="1"/>
  <c r="B1601" i="1" a="1"/>
  <c r="B1601" i="1" s="1"/>
  <c r="A1601" i="1" s="1" a="1"/>
  <c r="A1601" i="1" s="1"/>
  <c r="B1609" i="1" a="1"/>
  <c r="B1609" i="1" s="1"/>
  <c r="A1609" i="1" s="1" a="1"/>
  <c r="A1609" i="1" s="1"/>
  <c r="B1617" i="1" a="1"/>
  <c r="B1617" i="1" s="1"/>
  <c r="A1617" i="1" s="1" a="1"/>
  <c r="A1617" i="1" s="1"/>
  <c r="B1625" i="1" a="1"/>
  <c r="B1625" i="1" s="1"/>
  <c r="A1625" i="1" s="1" a="1"/>
  <c r="A1625" i="1" s="1"/>
  <c r="B1633" i="1" a="1"/>
  <c r="B1633" i="1" s="1"/>
  <c r="A1633" i="1" s="1" a="1"/>
  <c r="A1633" i="1" s="1"/>
  <c r="B1641" i="1" a="1"/>
  <c r="B1641" i="1" s="1"/>
  <c r="A1641" i="1" s="1" a="1"/>
  <c r="A1641" i="1" s="1"/>
  <c r="B1649" i="1" a="1"/>
  <c r="B1649" i="1" s="1"/>
  <c r="A1649" i="1" s="1" a="1"/>
  <c r="A1649" i="1" s="1"/>
  <c r="B1657" i="1" a="1"/>
  <c r="B1657" i="1" s="1"/>
  <c r="A1657" i="1" s="1" a="1"/>
  <c r="A1657" i="1" s="1"/>
  <c r="B1665" i="1" a="1"/>
  <c r="B1665" i="1" s="1"/>
  <c r="A1665" i="1" s="1" a="1"/>
  <c r="A1665" i="1" s="1"/>
  <c r="B1673" i="1" a="1"/>
  <c r="B1673" i="1" s="1"/>
  <c r="A1673" i="1" s="1" a="1"/>
  <c r="A1673" i="1" s="1"/>
  <c r="B1681" i="1" a="1"/>
  <c r="B1681" i="1" s="1"/>
  <c r="A1681" i="1" s="1" a="1"/>
  <c r="A1681" i="1" s="1"/>
  <c r="B1689" i="1" a="1"/>
  <c r="B1689" i="1" s="1"/>
  <c r="A1689" i="1" s="1" a="1"/>
  <c r="A1689" i="1" s="1"/>
  <c r="B1697" i="1" a="1"/>
  <c r="B1697" i="1" s="1"/>
  <c r="A1697" i="1" s="1" a="1"/>
  <c r="A1697" i="1" s="1"/>
  <c r="B1705" i="1" a="1"/>
  <c r="B1705" i="1" s="1"/>
  <c r="A1705" i="1" s="1" a="1"/>
  <c r="A1705" i="1" s="1"/>
  <c r="B1713" i="1" a="1"/>
  <c r="B1713" i="1" s="1"/>
  <c r="A1713" i="1" s="1" a="1"/>
  <c r="A1713" i="1" s="1"/>
  <c r="B1721" i="1" a="1"/>
  <c r="B1721" i="1" s="1"/>
  <c r="A1721" i="1" s="1" a="1"/>
  <c r="A1721" i="1" s="1"/>
  <c r="B1729" i="1" a="1"/>
  <c r="B1729" i="1" s="1"/>
  <c r="A1729" i="1" s="1" a="1"/>
  <c r="A1729" i="1" s="1"/>
  <c r="B1737" i="1" a="1"/>
  <c r="B1737" i="1" s="1"/>
  <c r="A1737" i="1" s="1" a="1"/>
  <c r="A1737" i="1" s="1"/>
  <c r="B1745" i="1" a="1"/>
  <c r="B1745" i="1" s="1"/>
  <c r="A1745" i="1" s="1" a="1"/>
  <c r="A1745" i="1" s="1"/>
  <c r="B1753" i="1" a="1"/>
  <c r="B1753" i="1" s="1"/>
  <c r="A1753" i="1" s="1" a="1"/>
  <c r="A1753" i="1" s="1"/>
  <c r="B1761" i="1" a="1"/>
  <c r="B1761" i="1" s="1"/>
  <c r="A1761" i="1" s="1" a="1"/>
  <c r="A1761" i="1" s="1"/>
  <c r="B1769" i="1" a="1"/>
  <c r="B1769" i="1" s="1"/>
  <c r="A1769" i="1" s="1" a="1"/>
  <c r="A1769" i="1" s="1"/>
  <c r="B1777" i="1" a="1"/>
  <c r="B1777" i="1" s="1"/>
  <c r="A1777" i="1" s="1" a="1"/>
  <c r="A1777" i="1" s="1"/>
  <c r="B1785" i="1" a="1"/>
  <c r="B1785" i="1" s="1"/>
  <c r="A1785" i="1" s="1" a="1"/>
  <c r="A1785" i="1" s="1"/>
  <c r="B1793" i="1" a="1"/>
  <c r="B1793" i="1" s="1"/>
  <c r="A1793" i="1" s="1" a="1"/>
  <c r="A1793" i="1" s="1"/>
  <c r="B1801" i="1" a="1"/>
  <c r="B1801" i="1" s="1"/>
  <c r="A1801" i="1" s="1" a="1"/>
  <c r="A1801" i="1" s="1"/>
  <c r="B1809" i="1" a="1"/>
  <c r="B1809" i="1" s="1"/>
  <c r="A1809" i="1" s="1" a="1"/>
  <c r="A1809" i="1" s="1"/>
  <c r="B1817" i="1" a="1"/>
  <c r="B1817" i="1" s="1"/>
  <c r="A1817" i="1" s="1" a="1"/>
  <c r="A1817" i="1" s="1"/>
  <c r="B1825" i="1" a="1"/>
  <c r="B1825" i="1" s="1"/>
  <c r="A1825" i="1" s="1" a="1"/>
  <c r="A1825" i="1" s="1"/>
  <c r="B1833" i="1" a="1"/>
  <c r="B1833" i="1" s="1"/>
  <c r="A1833" i="1" s="1" a="1"/>
  <c r="A1833" i="1" s="1"/>
  <c r="B1841" i="1" a="1"/>
  <c r="B1841" i="1" s="1"/>
  <c r="A1841" i="1" s="1" a="1"/>
  <c r="A1841" i="1" s="1"/>
  <c r="B1849" i="1" a="1"/>
  <c r="B1849" i="1" s="1"/>
  <c r="A1849" i="1" s="1" a="1"/>
  <c r="A1849" i="1" s="1"/>
  <c r="B1857" i="1" a="1"/>
  <c r="B1857" i="1" s="1"/>
  <c r="A1857" i="1" s="1" a="1"/>
  <c r="A1857" i="1" s="1"/>
  <c r="B1865" i="1" a="1"/>
  <c r="B1865" i="1" s="1"/>
  <c r="A1865" i="1" s="1" a="1"/>
  <c r="A1865" i="1" s="1"/>
  <c r="B1873" i="1" a="1"/>
  <c r="B1873" i="1" s="1"/>
  <c r="A1873" i="1" s="1" a="1"/>
  <c r="A1873" i="1" s="1"/>
  <c r="B1881" i="1" a="1"/>
  <c r="B1881" i="1" s="1"/>
  <c r="A1881" i="1" s="1" a="1"/>
  <c r="A1881" i="1" s="1"/>
  <c r="B1889" i="1" a="1"/>
  <c r="B1889" i="1" s="1"/>
  <c r="A1889" i="1" s="1" a="1"/>
  <c r="A1889" i="1" s="1"/>
  <c r="B1897" i="1" a="1"/>
  <c r="B1897" i="1" s="1"/>
  <c r="A1897" i="1" s="1" a="1"/>
  <c r="A1897" i="1" s="1"/>
  <c r="B1905" i="1" a="1"/>
  <c r="B1905" i="1" s="1"/>
  <c r="A1905" i="1" s="1" a="1"/>
  <c r="A1905" i="1" s="1"/>
  <c r="B1913" i="1" a="1"/>
  <c r="B1913" i="1" s="1"/>
  <c r="A1913" i="1" s="1" a="1"/>
  <c r="A1913" i="1" s="1"/>
  <c r="B1921" i="1" a="1"/>
  <c r="B1921" i="1" s="1"/>
  <c r="A1921" i="1" s="1" a="1"/>
  <c r="A1921" i="1" s="1"/>
  <c r="B1929" i="1" a="1"/>
  <c r="B1929" i="1" s="1"/>
  <c r="A1929" i="1" s="1" a="1"/>
  <c r="A1929" i="1" s="1"/>
  <c r="B37" i="1" a="1"/>
  <c r="B37" i="1" s="1"/>
  <c r="A37" i="1" s="1" a="1"/>
  <c r="A37" i="1" s="1"/>
  <c r="B53" i="1" a="1"/>
  <c r="B53" i="1" s="1"/>
  <c r="A53" i="1" s="1" a="1"/>
  <c r="A53" i="1" s="1"/>
  <c r="B15" i="1" a="1"/>
  <c r="B15" i="1" s="1"/>
  <c r="A15" i="1" s="1" a="1"/>
  <c r="A15" i="1" s="1"/>
  <c r="B61" i="1" a="1"/>
  <c r="B61" i="1" s="1"/>
  <c r="A61" i="1" s="1" a="1"/>
  <c r="A61" i="1" s="1"/>
  <c r="B77" i="1" a="1"/>
  <c r="B77" i="1" s="1"/>
  <c r="A77" i="1" s="1" a="1"/>
  <c r="A77" i="1" s="1"/>
  <c r="B88" i="1" a="1"/>
  <c r="B88" i="1" s="1"/>
  <c r="A88" i="1" s="1" a="1"/>
  <c r="A88" i="1" s="1"/>
  <c r="B99" i="1" a="1"/>
  <c r="B99" i="1" s="1"/>
  <c r="A99" i="1" s="1" a="1"/>
  <c r="A99" i="1" s="1"/>
  <c r="B107" i="1" a="1"/>
  <c r="B107" i="1" s="1"/>
  <c r="A107" i="1" s="1" a="1"/>
  <c r="A107" i="1" s="1"/>
  <c r="B115" i="1" a="1"/>
  <c r="B115" i="1" s="1"/>
  <c r="A115" i="1" s="1" a="1"/>
  <c r="A115" i="1" s="1"/>
  <c r="B123" i="1" a="1"/>
  <c r="B123" i="1" s="1"/>
  <c r="A123" i="1" s="1" a="1"/>
  <c r="A123" i="1" s="1"/>
  <c r="B131" i="1" a="1"/>
  <c r="B131" i="1" s="1"/>
  <c r="A131" i="1" s="1" a="1"/>
  <c r="A131" i="1" s="1"/>
  <c r="B139" i="1" a="1"/>
  <c r="B139" i="1" s="1"/>
  <c r="A139" i="1" s="1" a="1"/>
  <c r="A139" i="1" s="1"/>
  <c r="B146" i="1" a="1"/>
  <c r="B146" i="1" s="1"/>
  <c r="A146" i="1" s="1" a="1"/>
  <c r="A146" i="1" s="1"/>
  <c r="B144" i="1" a="1"/>
  <c r="B144" i="1" s="1"/>
  <c r="A144" i="1" s="1" a="1"/>
  <c r="A144" i="1" s="1"/>
  <c r="B173" i="1" a="1"/>
  <c r="B173" i="1" s="1"/>
  <c r="A173" i="1" s="1" a="1"/>
  <c r="A173" i="1" s="1"/>
  <c r="B189" i="1" a="1"/>
  <c r="B189" i="1" s="1"/>
  <c r="A189" i="1" s="1" a="1"/>
  <c r="A189" i="1" s="1"/>
  <c r="B205" i="1" a="1"/>
  <c r="B205" i="1" s="1"/>
  <c r="A205" i="1" s="1" a="1"/>
  <c r="A205" i="1" s="1"/>
  <c r="B225" i="1" a="1"/>
  <c r="B225" i="1" s="1"/>
  <c r="A225" i="1" s="1" a="1"/>
  <c r="A225" i="1" s="1"/>
  <c r="B241" i="1" a="1"/>
  <c r="B241" i="1" s="1"/>
  <c r="A241" i="1" s="1" a="1"/>
  <c r="A241" i="1" s="1"/>
  <c r="B257" i="1" a="1"/>
  <c r="B257" i="1" s="1"/>
  <c r="A257" i="1" s="1" a="1"/>
  <c r="A257" i="1" s="1"/>
  <c r="B273" i="1" a="1"/>
  <c r="B273" i="1" s="1"/>
  <c r="A273" i="1" s="1" a="1"/>
  <c r="A273" i="1" s="1"/>
  <c r="B285" i="1" a="1"/>
  <c r="B285" i="1" s="1"/>
  <c r="A285" i="1" s="1" a="1"/>
  <c r="A285" i="1" s="1"/>
  <c r="B295" i="1" a="1"/>
  <c r="B295" i="1" s="1"/>
  <c r="A295" i="1" s="1" a="1"/>
  <c r="A295" i="1" s="1"/>
  <c r="B303" i="1" a="1"/>
  <c r="B303" i="1" s="1"/>
  <c r="A303" i="1" s="1" a="1"/>
  <c r="A303" i="1" s="1"/>
  <c r="B310" i="1" a="1"/>
  <c r="B310" i="1" s="1"/>
  <c r="A310" i="1" s="1" a="1"/>
  <c r="A310" i="1" s="1"/>
  <c r="B324" i="1" a="1"/>
  <c r="B324" i="1" s="1"/>
  <c r="A324" i="1" s="1" a="1"/>
  <c r="A324" i="1" s="1"/>
  <c r="B332" i="1" a="1"/>
  <c r="B332" i="1" s="1"/>
  <c r="A332" i="1" s="1" a="1"/>
  <c r="A332" i="1" s="1"/>
  <c r="B347" i="1" a="1"/>
  <c r="B347" i="1" s="1"/>
  <c r="A347" i="1" s="1" a="1"/>
  <c r="A347" i="1" s="1"/>
  <c r="B359" i="1" a="1"/>
  <c r="B359" i="1" s="1"/>
  <c r="A359" i="1" s="1" a="1"/>
  <c r="A359" i="1" s="1"/>
  <c r="B374" i="1" a="1"/>
  <c r="B374" i="1" s="1"/>
  <c r="A374" i="1" s="1" a="1"/>
  <c r="A374" i="1" s="1"/>
  <c r="B390" i="1" a="1"/>
  <c r="B390" i="1" s="1"/>
  <c r="A390" i="1" s="1" a="1"/>
  <c r="A390" i="1" s="1"/>
  <c r="B406" i="1" a="1"/>
  <c r="B406" i="1" s="1"/>
  <c r="A406" i="1" s="1" a="1"/>
  <c r="A406" i="1" s="1"/>
  <c r="B422" i="1" a="1"/>
  <c r="B422" i="1" s="1"/>
  <c r="A422" i="1" s="1" a="1"/>
  <c r="A422" i="1" s="1"/>
  <c r="B438" i="1" a="1"/>
  <c r="B438" i="1" s="1"/>
  <c r="A438" i="1" s="1" a="1"/>
  <c r="A438" i="1" s="1"/>
  <c r="B454" i="1" a="1"/>
  <c r="B454" i="1" s="1"/>
  <c r="A454" i="1" s="1" a="1"/>
  <c r="A454" i="1" s="1"/>
  <c r="B470" i="1" a="1"/>
  <c r="B470" i="1" s="1"/>
  <c r="A470" i="1" s="1" a="1"/>
  <c r="A470" i="1" s="1"/>
  <c r="B486" i="1" a="1"/>
  <c r="B486" i="1" s="1"/>
  <c r="A486" i="1" s="1" a="1"/>
  <c r="A486" i="1" s="1"/>
  <c r="B498" i="1" a="1"/>
  <c r="B498" i="1" s="1"/>
  <c r="A498" i="1" s="1" a="1"/>
  <c r="A498" i="1" s="1"/>
  <c r="B514" i="1" a="1"/>
  <c r="B514" i="1" s="1"/>
  <c r="A514" i="1" s="1" a="1"/>
  <c r="A514" i="1" s="1"/>
  <c r="B530" i="1" a="1"/>
  <c r="B530" i="1" s="1"/>
  <c r="A530" i="1" s="1" a="1"/>
  <c r="A530" i="1" s="1"/>
  <c r="B546" i="1" a="1"/>
  <c r="B546" i="1" s="1"/>
  <c r="A546" i="1" s="1" a="1"/>
  <c r="A546" i="1" s="1"/>
  <c r="B562" i="1" a="1"/>
  <c r="B562" i="1" s="1"/>
  <c r="A562" i="1" s="1" a="1"/>
  <c r="A562" i="1" s="1"/>
  <c r="B578" i="1" a="1"/>
  <c r="B578" i="1" s="1"/>
  <c r="A578" i="1" s="1" a="1"/>
  <c r="A578" i="1" s="1"/>
  <c r="B592" i="1" a="1"/>
  <c r="B592" i="1" s="1"/>
  <c r="A592" i="1" s="1" a="1"/>
  <c r="A592" i="1" s="1"/>
  <c r="B598" i="1" a="1"/>
  <c r="B598" i="1" s="1"/>
  <c r="A598" i="1" s="1" a="1"/>
  <c r="A598" i="1" s="1"/>
  <c r="B606" i="1" a="1"/>
  <c r="B606" i="1" s="1"/>
  <c r="A606" i="1" s="1" a="1"/>
  <c r="A606" i="1" s="1"/>
  <c r="B614" i="1" a="1"/>
  <c r="B614" i="1" s="1"/>
  <c r="A614" i="1" s="1" a="1"/>
  <c r="A614" i="1" s="1"/>
  <c r="B348" i="1" a="1"/>
  <c r="B348" i="1" s="1"/>
  <c r="A348" i="1" s="1" a="1"/>
  <c r="A348" i="1" s="1"/>
  <c r="B616" i="1" a="1"/>
  <c r="B616" i="1" s="1"/>
  <c r="A616" i="1" s="1" a="1"/>
  <c r="A616" i="1" s="1"/>
  <c r="B624" i="1" a="1"/>
  <c r="B624" i="1" s="1"/>
  <c r="A624" i="1" s="1" a="1"/>
  <c r="A624" i="1" s="1"/>
  <c r="B636" i="1" a="1"/>
  <c r="B636" i="1" s="1"/>
  <c r="A636" i="1" s="1" a="1"/>
  <c r="A636" i="1" s="1"/>
  <c r="B652" i="1" a="1"/>
  <c r="B652" i="1" s="1"/>
  <c r="A652" i="1" s="1" a="1"/>
  <c r="A652" i="1" s="1"/>
  <c r="B664" i="1" a="1"/>
  <c r="B664" i="1" s="1"/>
  <c r="A664" i="1" s="1" a="1"/>
  <c r="A664" i="1" s="1"/>
  <c r="B674" i="1" a="1"/>
  <c r="B674" i="1" s="1"/>
  <c r="A674" i="1" s="1" a="1"/>
  <c r="A674" i="1" s="1"/>
  <c r="B690" i="1" a="1"/>
  <c r="B690" i="1" s="1"/>
  <c r="A690" i="1" s="1" a="1"/>
  <c r="A690" i="1" s="1"/>
  <c r="B706" i="1" a="1"/>
  <c r="B706" i="1" s="1"/>
  <c r="A706" i="1" s="1" a="1"/>
  <c r="A706" i="1" s="1"/>
  <c r="B675" i="1" a="1"/>
  <c r="B675" i="1" s="1"/>
  <c r="A675" i="1" s="1" a="1"/>
  <c r="A675" i="1" s="1"/>
  <c r="B691" i="1" a="1"/>
  <c r="B691" i="1" s="1"/>
  <c r="A691" i="1" s="1" a="1"/>
  <c r="A691" i="1" s="1"/>
  <c r="B703" i="1" a="1"/>
  <c r="B703" i="1" s="1"/>
  <c r="A703" i="1" s="1" a="1"/>
  <c r="A703" i="1" s="1"/>
  <c r="B717" i="1" a="1"/>
  <c r="B717" i="1" s="1"/>
  <c r="A717" i="1" s="1" a="1"/>
  <c r="A717" i="1" s="1"/>
  <c r="B733" i="1" a="1"/>
  <c r="B733" i="1" s="1"/>
  <c r="A733" i="1" s="1" a="1"/>
  <c r="A733" i="1" s="1"/>
  <c r="B749" i="1" a="1"/>
  <c r="B749" i="1" s="1"/>
  <c r="A749" i="1" s="1" a="1"/>
  <c r="A749" i="1" s="1"/>
  <c r="B765" i="1" a="1"/>
  <c r="B765" i="1" s="1"/>
  <c r="A765" i="1" s="1" a="1"/>
  <c r="A765" i="1" s="1"/>
  <c r="B781" i="1" a="1"/>
  <c r="B781" i="1" s="1"/>
  <c r="A781" i="1" s="1" a="1"/>
  <c r="A781" i="1" s="1"/>
  <c r="B797" i="1" a="1"/>
  <c r="B797" i="1" s="1"/>
  <c r="A797" i="1" s="1" a="1"/>
  <c r="A797" i="1" s="1"/>
  <c r="B809" i="1" a="1"/>
  <c r="B809" i="1" s="1"/>
  <c r="A809" i="1" s="1" a="1"/>
  <c r="A809" i="1" s="1"/>
  <c r="B825" i="1" a="1"/>
  <c r="B825" i="1" s="1"/>
  <c r="A825" i="1" s="1" a="1"/>
  <c r="A825" i="1" s="1"/>
  <c r="B841" i="1" a="1"/>
  <c r="B841" i="1" s="1"/>
  <c r="A841" i="1" s="1" a="1"/>
  <c r="A841" i="1" s="1"/>
  <c r="B857" i="1" a="1"/>
  <c r="B857" i="1" s="1"/>
  <c r="A857" i="1" s="1" a="1"/>
  <c r="A857" i="1" s="1"/>
  <c r="B869" i="1" a="1"/>
  <c r="B869" i="1" s="1"/>
  <c r="A869" i="1" s="1" a="1"/>
  <c r="A869" i="1" s="1"/>
  <c r="B885" i="1" a="1"/>
  <c r="B885" i="1" s="1"/>
  <c r="A885" i="1" s="1" a="1"/>
  <c r="A885" i="1" s="1"/>
  <c r="B901" i="1" a="1"/>
  <c r="B901" i="1" s="1"/>
  <c r="A901" i="1" s="1" a="1"/>
  <c r="A901" i="1" s="1"/>
  <c r="B917" i="1" a="1"/>
  <c r="B917" i="1" s="1"/>
  <c r="A917" i="1" s="1" a="1"/>
  <c r="A917" i="1" s="1"/>
  <c r="B933" i="1" a="1"/>
  <c r="B933" i="1" s="1"/>
  <c r="A933" i="1" s="1" a="1"/>
  <c r="A933" i="1" s="1"/>
  <c r="B949" i="1" a="1"/>
  <c r="B949" i="1" s="1"/>
  <c r="A949" i="1" s="1" a="1"/>
  <c r="A949" i="1" s="1"/>
  <c r="B965" i="1" a="1"/>
  <c r="B965" i="1" s="1"/>
  <c r="A965" i="1" s="1" a="1"/>
  <c r="A965" i="1" s="1"/>
  <c r="B981" i="1" a="1"/>
  <c r="B981" i="1" s="1"/>
  <c r="A981" i="1" s="1" a="1"/>
  <c r="A981" i="1" s="1"/>
  <c r="B997" i="1" a="1"/>
  <c r="B997" i="1" s="1"/>
  <c r="A997" i="1" s="1" a="1"/>
  <c r="A997" i="1" s="1"/>
  <c r="B1013" i="1" a="1"/>
  <c r="B1013" i="1" s="1"/>
  <c r="A1013" i="1" s="1" a="1"/>
  <c r="A1013" i="1" s="1"/>
  <c r="B1029" i="1" a="1"/>
  <c r="B1029" i="1" s="1"/>
  <c r="A1029" i="1" s="1" a="1"/>
  <c r="A1029" i="1" s="1"/>
  <c r="B1041" i="1" a="1"/>
  <c r="B1041" i="1" s="1"/>
  <c r="A1041" i="1" s="1" a="1"/>
  <c r="A1041" i="1" s="1"/>
  <c r="B1061" i="1" a="1"/>
  <c r="B1061" i="1" s="1"/>
  <c r="A1061" i="1" s="1" a="1"/>
  <c r="A1061" i="1" s="1"/>
  <c r="B1077" i="1" a="1"/>
  <c r="B1077" i="1" s="1"/>
  <c r="A1077" i="1" s="1" a="1"/>
  <c r="A1077" i="1" s="1"/>
  <c r="B1089" i="1" a="1"/>
  <c r="B1089" i="1" s="1"/>
  <c r="A1089" i="1" s="1" a="1"/>
  <c r="A1089" i="1" s="1"/>
  <c r="B1105" i="1" a="1"/>
  <c r="B1105" i="1" s="1"/>
  <c r="A1105" i="1" s="1" a="1"/>
  <c r="A1105" i="1" s="1"/>
  <c r="B1157" i="1" a="1"/>
  <c r="B1157" i="1" s="1"/>
  <c r="A1157" i="1" s="1" a="1"/>
  <c r="A1157" i="1" s="1"/>
  <c r="B31" i="1" a="1"/>
  <c r="B31" i="1" s="1"/>
  <c r="A31" i="1" s="1" a="1"/>
  <c r="A31" i="1" s="1"/>
  <c r="B39" i="1" a="1"/>
  <c r="B39" i="1" s="1"/>
  <c r="A39" i="1" s="1" a="1"/>
  <c r="A39" i="1" s="1"/>
  <c r="B47" i="1" a="1"/>
  <c r="B47" i="1" s="1"/>
  <c r="A47" i="1" s="1" a="1"/>
  <c r="A47" i="1" s="1"/>
  <c r="B55" i="1" a="1"/>
  <c r="B55" i="1" s="1"/>
  <c r="A55" i="1" s="1" a="1"/>
  <c r="A55" i="1" s="1"/>
  <c r="B59" i="1" a="1"/>
  <c r="B59" i="1" s="1"/>
  <c r="A59" i="1" s="1" a="1"/>
  <c r="A59" i="1" s="1"/>
  <c r="B23" i="1" a="1"/>
  <c r="B23" i="1" s="1"/>
  <c r="B29" i="1" a="1"/>
  <c r="B29" i="1" s="1"/>
  <c r="A29" i="1" s="1" a="1"/>
  <c r="A29" i="1" s="1"/>
  <c r="B67" i="1" a="1"/>
  <c r="B67" i="1" s="1"/>
  <c r="A67" i="1" s="1" a="1"/>
  <c r="A67" i="1" s="1"/>
  <c r="B75" i="1" a="1"/>
  <c r="B75" i="1" s="1"/>
  <c r="A75" i="1" s="1" a="1"/>
  <c r="A75" i="1" s="1"/>
  <c r="B83" i="1" a="1"/>
  <c r="B83" i="1" s="1"/>
  <c r="A83" i="1" s="1" a="1"/>
  <c r="A83" i="1" s="1"/>
  <c r="B90" i="1" a="1"/>
  <c r="B90" i="1" s="1"/>
  <c r="A90" i="1" s="1" a="1"/>
  <c r="A90" i="1" s="1"/>
  <c r="B96" i="1" a="1"/>
  <c r="B96" i="1" s="1"/>
  <c r="A96" i="1" s="1" a="1"/>
  <c r="A96" i="1" s="1"/>
  <c r="B100" i="1" a="1"/>
  <c r="B100" i="1" s="1"/>
  <c r="A100" i="1" s="1" a="1"/>
  <c r="A100" i="1" s="1"/>
  <c r="B104" i="1" a="1"/>
  <c r="B104" i="1" s="1"/>
  <c r="A104" i="1" s="1" a="1"/>
  <c r="A104" i="1" s="1"/>
  <c r="B108" i="1" a="1"/>
  <c r="B108" i="1" s="1"/>
  <c r="A108" i="1" s="1" a="1"/>
  <c r="A108" i="1" s="1"/>
  <c r="B112" i="1" a="1"/>
  <c r="B112" i="1" s="1"/>
  <c r="A112" i="1" s="1" a="1"/>
  <c r="A112" i="1" s="1"/>
  <c r="B116" i="1" a="1"/>
  <c r="B116" i="1" s="1"/>
  <c r="A116" i="1" s="1" a="1"/>
  <c r="A116" i="1" s="1"/>
  <c r="B120" i="1" a="1"/>
  <c r="B120" i="1" s="1"/>
  <c r="A120" i="1" s="1" a="1"/>
  <c r="A120" i="1" s="1"/>
  <c r="B124" i="1" a="1"/>
  <c r="B124" i="1" s="1"/>
  <c r="A124" i="1" s="1" a="1"/>
  <c r="A124" i="1" s="1"/>
  <c r="B128" i="1" a="1"/>
  <c r="B128" i="1" s="1"/>
  <c r="A128" i="1" s="1" a="1"/>
  <c r="A128" i="1" s="1"/>
  <c r="B132" i="1" a="1"/>
  <c r="B132" i="1" s="1"/>
  <c r="A132" i="1" s="1" a="1"/>
  <c r="A132" i="1" s="1"/>
  <c r="B136" i="1" a="1"/>
  <c r="B136" i="1" s="1"/>
  <c r="A136" i="1" s="1" a="1"/>
  <c r="A136" i="1" s="1"/>
  <c r="B140" i="1" a="1"/>
  <c r="B140" i="1" s="1"/>
  <c r="A140" i="1" s="1" a="1"/>
  <c r="A140" i="1" s="1"/>
  <c r="B145" i="1" a="1"/>
  <c r="B145" i="1" s="1"/>
  <c r="A145" i="1" s="1" a="1"/>
  <c r="A145" i="1" s="1"/>
  <c r="B152" i="1" a="1"/>
  <c r="B152" i="1" s="1"/>
  <c r="A152" i="1" s="1" a="1"/>
  <c r="A152" i="1" s="1"/>
  <c r="B160" i="1" a="1"/>
  <c r="B160" i="1" s="1"/>
  <c r="A160" i="1" s="1" a="1"/>
  <c r="A160" i="1" s="1"/>
  <c r="B163" i="1" a="1"/>
  <c r="B163" i="1" s="1"/>
  <c r="A163" i="1" s="1" a="1"/>
  <c r="A163" i="1" s="1"/>
  <c r="B171" i="1" a="1"/>
  <c r="B171" i="1" s="1"/>
  <c r="A171" i="1" s="1" a="1"/>
  <c r="A171" i="1" s="1"/>
  <c r="B179" i="1" a="1"/>
  <c r="B179" i="1" s="1"/>
  <c r="A179" i="1" s="1" a="1"/>
  <c r="A179" i="1" s="1"/>
  <c r="B187" i="1" a="1"/>
  <c r="B187" i="1" s="1"/>
  <c r="A187" i="1" s="1" a="1"/>
  <c r="A187" i="1" s="1"/>
  <c r="B195" i="1" a="1"/>
  <c r="B195" i="1" s="1"/>
  <c r="A195" i="1" s="1" a="1"/>
  <c r="A195" i="1" s="1"/>
  <c r="B203" i="1" a="1"/>
  <c r="B203" i="1" s="1"/>
  <c r="A203" i="1" s="1" a="1"/>
  <c r="A203" i="1" s="1"/>
  <c r="B211" i="1" a="1"/>
  <c r="B211" i="1" s="1"/>
  <c r="A211" i="1" s="1" a="1"/>
  <c r="A211" i="1" s="1"/>
  <c r="B219" i="1" a="1"/>
  <c r="B219" i="1" s="1"/>
  <c r="A219" i="1" s="1" a="1"/>
  <c r="A219" i="1" s="1"/>
  <c r="B227" i="1" a="1"/>
  <c r="B227" i="1" s="1"/>
  <c r="A227" i="1" s="1" a="1"/>
  <c r="A227" i="1" s="1"/>
  <c r="B235" i="1" a="1"/>
  <c r="B235" i="1" s="1"/>
  <c r="A235" i="1" s="1" a="1"/>
  <c r="A235" i="1" s="1"/>
  <c r="B243" i="1" a="1"/>
  <c r="B243" i="1" s="1"/>
  <c r="A243" i="1" s="1" a="1"/>
  <c r="A243" i="1" s="1"/>
  <c r="B251" i="1" a="1"/>
  <c r="B251" i="1" s="1"/>
  <c r="A251" i="1" s="1" a="1"/>
  <c r="A251" i="1" s="1"/>
  <c r="B259" i="1" a="1"/>
  <c r="B259" i="1" s="1"/>
  <c r="A259" i="1" s="1" a="1"/>
  <c r="A259" i="1" s="1"/>
  <c r="B267" i="1" a="1"/>
  <c r="B267" i="1" s="1"/>
  <c r="A267" i="1" s="1" a="1"/>
  <c r="A267" i="1" s="1"/>
  <c r="B275" i="1" a="1"/>
  <c r="B275" i="1" s="1"/>
  <c r="A275" i="1" s="1" a="1"/>
  <c r="A275" i="1" s="1"/>
  <c r="B283" i="1" a="1"/>
  <c r="B283" i="1" s="1"/>
  <c r="A283" i="1" s="1" a="1"/>
  <c r="A283" i="1" s="1"/>
  <c r="B290" i="1" a="1"/>
  <c r="B290" i="1" s="1"/>
  <c r="A290" i="1" s="1" a="1"/>
  <c r="A290" i="1" s="1"/>
  <c r="B294" i="1" a="1"/>
  <c r="B294" i="1" s="1"/>
  <c r="A294" i="1" s="1" a="1"/>
  <c r="A294" i="1" s="1"/>
  <c r="B298" i="1" a="1"/>
  <c r="B298" i="1" s="1"/>
  <c r="A298" i="1" s="1" a="1"/>
  <c r="A298" i="1" s="1"/>
  <c r="B302" i="1" a="1"/>
  <c r="B302" i="1" s="1"/>
  <c r="A302" i="1" s="1" a="1"/>
  <c r="A302" i="1" s="1"/>
  <c r="B306" i="1" a="1"/>
  <c r="B306" i="1" s="1"/>
  <c r="A306" i="1" s="1" a="1"/>
  <c r="A306" i="1" s="1"/>
  <c r="B313" i="1" a="1"/>
  <c r="B313" i="1" s="1"/>
  <c r="A313" i="1" s="1" a="1"/>
  <c r="A313" i="1" s="1"/>
  <c r="B321" i="1" a="1"/>
  <c r="B321" i="1" s="1"/>
  <c r="A321" i="1" s="1" a="1"/>
  <c r="A321" i="1" s="1"/>
  <c r="B325" i="1" a="1"/>
  <c r="B325" i="1" s="1"/>
  <c r="A325" i="1" s="1" a="1"/>
  <c r="A325" i="1" s="1"/>
  <c r="B329" i="1" a="1"/>
  <c r="B329" i="1" s="1"/>
  <c r="A329" i="1" s="1" a="1"/>
  <c r="A329" i="1" s="1"/>
  <c r="B333" i="1" a="1"/>
  <c r="B333" i="1" s="1"/>
  <c r="A333" i="1" s="1" a="1"/>
  <c r="A333" i="1" s="1"/>
  <c r="B341" i="1" a="1"/>
  <c r="B341" i="1" s="1"/>
  <c r="A341" i="1" s="1" a="1"/>
  <c r="A341" i="1" s="1"/>
  <c r="B349" i="1" a="1"/>
  <c r="B349" i="1" s="1"/>
  <c r="A349" i="1" s="1" a="1"/>
  <c r="A349" i="1" s="1"/>
  <c r="B357" i="1" a="1"/>
  <c r="B357" i="1" s="1"/>
  <c r="A357" i="1" s="1" a="1"/>
  <c r="A357" i="1" s="1"/>
  <c r="B364" i="1" a="1"/>
  <c r="B364" i="1" s="1"/>
  <c r="A364" i="1" s="1" a="1"/>
  <c r="A364" i="1" s="1"/>
  <c r="B372" i="1" a="1"/>
  <c r="B372" i="1" s="1"/>
  <c r="A372" i="1" s="1" a="1"/>
  <c r="A372" i="1" s="1"/>
  <c r="B380" i="1" a="1"/>
  <c r="B380" i="1" s="1"/>
  <c r="A380" i="1" s="1" a="1"/>
  <c r="A380" i="1" s="1"/>
  <c r="B388" i="1" a="1"/>
  <c r="B388" i="1" s="1"/>
  <c r="A388" i="1" s="1" a="1"/>
  <c r="A388" i="1" s="1"/>
  <c r="B396" i="1" a="1"/>
  <c r="B396" i="1" s="1"/>
  <c r="A396" i="1" s="1" a="1"/>
  <c r="A396" i="1" s="1"/>
  <c r="B404" i="1" a="1"/>
  <c r="B404" i="1" s="1"/>
  <c r="A404" i="1" s="1" a="1"/>
  <c r="A404" i="1" s="1"/>
  <c r="B412" i="1" a="1"/>
  <c r="B412" i="1" s="1"/>
  <c r="A412" i="1" s="1" a="1"/>
  <c r="A412" i="1" s="1"/>
  <c r="B420" i="1" a="1"/>
  <c r="B420" i="1" s="1"/>
  <c r="A420" i="1" s="1" a="1"/>
  <c r="A420" i="1" s="1"/>
  <c r="B428" i="1" a="1"/>
  <c r="B428" i="1" s="1"/>
  <c r="A428" i="1" s="1" a="1"/>
  <c r="A428" i="1" s="1"/>
  <c r="B436" i="1" a="1"/>
  <c r="B436" i="1" s="1"/>
  <c r="A436" i="1" s="1" a="1"/>
  <c r="A436" i="1" s="1"/>
  <c r="B444" i="1" a="1"/>
  <c r="B444" i="1" s="1"/>
  <c r="A444" i="1" s="1" a="1"/>
  <c r="A444" i="1" s="1"/>
  <c r="B452" i="1" a="1"/>
  <c r="B452" i="1" s="1"/>
  <c r="A452" i="1" s="1" a="1"/>
  <c r="A452" i="1" s="1"/>
  <c r="B460" i="1" a="1"/>
  <c r="B460" i="1" s="1"/>
  <c r="A460" i="1" s="1" a="1"/>
  <c r="A460" i="1" s="1"/>
  <c r="B468" i="1" a="1"/>
  <c r="B468" i="1" s="1"/>
  <c r="A468" i="1" s="1" a="1"/>
  <c r="A468" i="1" s="1"/>
  <c r="B476" i="1" a="1"/>
  <c r="B476" i="1" s="1"/>
  <c r="A476" i="1" s="1" a="1"/>
  <c r="A476" i="1" s="1"/>
  <c r="B484" i="1" a="1"/>
  <c r="B484" i="1" s="1"/>
  <c r="A484" i="1" s="1" a="1"/>
  <c r="A484" i="1" s="1"/>
  <c r="B492" i="1" a="1"/>
  <c r="B492" i="1" s="1"/>
  <c r="A492" i="1" s="1" a="1"/>
  <c r="A492" i="1" s="1"/>
  <c r="B500" i="1" a="1"/>
  <c r="B500" i="1" s="1"/>
  <c r="A500" i="1" s="1" a="1"/>
  <c r="A500" i="1" s="1"/>
  <c r="B508" i="1" a="1"/>
  <c r="B508" i="1" s="1"/>
  <c r="A508" i="1" s="1" a="1"/>
  <c r="A508" i="1" s="1"/>
  <c r="B516" i="1" a="1"/>
  <c r="B516" i="1" s="1"/>
  <c r="A516" i="1" s="1" a="1"/>
  <c r="A516" i="1" s="1"/>
  <c r="B524" i="1" a="1"/>
  <c r="B524" i="1" s="1"/>
  <c r="A524" i="1" s="1" a="1"/>
  <c r="A524" i="1" s="1"/>
  <c r="B532" i="1" a="1"/>
  <c r="B532" i="1" s="1"/>
  <c r="A532" i="1" s="1" a="1"/>
  <c r="A532" i="1" s="1"/>
  <c r="B540" i="1" a="1"/>
  <c r="B540" i="1" s="1"/>
  <c r="A540" i="1" s="1" a="1"/>
  <c r="A540" i="1" s="1"/>
  <c r="B548" i="1" a="1"/>
  <c r="B548" i="1" s="1"/>
  <c r="A548" i="1" s="1" a="1"/>
  <c r="A548" i="1" s="1"/>
  <c r="B556" i="1" a="1"/>
  <c r="B556" i="1" s="1"/>
  <c r="A556" i="1" s="1" a="1"/>
  <c r="A556" i="1" s="1"/>
  <c r="B564" i="1" a="1"/>
  <c r="B564" i="1" s="1"/>
  <c r="A564" i="1" s="1" a="1"/>
  <c r="A564" i="1" s="1"/>
  <c r="B572" i="1" a="1"/>
  <c r="B572" i="1" s="1"/>
  <c r="A572" i="1" s="1" a="1"/>
  <c r="A572" i="1" s="1"/>
  <c r="B580" i="1" a="1"/>
  <c r="B580" i="1" s="1"/>
  <c r="A580" i="1" s="1" a="1"/>
  <c r="A580" i="1" s="1"/>
  <c r="B588" i="1" a="1"/>
  <c r="B588" i="1" s="1"/>
  <c r="A588" i="1" s="1" a="1"/>
  <c r="A588" i="1" s="1"/>
  <c r="B593" i="1" a="1"/>
  <c r="B593" i="1" s="1"/>
  <c r="A593" i="1" s="1" a="1"/>
  <c r="A593" i="1" s="1"/>
  <c r="B597" i="1" a="1"/>
  <c r="B597" i="1" s="1"/>
  <c r="A597" i="1" s="1" a="1"/>
  <c r="A597" i="1" s="1"/>
  <c r="B601" i="1" a="1"/>
  <c r="B601" i="1" s="1"/>
  <c r="A601" i="1" s="1" a="1"/>
  <c r="A601" i="1" s="1"/>
  <c r="B605" i="1" a="1"/>
  <c r="B605" i="1" s="1"/>
  <c r="A605" i="1" s="1" a="1"/>
  <c r="A605" i="1" s="1"/>
  <c r="B609" i="1" a="1"/>
  <c r="B609" i="1" s="1"/>
  <c r="A609" i="1" s="1" a="1"/>
  <c r="A609" i="1" s="1"/>
  <c r="B613" i="1" a="1"/>
  <c r="B613" i="1" s="1"/>
  <c r="A613" i="1" s="1" a="1"/>
  <c r="A613" i="1" s="1"/>
  <c r="B338" i="1" a="1"/>
  <c r="B338" i="1" s="1"/>
  <c r="A338" i="1" s="1" a="1"/>
  <c r="A338" i="1" s="1"/>
  <c r="B346" i="1" a="1"/>
  <c r="B346" i="1" s="1"/>
  <c r="A346" i="1" s="1" a="1"/>
  <c r="A346" i="1" s="1"/>
  <c r="B354" i="1" a="1"/>
  <c r="B354" i="1" s="1"/>
  <c r="A354" i="1" s="1" a="1"/>
  <c r="A354" i="1" s="1"/>
  <c r="B589" i="1" a="1"/>
  <c r="B589" i="1" s="1"/>
  <c r="A589" i="1" s="1" a="1"/>
  <c r="A589" i="1" s="1"/>
  <c r="B615" i="1" a="1"/>
  <c r="B615" i="1" s="1"/>
  <c r="A615" i="1" s="1" a="1"/>
  <c r="A615" i="1" s="1"/>
  <c r="B626" i="1" a="1"/>
  <c r="B626" i="1" s="1"/>
  <c r="A626" i="1" s="1" a="1"/>
  <c r="A626" i="1" s="1"/>
  <c r="B634" i="1" a="1"/>
  <c r="B634" i="1" s="1"/>
  <c r="A634" i="1" s="1" a="1"/>
  <c r="A634" i="1" s="1"/>
  <c r="B642" i="1" a="1"/>
  <c r="B642" i="1" s="1"/>
  <c r="A642" i="1" s="1" a="1"/>
  <c r="A642" i="1" s="1"/>
  <c r="B650" i="1" a="1"/>
  <c r="B650" i="1" s="1"/>
  <c r="A650" i="1" s="1" a="1"/>
  <c r="A650" i="1" s="1"/>
  <c r="B658" i="1" a="1"/>
  <c r="B658" i="1" s="1"/>
  <c r="A658" i="1" s="1" a="1"/>
  <c r="A658" i="1" s="1"/>
  <c r="B663" i="1" a="1"/>
  <c r="B663" i="1" s="1"/>
  <c r="A663" i="1" s="1" a="1"/>
  <c r="A663" i="1" s="1"/>
  <c r="B668" i="1" a="1"/>
  <c r="B668" i="1" s="1"/>
  <c r="A668" i="1" s="1" a="1"/>
  <c r="A668" i="1" s="1"/>
  <c r="B676" i="1" a="1"/>
  <c r="B676" i="1" s="1"/>
  <c r="A676" i="1" s="1" a="1"/>
  <c r="A676" i="1" s="1"/>
  <c r="B684" i="1" a="1"/>
  <c r="B684" i="1" s="1"/>
  <c r="A684" i="1" s="1" a="1"/>
  <c r="A684" i="1" s="1"/>
  <c r="B692" i="1" a="1"/>
  <c r="B692" i="1" s="1"/>
  <c r="A692" i="1" s="1" a="1"/>
  <c r="A692" i="1" s="1"/>
  <c r="B700" i="1" a="1"/>
  <c r="B700" i="1" s="1"/>
  <c r="A700" i="1" s="1" a="1"/>
  <c r="A700" i="1" s="1"/>
  <c r="B708" i="1" a="1"/>
  <c r="B708" i="1" s="1"/>
  <c r="A708" i="1" s="1" a="1"/>
  <c r="A708" i="1" s="1"/>
  <c r="B669" i="1" a="1"/>
  <c r="B669" i="1" s="1"/>
  <c r="A669" i="1" s="1" a="1"/>
  <c r="A669" i="1" s="1"/>
  <c r="B677" i="1" a="1"/>
  <c r="B677" i="1" s="1"/>
  <c r="A677" i="1" s="1" a="1"/>
  <c r="A677" i="1" s="1"/>
  <c r="B685" i="1" a="1"/>
  <c r="B685" i="1" s="1"/>
  <c r="A685" i="1" s="1" a="1"/>
  <c r="A685" i="1" s="1"/>
  <c r="B693" i="1" a="1"/>
  <c r="B693" i="1" s="1"/>
  <c r="A693" i="1" s="1" a="1"/>
  <c r="A693" i="1" s="1"/>
  <c r="B701" i="1" a="1"/>
  <c r="B701" i="1" s="1"/>
  <c r="A701" i="1" s="1" a="1"/>
  <c r="A701" i="1" s="1"/>
  <c r="B709" i="1" a="1"/>
  <c r="B709" i="1" s="1"/>
  <c r="A709" i="1" s="1" a="1"/>
  <c r="A709" i="1" s="1"/>
  <c r="B719" i="1" a="1"/>
  <c r="B719" i="1" s="1"/>
  <c r="A719" i="1" s="1" a="1"/>
  <c r="A719" i="1" s="1"/>
  <c r="B727" i="1" a="1"/>
  <c r="B727" i="1" s="1"/>
  <c r="A727" i="1" s="1" a="1"/>
  <c r="A727" i="1" s="1"/>
  <c r="B735" i="1" a="1"/>
  <c r="B735" i="1" s="1"/>
  <c r="A735" i="1" s="1" a="1"/>
  <c r="A735" i="1" s="1"/>
  <c r="B743" i="1" a="1"/>
  <c r="B743" i="1" s="1"/>
  <c r="A743" i="1" s="1" a="1"/>
  <c r="A743" i="1" s="1"/>
  <c r="B751" i="1" a="1"/>
  <c r="B751" i="1" s="1"/>
  <c r="A751" i="1" s="1" a="1"/>
  <c r="A751" i="1" s="1"/>
  <c r="B759" i="1" a="1"/>
  <c r="B759" i="1" s="1"/>
  <c r="A759" i="1" s="1" a="1"/>
  <c r="A759" i="1" s="1"/>
  <c r="B767" i="1" a="1"/>
  <c r="B767" i="1" s="1"/>
  <c r="A767" i="1" s="1" a="1"/>
  <c r="A767" i="1" s="1"/>
  <c r="B775" i="1" a="1"/>
  <c r="B775" i="1" s="1"/>
  <c r="A775" i="1" s="1" a="1"/>
  <c r="A775" i="1" s="1"/>
  <c r="B783" i="1" a="1"/>
  <c r="B783" i="1" s="1"/>
  <c r="A783" i="1" s="1" a="1"/>
  <c r="A783" i="1" s="1"/>
  <c r="B791" i="1" a="1"/>
  <c r="B791" i="1" s="1"/>
  <c r="A791" i="1" s="1" a="1"/>
  <c r="A791" i="1" s="1"/>
  <c r="B799" i="1" a="1"/>
  <c r="B799" i="1" s="1"/>
  <c r="A799" i="1" s="1" a="1"/>
  <c r="A799" i="1" s="1"/>
  <c r="B807" i="1" a="1"/>
  <c r="B807" i="1" s="1"/>
  <c r="A807" i="1" s="1" a="1"/>
  <c r="A807" i="1" s="1"/>
  <c r="B815" i="1" a="1"/>
  <c r="B815" i="1" s="1"/>
  <c r="A815" i="1" s="1" a="1"/>
  <c r="A815" i="1" s="1"/>
  <c r="B823" i="1" a="1"/>
  <c r="B823" i="1" s="1"/>
  <c r="A823" i="1" s="1" a="1"/>
  <c r="A823" i="1" s="1"/>
  <c r="B831" i="1" a="1"/>
  <c r="B831" i="1" s="1"/>
  <c r="A831" i="1" s="1" a="1"/>
  <c r="A831" i="1" s="1"/>
  <c r="B839" i="1" a="1"/>
  <c r="B839" i="1" s="1"/>
  <c r="A839" i="1" s="1" a="1"/>
  <c r="A839" i="1" s="1"/>
  <c r="B847" i="1" a="1"/>
  <c r="B847" i="1" s="1"/>
  <c r="A847" i="1" s="1" a="1"/>
  <c r="A847" i="1" s="1"/>
  <c r="B855" i="1" a="1"/>
  <c r="B855" i="1" s="1"/>
  <c r="A855" i="1" s="1" a="1"/>
  <c r="A855" i="1" s="1"/>
  <c r="B863" i="1" a="1"/>
  <c r="B863" i="1" s="1"/>
  <c r="A863" i="1" s="1" a="1"/>
  <c r="A863" i="1" s="1"/>
  <c r="B871" i="1" a="1"/>
  <c r="B871" i="1" s="1"/>
  <c r="A871" i="1" s="1" a="1"/>
  <c r="A871" i="1" s="1"/>
  <c r="B879" i="1" a="1"/>
  <c r="B879" i="1" s="1"/>
  <c r="A879" i="1" s="1" a="1"/>
  <c r="A879" i="1" s="1"/>
  <c r="B887" i="1" a="1"/>
  <c r="B887" i="1" s="1"/>
  <c r="A887" i="1" s="1" a="1"/>
  <c r="A887" i="1" s="1"/>
  <c r="B895" i="1" a="1"/>
  <c r="B895" i="1" s="1"/>
  <c r="A895" i="1" s="1" a="1"/>
  <c r="A895" i="1" s="1"/>
  <c r="B903" i="1" a="1"/>
  <c r="B903" i="1" s="1"/>
  <c r="A903" i="1" s="1" a="1"/>
  <c r="A903" i="1" s="1"/>
  <c r="B911" i="1" a="1"/>
  <c r="B911" i="1" s="1"/>
  <c r="A911" i="1" s="1" a="1"/>
  <c r="A911" i="1" s="1"/>
  <c r="B919" i="1" a="1"/>
  <c r="B919" i="1" s="1"/>
  <c r="A919" i="1" s="1" a="1"/>
  <c r="A919" i="1" s="1"/>
  <c r="B927" i="1" a="1"/>
  <c r="B927" i="1" s="1"/>
  <c r="A927" i="1" s="1" a="1"/>
  <c r="A927" i="1" s="1"/>
  <c r="B935" i="1" a="1"/>
  <c r="B935" i="1" s="1"/>
  <c r="A935" i="1" s="1" a="1"/>
  <c r="A935" i="1" s="1"/>
  <c r="B943" i="1" a="1"/>
  <c r="B943" i="1" s="1"/>
  <c r="A943" i="1" s="1" a="1"/>
  <c r="A943" i="1" s="1"/>
  <c r="B951" i="1" a="1"/>
  <c r="B951" i="1" s="1"/>
  <c r="A951" i="1" s="1" a="1"/>
  <c r="A951" i="1" s="1"/>
  <c r="B959" i="1" a="1"/>
  <c r="B959" i="1" s="1"/>
  <c r="A959" i="1" s="1" a="1"/>
  <c r="A959" i="1" s="1"/>
  <c r="B967" i="1" a="1"/>
  <c r="B967" i="1" s="1"/>
  <c r="A967" i="1" s="1" a="1"/>
  <c r="A967" i="1" s="1"/>
  <c r="B975" i="1" a="1"/>
  <c r="B975" i="1" s="1"/>
  <c r="A975" i="1" s="1" a="1"/>
  <c r="A975" i="1" s="1"/>
  <c r="B983" i="1" a="1"/>
  <c r="B983" i="1" s="1"/>
  <c r="A983" i="1" s="1" a="1"/>
  <c r="A983" i="1" s="1"/>
  <c r="B991" i="1" a="1"/>
  <c r="B991" i="1" s="1"/>
  <c r="A991" i="1" s="1" a="1"/>
  <c r="A991" i="1" s="1"/>
  <c r="B999" i="1" a="1"/>
  <c r="B999" i="1" s="1"/>
  <c r="A999" i="1" s="1" a="1"/>
  <c r="A999" i="1" s="1"/>
  <c r="B1007" i="1" a="1"/>
  <c r="B1007" i="1" s="1"/>
  <c r="A1007" i="1" s="1" a="1"/>
  <c r="A1007" i="1" s="1"/>
  <c r="B1015" i="1" a="1"/>
  <c r="B1015" i="1" s="1"/>
  <c r="A1015" i="1" s="1" a="1"/>
  <c r="A1015" i="1" s="1"/>
  <c r="B1023" i="1" a="1"/>
  <c r="B1023" i="1" s="1"/>
  <c r="A1023" i="1" s="1" a="1"/>
  <c r="A1023" i="1" s="1"/>
  <c r="B1031" i="1" a="1"/>
  <c r="B1031" i="1" s="1"/>
  <c r="A1031" i="1" s="1" a="1"/>
  <c r="A1031" i="1" s="1"/>
  <c r="B1039" i="1" a="1"/>
  <c r="B1039" i="1" s="1"/>
  <c r="A1039" i="1" s="1" a="1"/>
  <c r="A1039" i="1" s="1"/>
  <c r="B1047" i="1" a="1"/>
  <c r="B1047" i="1" s="1"/>
  <c r="A1047" i="1" s="1" a="1"/>
  <c r="A1047" i="1" s="1"/>
  <c r="B1055" i="1" a="1"/>
  <c r="B1055" i="1" s="1"/>
  <c r="A1055" i="1" s="1" a="1"/>
  <c r="A1055" i="1" s="1"/>
  <c r="B1063" i="1" a="1"/>
  <c r="B1063" i="1" s="1"/>
  <c r="A1063" i="1" s="1" a="1"/>
  <c r="A1063" i="1" s="1"/>
  <c r="B1071" i="1" a="1"/>
  <c r="B1071" i="1" s="1"/>
  <c r="A1071" i="1" s="1" a="1"/>
  <c r="A1071" i="1" s="1"/>
  <c r="B1079" i="1" a="1"/>
  <c r="B1079" i="1" s="1"/>
  <c r="A1079" i="1" s="1" a="1"/>
  <c r="A1079" i="1" s="1"/>
  <c r="B1087" i="1" a="1"/>
  <c r="B1087" i="1" s="1"/>
  <c r="A1087" i="1" s="1" a="1"/>
  <c r="A1087" i="1" s="1"/>
  <c r="B1095" i="1" a="1"/>
  <c r="B1095" i="1" s="1"/>
  <c r="A1095" i="1" s="1" a="1"/>
  <c r="A1095" i="1" s="1"/>
  <c r="B1103" i="1" a="1"/>
  <c r="B1103" i="1" s="1"/>
  <c r="A1103" i="1" s="1" a="1"/>
  <c r="A1103" i="1" s="1"/>
  <c r="B1111" i="1" a="1"/>
  <c r="B1111" i="1" s="1"/>
  <c r="A1111" i="1" s="1" a="1"/>
  <c r="A1111" i="1" s="1"/>
  <c r="B1119" i="1" a="1"/>
  <c r="B1119" i="1" s="1"/>
  <c r="A1119" i="1" s="1" a="1"/>
  <c r="A1119" i="1" s="1"/>
  <c r="B1127" i="1" a="1"/>
  <c r="B1127" i="1" s="1"/>
  <c r="A1127" i="1" s="1" a="1"/>
  <c r="A1127" i="1" s="1"/>
  <c r="B1135" i="1" a="1"/>
  <c r="B1135" i="1" s="1"/>
  <c r="A1135" i="1" s="1" a="1"/>
  <c r="A1135" i="1" s="1"/>
  <c r="B1143" i="1" a="1"/>
  <c r="B1143" i="1" s="1"/>
  <c r="A1143" i="1" s="1" a="1"/>
  <c r="A1143" i="1" s="1"/>
  <c r="B1151" i="1" a="1"/>
  <c r="B1151" i="1" s="1"/>
  <c r="A1151" i="1" s="1" a="1"/>
  <c r="A1151" i="1" s="1"/>
  <c r="B1159" i="1" a="1"/>
  <c r="B1159" i="1" s="1"/>
  <c r="A1159" i="1" s="1" a="1"/>
  <c r="A1159" i="1" s="1"/>
  <c r="B1167" i="1" a="1"/>
  <c r="B1167" i="1" s="1"/>
  <c r="A1167" i="1" s="1" a="1"/>
  <c r="A1167" i="1" s="1"/>
  <c r="B1175" i="1" a="1"/>
  <c r="B1175" i="1" s="1"/>
  <c r="A1175" i="1" s="1" a="1"/>
  <c r="A1175" i="1" s="1"/>
  <c r="B1181" i="1" a="1"/>
  <c r="B1181" i="1" s="1"/>
  <c r="A1181" i="1" s="1" a="1"/>
  <c r="A1181" i="1" s="1"/>
  <c r="B1185" i="1" a="1"/>
  <c r="B1185" i="1" s="1"/>
  <c r="A1185" i="1" s="1" a="1"/>
  <c r="A1185" i="1" s="1"/>
  <c r="B1189" i="1" a="1"/>
  <c r="B1189" i="1" s="1"/>
  <c r="A1189" i="1" s="1" a="1"/>
  <c r="A1189" i="1" s="1"/>
  <c r="B1193" i="1" a="1"/>
  <c r="B1193" i="1" s="1"/>
  <c r="A1193" i="1" s="1" a="1"/>
  <c r="A1193" i="1" s="1"/>
  <c r="B1197" i="1" a="1"/>
  <c r="B1197" i="1" s="1"/>
  <c r="A1197" i="1" s="1" a="1"/>
  <c r="A1197" i="1" s="1"/>
  <c r="B1201" i="1" a="1"/>
  <c r="B1201" i="1" s="1"/>
  <c r="A1201" i="1" s="1" a="1"/>
  <c r="A1201" i="1" s="1"/>
  <c r="B1205" i="1" a="1"/>
  <c r="B1205" i="1" s="1"/>
  <c r="A1205" i="1" s="1" a="1"/>
  <c r="A1205" i="1" s="1"/>
  <c r="B1209" i="1" a="1"/>
  <c r="B1209" i="1" s="1"/>
  <c r="A1209" i="1" s="1" a="1"/>
  <c r="A1209" i="1" s="1"/>
  <c r="B1213" i="1" a="1"/>
  <c r="B1213" i="1" s="1"/>
  <c r="A1213" i="1" s="1" a="1"/>
  <c r="A1213" i="1" s="1"/>
  <c r="B1217" i="1" a="1"/>
  <c r="B1217" i="1" s="1"/>
  <c r="A1217" i="1" s="1" a="1"/>
  <c r="A1217" i="1" s="1"/>
  <c r="B1221" i="1" a="1"/>
  <c r="B1221" i="1" s="1"/>
  <c r="A1221" i="1" s="1" a="1"/>
  <c r="A1221" i="1" s="1"/>
  <c r="B1225" i="1" a="1"/>
  <c r="B1225" i="1" s="1"/>
  <c r="A1225" i="1" s="1" a="1"/>
  <c r="A1225" i="1" s="1"/>
  <c r="B1229" i="1" a="1"/>
  <c r="B1229" i="1" s="1"/>
  <c r="A1229" i="1" s="1" a="1"/>
  <c r="A1229" i="1" s="1"/>
  <c r="B1233" i="1" a="1"/>
  <c r="B1233" i="1" s="1"/>
  <c r="A1233" i="1" s="1" a="1"/>
  <c r="A1233" i="1" s="1"/>
  <c r="B1237" i="1" a="1"/>
  <c r="B1237" i="1" s="1"/>
  <c r="A1237" i="1" s="1" a="1"/>
  <c r="A1237" i="1" s="1"/>
  <c r="B1241" i="1" a="1"/>
  <c r="B1241" i="1" s="1"/>
  <c r="A1241" i="1" s="1" a="1"/>
  <c r="A1241" i="1" s="1"/>
  <c r="B1245" i="1" a="1"/>
  <c r="B1245" i="1" s="1"/>
  <c r="A1245" i="1" s="1" a="1"/>
  <c r="A1245" i="1" s="1"/>
  <c r="B1249" i="1" a="1"/>
  <c r="B1249" i="1" s="1"/>
  <c r="A1249" i="1" s="1" a="1"/>
  <c r="A1249" i="1" s="1"/>
  <c r="B1253" i="1" a="1"/>
  <c r="B1253" i="1" s="1"/>
  <c r="A1253" i="1" s="1" a="1"/>
  <c r="A1253" i="1" s="1"/>
  <c r="B1257" i="1" a="1"/>
  <c r="B1257" i="1" s="1"/>
  <c r="A1257" i="1" s="1" a="1"/>
  <c r="A1257" i="1" s="1"/>
  <c r="B1261" i="1" a="1"/>
  <c r="B1261" i="1" s="1"/>
  <c r="A1261" i="1" s="1" a="1"/>
  <c r="A1261" i="1" s="1"/>
  <c r="B1265" i="1" a="1"/>
  <c r="B1265" i="1" s="1"/>
  <c r="A1265" i="1" s="1" a="1"/>
  <c r="A1265" i="1" s="1"/>
  <c r="B1269" i="1" a="1"/>
  <c r="B1269" i="1" s="1"/>
  <c r="A1269" i="1" s="1" a="1"/>
  <c r="A1269" i="1" s="1"/>
  <c r="B1273" i="1" a="1"/>
  <c r="B1273" i="1" s="1"/>
  <c r="A1273" i="1" s="1" a="1"/>
  <c r="A1273" i="1" s="1"/>
  <c r="B1279" i="1" a="1"/>
  <c r="B1279" i="1" s="1"/>
  <c r="A1279" i="1" s="1" a="1"/>
  <c r="A1279" i="1" s="1"/>
  <c r="B1278" i="1" a="1"/>
  <c r="B1278" i="1" s="1"/>
  <c r="A1278" i="1" s="1" a="1"/>
  <c r="A1278" i="1" s="1"/>
  <c r="B1286" i="1" a="1"/>
  <c r="B1286" i="1" s="1"/>
  <c r="A1286" i="1" s="1" a="1"/>
  <c r="A1286" i="1" s="1"/>
  <c r="B1294" i="1" a="1"/>
  <c r="B1294" i="1" s="1"/>
  <c r="A1294" i="1" s="1" a="1"/>
  <c r="A1294" i="1" s="1"/>
  <c r="B1302" i="1" a="1"/>
  <c r="B1302" i="1" s="1"/>
  <c r="A1302" i="1" s="1" a="1"/>
  <c r="A1302" i="1" s="1"/>
  <c r="B1310" i="1" a="1"/>
  <c r="B1310" i="1" s="1"/>
  <c r="A1310" i="1" s="1" a="1"/>
  <c r="A1310" i="1" s="1"/>
  <c r="B1318" i="1" a="1"/>
  <c r="B1318" i="1" s="1"/>
  <c r="A1318" i="1" s="1" a="1"/>
  <c r="A1318" i="1" s="1"/>
  <c r="B1326" i="1" a="1"/>
  <c r="B1326" i="1" s="1"/>
  <c r="A1326" i="1" s="1" a="1"/>
  <c r="A1326" i="1" s="1"/>
  <c r="B1334" i="1" a="1"/>
  <c r="B1334" i="1" s="1"/>
  <c r="A1334" i="1" s="1" a="1"/>
  <c r="A1334" i="1" s="1"/>
  <c r="B1342" i="1" a="1"/>
  <c r="B1342" i="1" s="1"/>
  <c r="A1342" i="1" s="1" a="1"/>
  <c r="A1342" i="1" s="1"/>
  <c r="B1350" i="1" a="1"/>
  <c r="B1350" i="1" s="1"/>
  <c r="A1350" i="1" s="1" a="1"/>
  <c r="A1350" i="1" s="1"/>
  <c r="B1358" i="1" a="1"/>
  <c r="B1358" i="1" s="1"/>
  <c r="A1358" i="1" s="1" a="1"/>
  <c r="A1358" i="1" s="1"/>
  <c r="B1362" i="1" a="1"/>
  <c r="B1362" i="1" s="1"/>
  <c r="A1362" i="1" s="1" a="1"/>
  <c r="A1362" i="1" s="1"/>
  <c r="B1366" i="1" a="1"/>
  <c r="B1366" i="1" s="1"/>
  <c r="A1366" i="1" s="1" a="1"/>
  <c r="A1366" i="1" s="1"/>
  <c r="B41" i="1" a="1"/>
  <c r="B41" i="1" s="1"/>
  <c r="A41" i="1" s="1" a="1"/>
  <c r="A41" i="1" s="1"/>
  <c r="B56" i="1" a="1"/>
  <c r="B56" i="1" s="1"/>
  <c r="A56" i="1" s="1" a="1"/>
  <c r="A56" i="1" s="1"/>
  <c r="B22" i="1" a="1"/>
  <c r="B22" i="1" s="1"/>
  <c r="A22" i="1" s="1" a="1"/>
  <c r="A22" i="1" s="1"/>
  <c r="B65" i="1" a="1"/>
  <c r="B65" i="1" s="1"/>
  <c r="A65" i="1" s="1" a="1"/>
  <c r="A65" i="1" s="1"/>
  <c r="B81" i="1" a="1"/>
  <c r="B81" i="1" s="1"/>
  <c r="A81" i="1" s="1" a="1"/>
  <c r="A81" i="1" s="1"/>
  <c r="B92" i="1" a="1"/>
  <c r="B92" i="1" s="1"/>
  <c r="A92" i="1" s="1" a="1"/>
  <c r="A92" i="1" s="1"/>
  <c r="B101" i="1" a="1"/>
  <c r="B101" i="1" s="1"/>
  <c r="A101" i="1" s="1" a="1"/>
  <c r="A101" i="1" s="1"/>
  <c r="B109" i="1" a="1"/>
  <c r="B109" i="1" s="1"/>
  <c r="A109" i="1" s="1" a="1"/>
  <c r="A109" i="1" s="1"/>
  <c r="B117" i="1" a="1"/>
  <c r="B117" i="1" s="1"/>
  <c r="A117" i="1" s="1" a="1"/>
  <c r="A117" i="1" s="1"/>
  <c r="B125" i="1" a="1"/>
  <c r="B125" i="1" s="1"/>
  <c r="A125" i="1" s="1" a="1"/>
  <c r="A125" i="1" s="1"/>
  <c r="B133" i="1" a="1"/>
  <c r="B133" i="1" s="1"/>
  <c r="A133" i="1" s="1" a="1"/>
  <c r="A133" i="1" s="1"/>
  <c r="B141" i="1" a="1"/>
  <c r="B141" i="1" s="1"/>
  <c r="A141" i="1" s="1" a="1"/>
  <c r="A141" i="1" s="1"/>
  <c r="B158" i="1" a="1"/>
  <c r="B158" i="1" s="1"/>
  <c r="A158" i="1" s="1" a="1"/>
  <c r="A158" i="1" s="1"/>
  <c r="B169" i="1" a="1"/>
  <c r="B169" i="1" s="1"/>
  <c r="A169" i="1" s="1" a="1"/>
  <c r="A169" i="1" s="1"/>
  <c r="B181" i="1" a="1"/>
  <c r="B181" i="1" s="1"/>
  <c r="A181" i="1" s="1" a="1"/>
  <c r="A181" i="1" s="1"/>
  <c r="B201" i="1" a="1"/>
  <c r="B201" i="1" s="1"/>
  <c r="A201" i="1" s="1" a="1"/>
  <c r="A201" i="1" s="1"/>
  <c r="B213" i="1" a="1"/>
  <c r="B213" i="1" s="1"/>
  <c r="A213" i="1" s="1" a="1"/>
  <c r="A213" i="1" s="1"/>
  <c r="B229" i="1" a="1"/>
  <c r="B229" i="1" s="1"/>
  <c r="A229" i="1" s="1" a="1"/>
  <c r="A229" i="1" s="1"/>
  <c r="B245" i="1" a="1"/>
  <c r="B245" i="1" s="1"/>
  <c r="A245" i="1" s="1" a="1"/>
  <c r="A245" i="1" s="1"/>
  <c r="B261" i="1" a="1"/>
  <c r="B261" i="1" s="1"/>
  <c r="A261" i="1" s="1" a="1"/>
  <c r="A261" i="1" s="1"/>
  <c r="B277" i="1" a="1"/>
  <c r="B277" i="1" s="1"/>
  <c r="A277" i="1" s="1" a="1"/>
  <c r="A277" i="1" s="1"/>
  <c r="B293" i="1" a="1"/>
  <c r="B293" i="1" s="1"/>
  <c r="A293" i="1" s="1" a="1"/>
  <c r="A293" i="1" s="1"/>
  <c r="B301" i="1" a="1"/>
  <c r="B301" i="1" s="1"/>
  <c r="A301" i="1" s="1" a="1"/>
  <c r="A301" i="1" s="1"/>
  <c r="B309" i="1" a="1"/>
  <c r="B309" i="1" s="1"/>
  <c r="A309" i="1" s="1" a="1"/>
  <c r="A309" i="1" s="1"/>
  <c r="B322" i="1" a="1"/>
  <c r="B322" i="1" s="1"/>
  <c r="A322" i="1" s="1" a="1"/>
  <c r="A322" i="1" s="1"/>
  <c r="B330" i="1" a="1"/>
  <c r="B330" i="1" s="1"/>
  <c r="A330" i="1" s="1" a="1"/>
  <c r="A330" i="1" s="1"/>
  <c r="B343" i="1" a="1"/>
  <c r="B343" i="1" s="1"/>
  <c r="A343" i="1" s="1" a="1"/>
  <c r="A343" i="1" s="1"/>
  <c r="B362" i="1" a="1"/>
  <c r="B362" i="1" s="1"/>
  <c r="A362" i="1" s="1" a="1"/>
  <c r="A362" i="1" s="1"/>
  <c r="B378" i="1" a="1"/>
  <c r="B378" i="1" s="1"/>
  <c r="A378" i="1" s="1" a="1"/>
  <c r="A378" i="1" s="1"/>
  <c r="B394" i="1" a="1"/>
  <c r="B394" i="1" s="1"/>
  <c r="A394" i="1" s="1" a="1"/>
  <c r="A394" i="1" s="1"/>
  <c r="B410" i="1" a="1"/>
  <c r="B410" i="1" s="1"/>
  <c r="A410" i="1" s="1" a="1"/>
  <c r="A410" i="1" s="1"/>
  <c r="B426" i="1" a="1"/>
  <c r="B426" i="1" s="1"/>
  <c r="A426" i="1" s="1" a="1"/>
  <c r="A426" i="1" s="1"/>
  <c r="B442" i="1" a="1"/>
  <c r="B442" i="1" s="1"/>
  <c r="A442" i="1" s="1" a="1"/>
  <c r="A442" i="1" s="1"/>
  <c r="B458" i="1" a="1"/>
  <c r="B458" i="1" s="1"/>
  <c r="A458" i="1" s="1" a="1"/>
  <c r="A458" i="1" s="1"/>
  <c r="B474" i="1" a="1"/>
  <c r="B474" i="1" s="1"/>
  <c r="A474" i="1" s="1" a="1"/>
  <c r="A474" i="1" s="1"/>
  <c r="B494" i="1" a="1"/>
  <c r="B494" i="1" s="1"/>
  <c r="A494" i="1" s="1" a="1"/>
  <c r="A494" i="1" s="1"/>
  <c r="B510" i="1" a="1"/>
  <c r="B510" i="1" s="1"/>
  <c r="A510" i="1" s="1" a="1"/>
  <c r="A510" i="1" s="1"/>
  <c r="B526" i="1" a="1"/>
  <c r="B526" i="1" s="1"/>
  <c r="A526" i="1" s="1" a="1"/>
  <c r="A526" i="1" s="1"/>
  <c r="B542" i="1" a="1"/>
  <c r="B542" i="1" s="1"/>
  <c r="A542" i="1" s="1" a="1"/>
  <c r="A542" i="1" s="1"/>
  <c r="B558" i="1" a="1"/>
  <c r="B558" i="1" s="1"/>
  <c r="A558" i="1" s="1" a="1"/>
  <c r="A558" i="1" s="1"/>
  <c r="B574" i="1" a="1"/>
  <c r="B574" i="1" s="1"/>
  <c r="A574" i="1" s="1" a="1"/>
  <c r="A574" i="1" s="1"/>
  <c r="B590" i="1" a="1"/>
  <c r="B590" i="1" s="1"/>
  <c r="A590" i="1" s="1" a="1"/>
  <c r="A590" i="1" s="1"/>
  <c r="B600" i="1" a="1"/>
  <c r="B600" i="1" s="1"/>
  <c r="A600" i="1" s="1" a="1"/>
  <c r="A600" i="1" s="1"/>
  <c r="B608" i="1" a="1"/>
  <c r="B608" i="1" s="1"/>
  <c r="A608" i="1" s="1" a="1"/>
  <c r="A608" i="1" s="1"/>
  <c r="B336" i="1" a="1"/>
  <c r="B336" i="1" s="1"/>
  <c r="A336" i="1" s="1" a="1"/>
  <c r="A336" i="1" s="1"/>
  <c r="B352" i="1" a="1"/>
  <c r="B352" i="1" s="1"/>
  <c r="A352" i="1" s="1" a="1"/>
  <c r="A352" i="1" s="1"/>
  <c r="B659" i="1" a="1"/>
  <c r="B659" i="1" s="1"/>
  <c r="A659" i="1" s="1" a="1"/>
  <c r="A659" i="1" s="1"/>
  <c r="B632" i="1" a="1"/>
  <c r="B632" i="1" s="1"/>
  <c r="A632" i="1" s="1" a="1"/>
  <c r="A632" i="1" s="1"/>
  <c r="B648" i="1" a="1"/>
  <c r="B648" i="1" s="1"/>
  <c r="A648" i="1" s="1" a="1"/>
  <c r="A648" i="1" s="1"/>
  <c r="B662" i="1" a="1"/>
  <c r="B662" i="1" s="1"/>
  <c r="A662" i="1" s="1" a="1"/>
  <c r="A662" i="1" s="1"/>
  <c r="B678" i="1" a="1"/>
  <c r="B678" i="1" s="1"/>
  <c r="A678" i="1" s="1" a="1"/>
  <c r="A678" i="1" s="1"/>
  <c r="B694" i="1" a="1"/>
  <c r="B694" i="1" s="1"/>
  <c r="A694" i="1" s="1" a="1"/>
  <c r="A694" i="1" s="1"/>
  <c r="B710" i="1" a="1"/>
  <c r="B710" i="1" s="1"/>
  <c r="A710" i="1" s="1" a="1"/>
  <c r="A710" i="1" s="1"/>
  <c r="B679" i="1" a="1"/>
  <c r="B679" i="1" s="1"/>
  <c r="A679" i="1" s="1" a="1"/>
  <c r="A679" i="1" s="1"/>
  <c r="B695" i="1" a="1"/>
  <c r="B695" i="1" s="1"/>
  <c r="A695" i="1" s="1" a="1"/>
  <c r="A695" i="1" s="1"/>
  <c r="B713" i="1" a="1"/>
  <c r="B713" i="1" s="1"/>
  <c r="A713" i="1" s="1" a="1"/>
  <c r="A713" i="1" s="1"/>
  <c r="B729" i="1" a="1"/>
  <c r="B729" i="1" s="1"/>
  <c r="A729" i="1" s="1" a="1"/>
  <c r="A729" i="1" s="1"/>
  <c r="B745" i="1" a="1"/>
  <c r="B745" i="1" s="1"/>
  <c r="A745" i="1" s="1" a="1"/>
  <c r="A745" i="1" s="1"/>
  <c r="B761" i="1" a="1"/>
  <c r="B761" i="1" s="1"/>
  <c r="A761" i="1" s="1" a="1"/>
  <c r="A761" i="1" s="1"/>
  <c r="B777" i="1" a="1"/>
  <c r="B777" i="1" s="1"/>
  <c r="A777" i="1" s="1" a="1"/>
  <c r="A777" i="1" s="1"/>
  <c r="B793" i="1" a="1"/>
  <c r="B793" i="1" s="1"/>
  <c r="A793" i="1" s="1" a="1"/>
  <c r="A793" i="1" s="1"/>
  <c r="B813" i="1" a="1"/>
  <c r="B813" i="1" s="1"/>
  <c r="A813" i="1" s="1" a="1"/>
  <c r="A813" i="1" s="1"/>
  <c r="B829" i="1" a="1"/>
  <c r="B829" i="1" s="1"/>
  <c r="A829" i="1" s="1" a="1"/>
  <c r="A829" i="1" s="1"/>
  <c r="B845" i="1" a="1"/>
  <c r="B845" i="1" s="1"/>
  <c r="A845" i="1" s="1" a="1"/>
  <c r="A845" i="1" s="1"/>
  <c r="B861" i="1" a="1"/>
  <c r="B861" i="1" s="1"/>
  <c r="A861" i="1" s="1" a="1"/>
  <c r="A861" i="1" s="1"/>
  <c r="B881" i="1" a="1"/>
  <c r="B881" i="1" s="1"/>
  <c r="A881" i="1" s="1" a="1"/>
  <c r="A881" i="1" s="1"/>
  <c r="B897" i="1" a="1"/>
  <c r="B897" i="1" s="1"/>
  <c r="A897" i="1" s="1" a="1"/>
  <c r="A897" i="1" s="1"/>
  <c r="B913" i="1" a="1"/>
  <c r="B913" i="1" s="1"/>
  <c r="A913" i="1" s="1" a="1"/>
  <c r="A913" i="1" s="1"/>
  <c r="B929" i="1" a="1"/>
  <c r="B929" i="1" s="1"/>
  <c r="A929" i="1" s="1" a="1"/>
  <c r="A929" i="1" s="1"/>
  <c r="B945" i="1" a="1"/>
  <c r="B945" i="1" s="1"/>
  <c r="A945" i="1" s="1" a="1"/>
  <c r="A945" i="1" s="1"/>
  <c r="B961" i="1" a="1"/>
  <c r="B961" i="1" s="1"/>
  <c r="A961" i="1" s="1" a="1"/>
  <c r="A961" i="1" s="1"/>
  <c r="B977" i="1" a="1"/>
  <c r="B977" i="1" s="1"/>
  <c r="A977" i="1" s="1" a="1"/>
  <c r="A977" i="1" s="1"/>
  <c r="B993" i="1" a="1"/>
  <c r="B993" i="1" s="1"/>
  <c r="A993" i="1" s="1" a="1"/>
  <c r="A993" i="1" s="1"/>
  <c r="B1009" i="1" a="1"/>
  <c r="B1009" i="1" s="1"/>
  <c r="A1009" i="1" s="1" a="1"/>
  <c r="A1009" i="1" s="1"/>
  <c r="B1025" i="1" a="1"/>
  <c r="B1025" i="1" s="1"/>
  <c r="A1025" i="1" s="1" a="1"/>
  <c r="A1025" i="1" s="1"/>
  <c r="B1045" i="1" a="1"/>
  <c r="B1045" i="1" s="1"/>
  <c r="A1045" i="1" s="1" a="1"/>
  <c r="A1045" i="1" s="1"/>
  <c r="B1057" i="1" a="1"/>
  <c r="B1057" i="1" s="1"/>
  <c r="A1057" i="1" s="1" a="1"/>
  <c r="A1057" i="1" s="1"/>
  <c r="B1073" i="1" a="1"/>
  <c r="B1073" i="1" s="1"/>
  <c r="A1073" i="1" s="1" a="1"/>
  <c r="A1073" i="1" s="1"/>
  <c r="B1093" i="1" a="1"/>
  <c r="B1093" i="1" s="1"/>
  <c r="A1093" i="1" s="1" a="1"/>
  <c r="A1093" i="1" s="1"/>
  <c r="B1109" i="1" a="1"/>
  <c r="B1109" i="1" s="1"/>
  <c r="A1109" i="1" s="1" a="1"/>
  <c r="A1109" i="1" s="1"/>
  <c r="B1121" i="1" a="1"/>
  <c r="B1121" i="1" s="1"/>
  <c r="A1121" i="1" s="1" a="1"/>
  <c r="A1121" i="1" s="1"/>
  <c r="B1129" i="1" a="1"/>
  <c r="B1129" i="1" s="1"/>
  <c r="A1129" i="1" s="1" a="1"/>
  <c r="A1129" i="1" s="1"/>
  <c r="B1137" i="1" a="1"/>
  <c r="B1137" i="1" s="1"/>
  <c r="A1137" i="1" s="1" a="1"/>
  <c r="A1137" i="1" s="1"/>
  <c r="B1145" i="1" a="1"/>
  <c r="B1145" i="1" s="1"/>
  <c r="A1145" i="1" s="1" a="1"/>
  <c r="A1145" i="1" s="1"/>
  <c r="B1153" i="1" a="1"/>
  <c r="B1153" i="1" s="1"/>
  <c r="A1153" i="1" s="1" a="1"/>
  <c r="A1153" i="1" s="1"/>
  <c r="B1165" i="1" a="1"/>
  <c r="B1165" i="1" s="1"/>
  <c r="A1165" i="1" s="1" a="1"/>
  <c r="A1165" i="1" s="1"/>
  <c r="B1173" i="1" a="1"/>
  <c r="B1173" i="1" s="1"/>
  <c r="A1173" i="1" s="1" a="1"/>
  <c r="A1173" i="1" s="1"/>
  <c r="B1180" i="1" a="1"/>
  <c r="B1180" i="1" s="1"/>
  <c r="A1180" i="1" s="1" a="1"/>
  <c r="A1180" i="1" s="1"/>
  <c r="B1184" i="1" a="1"/>
  <c r="B1184" i="1" s="1"/>
  <c r="A1184" i="1" s="1" a="1"/>
  <c r="A1184" i="1" s="1"/>
  <c r="B1188" i="1" a="1"/>
  <c r="B1188" i="1" s="1"/>
  <c r="A1188" i="1" s="1" a="1"/>
  <c r="A1188" i="1" s="1"/>
  <c r="B1192" i="1" a="1"/>
  <c r="B1192" i="1" s="1"/>
  <c r="A1192" i="1" s="1" a="1"/>
  <c r="A1192" i="1" s="1"/>
  <c r="B1196" i="1" a="1"/>
  <c r="B1196" i="1" s="1"/>
  <c r="A1196" i="1" s="1" a="1"/>
  <c r="A1196" i="1" s="1"/>
  <c r="B1200" i="1" a="1"/>
  <c r="B1200" i="1" s="1"/>
  <c r="A1200" i="1" s="1" a="1"/>
  <c r="A1200" i="1" s="1"/>
  <c r="B1204" i="1" a="1"/>
  <c r="B1204" i="1" s="1"/>
  <c r="A1204" i="1" s="1" a="1"/>
  <c r="A1204" i="1" s="1"/>
  <c r="B1208" i="1" a="1"/>
  <c r="B1208" i="1" s="1"/>
  <c r="A1208" i="1" s="1" a="1"/>
  <c r="A1208" i="1" s="1"/>
  <c r="B1212" i="1" a="1"/>
  <c r="B1212" i="1" s="1"/>
  <c r="A1212" i="1" s="1" a="1"/>
  <c r="A1212" i="1" s="1"/>
  <c r="B1216" i="1" a="1"/>
  <c r="B1216" i="1" s="1"/>
  <c r="A1216" i="1" s="1" a="1"/>
  <c r="A1216" i="1" s="1"/>
  <c r="B1220" i="1" a="1"/>
  <c r="B1220" i="1" s="1"/>
  <c r="A1220" i="1" s="1" a="1"/>
  <c r="A1220" i="1" s="1"/>
  <c r="B1224" i="1" a="1"/>
  <c r="B1224" i="1" s="1"/>
  <c r="A1224" i="1" s="1" a="1"/>
  <c r="A1224" i="1" s="1"/>
  <c r="B1228" i="1" a="1"/>
  <c r="B1228" i="1" s="1"/>
  <c r="A1228" i="1" s="1" a="1"/>
  <c r="A1228" i="1" s="1"/>
  <c r="B1232" i="1" a="1"/>
  <c r="B1232" i="1" s="1"/>
  <c r="A1232" i="1" s="1" a="1"/>
  <c r="A1232" i="1" s="1"/>
  <c r="B1236" i="1" a="1"/>
  <c r="B1236" i="1" s="1"/>
  <c r="A1236" i="1" s="1" a="1"/>
  <c r="A1236" i="1" s="1"/>
  <c r="B1240" i="1" a="1"/>
  <c r="B1240" i="1" s="1"/>
  <c r="A1240" i="1" s="1" a="1"/>
  <c r="A1240" i="1" s="1"/>
  <c r="B1244" i="1" a="1"/>
  <c r="B1244" i="1" s="1"/>
  <c r="A1244" i="1" s="1" a="1"/>
  <c r="A1244" i="1" s="1"/>
  <c r="B1248" i="1" a="1"/>
  <c r="B1248" i="1" s="1"/>
  <c r="A1248" i="1" s="1" a="1"/>
  <c r="A1248" i="1" s="1"/>
  <c r="B1252" i="1" a="1"/>
  <c r="B1252" i="1" s="1"/>
  <c r="A1252" i="1" s="1" a="1"/>
  <c r="A1252" i="1" s="1"/>
  <c r="B1256" i="1" a="1"/>
  <c r="B1256" i="1" s="1"/>
  <c r="A1256" i="1" s="1" a="1"/>
  <c r="A1256" i="1" s="1"/>
  <c r="B1260" i="1" a="1"/>
  <c r="B1260" i="1" s="1"/>
  <c r="A1260" i="1" s="1" a="1"/>
  <c r="A1260" i="1" s="1"/>
  <c r="B1264" i="1" a="1"/>
  <c r="B1264" i="1" s="1"/>
  <c r="A1264" i="1" s="1" a="1"/>
  <c r="A1264" i="1" s="1"/>
  <c r="B1268" i="1" a="1"/>
  <c r="B1268" i="1" s="1"/>
  <c r="A1268" i="1" s="1" a="1"/>
  <c r="A1268" i="1" s="1"/>
  <c r="B1272" i="1" a="1"/>
  <c r="B1272" i="1" s="1"/>
  <c r="A1272" i="1" s="1" a="1"/>
  <c r="A1272" i="1" s="1"/>
  <c r="B1277" i="1" a="1"/>
  <c r="B1277" i="1" s="1"/>
  <c r="A1277" i="1" s="1" a="1"/>
  <c r="A1277" i="1" s="1"/>
  <c r="B1276" i="1" a="1"/>
  <c r="B1276" i="1" s="1"/>
  <c r="A1276" i="1" s="1" a="1"/>
  <c r="A1276" i="1" s="1"/>
  <c r="B1284" i="1" a="1"/>
  <c r="B1284" i="1" s="1"/>
  <c r="A1284" i="1" s="1" a="1"/>
  <c r="A1284" i="1" s="1"/>
  <c r="B1292" i="1" a="1"/>
  <c r="B1292" i="1" s="1"/>
  <c r="A1292" i="1" s="1" a="1"/>
  <c r="A1292" i="1" s="1"/>
  <c r="B1300" i="1" a="1"/>
  <c r="B1300" i="1" s="1"/>
  <c r="A1300" i="1" s="1" a="1"/>
  <c r="A1300" i="1" s="1"/>
  <c r="B1308" i="1" a="1"/>
  <c r="B1308" i="1" s="1"/>
  <c r="A1308" i="1" s="1" a="1"/>
  <c r="A1308" i="1" s="1"/>
  <c r="B1316" i="1" a="1"/>
  <c r="B1316" i="1" s="1"/>
  <c r="A1316" i="1" s="1" a="1"/>
  <c r="A1316" i="1" s="1"/>
  <c r="B1324" i="1" a="1"/>
  <c r="B1324" i="1" s="1"/>
  <c r="A1324" i="1" s="1" a="1"/>
  <c r="A1324" i="1" s="1"/>
  <c r="B1332" i="1" a="1"/>
  <c r="B1332" i="1" s="1"/>
  <c r="A1332" i="1" s="1" a="1"/>
  <c r="A1332" i="1" s="1"/>
  <c r="B1340" i="1" a="1"/>
  <c r="B1340" i="1" s="1"/>
  <c r="A1340" i="1" s="1" a="1"/>
  <c r="A1340" i="1" s="1"/>
  <c r="B1348" i="1" a="1"/>
  <c r="B1348" i="1" s="1"/>
  <c r="A1348" i="1" s="1" a="1"/>
  <c r="A1348" i="1" s="1"/>
  <c r="B1356" i="1" a="1"/>
  <c r="B1356" i="1" s="1"/>
  <c r="A1356" i="1" s="1" a="1"/>
  <c r="A1356" i="1" s="1"/>
  <c r="B1361" i="1" a="1"/>
  <c r="B1361" i="1" s="1"/>
  <c r="A1361" i="1" s="1" a="1"/>
  <c r="A1361" i="1" s="1"/>
  <c r="B1365" i="1" a="1"/>
  <c r="B1365" i="1" s="1"/>
  <c r="A1365" i="1" s="1" a="1"/>
  <c r="A1365" i="1" s="1"/>
  <c r="B1369" i="1" a="1"/>
  <c r="B1369" i="1" s="1"/>
  <c r="A1369" i="1" s="1" a="1"/>
  <c r="A1369" i="1" s="1"/>
  <c r="B1373" i="1" a="1"/>
  <c r="B1373" i="1" s="1"/>
  <c r="A1373" i="1" s="1" a="1"/>
  <c r="A1373" i="1" s="1"/>
  <c r="B1377" i="1" a="1"/>
  <c r="B1377" i="1" s="1"/>
  <c r="A1377" i="1" s="1" a="1"/>
  <c r="A1377" i="1" s="1"/>
  <c r="B1381" i="1" a="1"/>
  <c r="B1381" i="1" s="1"/>
  <c r="A1381" i="1" s="1" a="1"/>
  <c r="A1381" i="1" s="1"/>
  <c r="B1385" i="1" a="1"/>
  <c r="B1385" i="1" s="1"/>
  <c r="A1385" i="1" s="1" a="1"/>
  <c r="A1385" i="1" s="1"/>
  <c r="B1390" i="1" a="1"/>
  <c r="B1390" i="1" s="1"/>
  <c r="A1390" i="1" s="1" a="1"/>
  <c r="A1390" i="1" s="1"/>
  <c r="B1398" i="1" a="1"/>
  <c r="B1398" i="1" s="1"/>
  <c r="A1398" i="1" s="1" a="1"/>
  <c r="A1398" i="1" s="1"/>
  <c r="B1406" i="1" a="1"/>
  <c r="B1406" i="1" s="1"/>
  <c r="A1406" i="1" s="1" a="1"/>
  <c r="A1406" i="1" s="1"/>
  <c r="B1414" i="1" a="1"/>
  <c r="B1414" i="1" s="1"/>
  <c r="A1414" i="1" s="1" a="1"/>
  <c r="A1414" i="1" s="1"/>
  <c r="B1422" i="1" a="1"/>
  <c r="B1422" i="1" s="1"/>
  <c r="A1422" i="1" s="1" a="1"/>
  <c r="A1422" i="1" s="1"/>
  <c r="B1430" i="1" a="1"/>
  <c r="B1430" i="1" s="1"/>
  <c r="A1430" i="1" s="1" a="1"/>
  <c r="A1430" i="1" s="1"/>
  <c r="B1438" i="1" a="1"/>
  <c r="B1438" i="1" s="1"/>
  <c r="A1438" i="1" s="1" a="1"/>
  <c r="A1438" i="1" s="1"/>
  <c r="B1446" i="1" a="1"/>
  <c r="B1446" i="1" s="1"/>
  <c r="A1446" i="1" s="1" a="1"/>
  <c r="A1446" i="1" s="1"/>
  <c r="B1454" i="1" a="1"/>
  <c r="B1454" i="1" s="1"/>
  <c r="A1454" i="1" s="1" a="1"/>
  <c r="A1454" i="1" s="1"/>
  <c r="B1462" i="1" a="1"/>
  <c r="B1462" i="1" s="1"/>
  <c r="A1462" i="1" s="1" a="1"/>
  <c r="A1462" i="1" s="1"/>
  <c r="B1470" i="1" a="1"/>
  <c r="B1470" i="1" s="1"/>
  <c r="A1470" i="1" s="1" a="1"/>
  <c r="A1470" i="1" s="1"/>
  <c r="B1478" i="1" a="1"/>
  <c r="B1478" i="1" s="1"/>
  <c r="A1478" i="1" s="1" a="1"/>
  <c r="A1478" i="1" s="1"/>
  <c r="B1486" i="1" a="1"/>
  <c r="B1486" i="1" s="1"/>
  <c r="A1486" i="1" s="1" a="1"/>
  <c r="A1486" i="1" s="1"/>
  <c r="B1494" i="1" a="1"/>
  <c r="B1494" i="1" s="1"/>
  <c r="A1494" i="1" s="1" a="1"/>
  <c r="A1494" i="1" s="1"/>
  <c r="B1503" i="1" a="1"/>
  <c r="B1503" i="1" s="1"/>
  <c r="A1503" i="1" s="1" a="1"/>
  <c r="A1503" i="1" s="1"/>
  <c r="B1511" i="1" a="1"/>
  <c r="B1511" i="1" s="1"/>
  <c r="A1511" i="1" s="1" a="1"/>
  <c r="A1511" i="1" s="1"/>
  <c r="B1519" i="1" a="1"/>
  <c r="B1519" i="1" s="1"/>
  <c r="A1519" i="1" s="1" a="1"/>
  <c r="A1519" i="1" s="1"/>
  <c r="B1527" i="1" a="1"/>
  <c r="B1527" i="1" s="1"/>
  <c r="A1527" i="1" s="1" a="1"/>
  <c r="A1527" i="1" s="1"/>
  <c r="B1535" i="1" a="1"/>
  <c r="B1535" i="1" s="1"/>
  <c r="A1535" i="1" s="1" a="1"/>
  <c r="A1535" i="1" s="1"/>
  <c r="B1543" i="1" a="1"/>
  <c r="B1543" i="1" s="1"/>
  <c r="A1543" i="1" s="1" a="1"/>
  <c r="A1543" i="1" s="1"/>
  <c r="B1551" i="1" a="1"/>
  <c r="B1551" i="1" s="1"/>
  <c r="A1551" i="1" s="1" a="1"/>
  <c r="A1551" i="1" s="1"/>
  <c r="B1559" i="1" a="1"/>
  <c r="B1559" i="1" s="1"/>
  <c r="A1559" i="1" s="1" a="1"/>
  <c r="A1559" i="1" s="1"/>
  <c r="B1567" i="1" a="1"/>
  <c r="B1567" i="1" s="1"/>
  <c r="A1567" i="1" s="1" a="1"/>
  <c r="A1567" i="1" s="1"/>
  <c r="B1575" i="1" a="1"/>
  <c r="B1575" i="1" s="1"/>
  <c r="A1575" i="1" s="1" a="1"/>
  <c r="A1575" i="1" s="1"/>
  <c r="B1583" i="1" a="1"/>
  <c r="B1583" i="1" s="1"/>
  <c r="A1583" i="1" s="1" a="1"/>
  <c r="A1583" i="1" s="1"/>
  <c r="B1591" i="1" a="1"/>
  <c r="B1591" i="1" s="1"/>
  <c r="A1591" i="1" s="1" a="1"/>
  <c r="A1591" i="1" s="1"/>
  <c r="B1599" i="1" a="1"/>
  <c r="B1599" i="1" s="1"/>
  <c r="A1599" i="1" s="1" a="1"/>
  <c r="A1599" i="1" s="1"/>
  <c r="B1607" i="1" a="1"/>
  <c r="B1607" i="1" s="1"/>
  <c r="A1607" i="1" s="1" a="1"/>
  <c r="A1607" i="1" s="1"/>
  <c r="B1615" i="1" a="1"/>
  <c r="B1615" i="1" s="1"/>
  <c r="A1615" i="1" s="1" a="1"/>
  <c r="A1615" i="1" s="1"/>
  <c r="B1623" i="1" a="1"/>
  <c r="B1623" i="1" s="1"/>
  <c r="A1623" i="1" s="1" a="1"/>
  <c r="A1623" i="1" s="1"/>
  <c r="B1631" i="1" a="1"/>
  <c r="B1631" i="1" s="1"/>
  <c r="A1631" i="1" s="1" a="1"/>
  <c r="A1631" i="1" s="1"/>
  <c r="B1639" i="1" a="1"/>
  <c r="B1639" i="1" s="1"/>
  <c r="A1639" i="1" s="1" a="1"/>
  <c r="A1639" i="1" s="1"/>
  <c r="B1647" i="1" a="1"/>
  <c r="B1647" i="1" s="1"/>
  <c r="A1647" i="1" s="1" a="1"/>
  <c r="A1647" i="1" s="1"/>
  <c r="B1655" i="1" a="1"/>
  <c r="B1655" i="1" s="1"/>
  <c r="A1655" i="1" s="1" a="1"/>
  <c r="A1655" i="1" s="1"/>
  <c r="B1663" i="1" a="1"/>
  <c r="B1663" i="1" s="1"/>
  <c r="A1663" i="1" s="1" a="1"/>
  <c r="A1663" i="1" s="1"/>
  <c r="B1671" i="1" a="1"/>
  <c r="B1671" i="1" s="1"/>
  <c r="A1671" i="1" s="1" a="1"/>
  <c r="A1671" i="1" s="1"/>
  <c r="B1679" i="1" a="1"/>
  <c r="B1679" i="1" s="1"/>
  <c r="A1679" i="1" s="1" a="1"/>
  <c r="A1679" i="1" s="1"/>
  <c r="B1687" i="1" a="1"/>
  <c r="B1687" i="1" s="1"/>
  <c r="A1687" i="1" s="1" a="1"/>
  <c r="A1687" i="1" s="1"/>
  <c r="B1695" i="1" a="1"/>
  <c r="B1695" i="1" s="1"/>
  <c r="A1695" i="1" s="1" a="1"/>
  <c r="A1695" i="1" s="1"/>
  <c r="B1703" i="1" a="1"/>
  <c r="B1703" i="1" s="1"/>
  <c r="A1703" i="1" s="1" a="1"/>
  <c r="A1703" i="1" s="1"/>
  <c r="B1711" i="1" a="1"/>
  <c r="B1711" i="1" s="1"/>
  <c r="A1711" i="1" s="1" a="1"/>
  <c r="A1711" i="1" s="1"/>
  <c r="B1719" i="1" a="1"/>
  <c r="B1719" i="1" s="1"/>
  <c r="A1719" i="1" s="1" a="1"/>
  <c r="A1719" i="1" s="1"/>
  <c r="B1727" i="1" a="1"/>
  <c r="B1727" i="1" s="1"/>
  <c r="A1727" i="1" s="1" a="1"/>
  <c r="A1727" i="1" s="1"/>
  <c r="B1735" i="1" a="1"/>
  <c r="B1735" i="1" s="1"/>
  <c r="A1735" i="1" s="1" a="1"/>
  <c r="A1735" i="1" s="1"/>
  <c r="B1743" i="1" a="1"/>
  <c r="B1743" i="1" s="1"/>
  <c r="A1743" i="1" s="1" a="1"/>
  <c r="A1743" i="1" s="1"/>
  <c r="B1751" i="1" a="1"/>
  <c r="B1751" i="1" s="1"/>
  <c r="A1751" i="1" s="1" a="1"/>
  <c r="A1751" i="1" s="1"/>
  <c r="B1759" i="1" a="1"/>
  <c r="B1759" i="1" s="1"/>
  <c r="A1759" i="1" s="1" a="1"/>
  <c r="A1759" i="1" s="1"/>
  <c r="B1767" i="1" a="1"/>
  <c r="B1767" i="1" s="1"/>
  <c r="A1767" i="1" s="1" a="1"/>
  <c r="A1767" i="1" s="1"/>
  <c r="B1775" i="1" a="1"/>
  <c r="B1775" i="1" s="1"/>
  <c r="A1775" i="1" s="1" a="1"/>
  <c r="A1775" i="1" s="1"/>
  <c r="B1783" i="1" a="1"/>
  <c r="B1783" i="1" s="1"/>
  <c r="A1783" i="1" s="1" a="1"/>
  <c r="A1783" i="1" s="1"/>
  <c r="B1791" i="1" a="1"/>
  <c r="B1791" i="1" s="1"/>
  <c r="A1791" i="1" s="1" a="1"/>
  <c r="A1791" i="1" s="1"/>
  <c r="B1799" i="1" a="1"/>
  <c r="B1799" i="1" s="1"/>
  <c r="A1799" i="1" s="1" a="1"/>
  <c r="A1799" i="1" s="1"/>
  <c r="B1807" i="1" a="1"/>
  <c r="B1807" i="1" s="1"/>
  <c r="A1807" i="1" s="1" a="1"/>
  <c r="A1807" i="1" s="1"/>
  <c r="B1815" i="1" a="1"/>
  <c r="B1815" i="1" s="1"/>
  <c r="A1815" i="1" s="1" a="1"/>
  <c r="A1815" i="1" s="1"/>
  <c r="B1823" i="1" a="1"/>
  <c r="B1823" i="1" s="1"/>
  <c r="A1823" i="1" s="1" a="1"/>
  <c r="A1823" i="1" s="1"/>
  <c r="B1831" i="1" a="1"/>
  <c r="B1831" i="1" s="1"/>
  <c r="A1831" i="1" s="1" a="1"/>
  <c r="A1831" i="1" s="1"/>
  <c r="B1839" i="1" a="1"/>
  <c r="B1839" i="1" s="1"/>
  <c r="A1839" i="1" s="1" a="1"/>
  <c r="A1839" i="1" s="1"/>
  <c r="B1847" i="1" a="1"/>
  <c r="B1847" i="1" s="1"/>
  <c r="A1847" i="1" s="1" a="1"/>
  <c r="A1847" i="1" s="1"/>
  <c r="B1855" i="1" a="1"/>
  <c r="B1855" i="1" s="1"/>
  <c r="A1855" i="1" s="1" a="1"/>
  <c r="A1855" i="1" s="1"/>
  <c r="B1863" i="1" a="1"/>
  <c r="B1863" i="1" s="1"/>
  <c r="A1863" i="1" s="1" a="1"/>
  <c r="A1863" i="1" s="1"/>
  <c r="B1871" i="1" a="1"/>
  <c r="B1871" i="1" s="1"/>
  <c r="A1871" i="1" s="1" a="1"/>
  <c r="A1871" i="1" s="1"/>
  <c r="B1879" i="1" a="1"/>
  <c r="B1879" i="1" s="1"/>
  <c r="A1879" i="1" s="1" a="1"/>
  <c r="A1879" i="1" s="1"/>
  <c r="B1887" i="1" a="1"/>
  <c r="B1887" i="1" s="1"/>
  <c r="A1887" i="1" s="1" a="1"/>
  <c r="A1887" i="1" s="1"/>
  <c r="B1895" i="1" a="1"/>
  <c r="B1895" i="1" s="1"/>
  <c r="A1895" i="1" s="1" a="1"/>
  <c r="A1895" i="1" s="1"/>
  <c r="B1903" i="1" a="1"/>
  <c r="B1903" i="1" s="1"/>
  <c r="A1903" i="1" s="1" a="1"/>
  <c r="A1903" i="1" s="1"/>
  <c r="B1911" i="1" a="1"/>
  <c r="B1911" i="1" s="1"/>
  <c r="A1911" i="1" s="1" a="1"/>
  <c r="A1911" i="1" s="1"/>
  <c r="B1919" i="1" a="1"/>
  <c r="B1919" i="1" s="1"/>
  <c r="A1919" i="1" s="1" a="1"/>
  <c r="A1919" i="1" s="1"/>
  <c r="B1927" i="1" a="1"/>
  <c r="B1927" i="1" s="1"/>
  <c r="A1927" i="1" s="1" a="1"/>
  <c r="A1927" i="1" s="1"/>
  <c r="B1935" i="1" a="1"/>
  <c r="B1935" i="1" s="1"/>
  <c r="A1935" i="1" s="1" a="1"/>
  <c r="A1935" i="1" s="1"/>
  <c r="B1943" i="1" a="1"/>
  <c r="B1943" i="1" s="1"/>
  <c r="A1943" i="1" s="1" a="1"/>
  <c r="A1943" i="1" s="1"/>
  <c r="B1951" i="1" a="1"/>
  <c r="B1951" i="1" s="1"/>
  <c r="A1951" i="1" s="1" a="1"/>
  <c r="A1951" i="1" s="1"/>
  <c r="B1959" i="1" a="1"/>
  <c r="B1959" i="1" s="1"/>
  <c r="A1959" i="1" s="1" a="1"/>
  <c r="A1959" i="1" s="1"/>
  <c r="B1967" i="1" a="1"/>
  <c r="B1967" i="1" s="1"/>
  <c r="A1967" i="1" s="1" a="1"/>
  <c r="A1967" i="1" s="1"/>
  <c r="B1975" i="1" a="1"/>
  <c r="B1975" i="1" s="1"/>
  <c r="A1975" i="1" s="1" a="1"/>
  <c r="A1975" i="1" s="1"/>
  <c r="B1983" i="1" a="1"/>
  <c r="B1983" i="1" s="1"/>
  <c r="A1983" i="1" s="1" a="1"/>
  <c r="A1983" i="1" s="1"/>
  <c r="B1991" i="1" a="1"/>
  <c r="B1991" i="1" s="1"/>
  <c r="A1991" i="1" s="1" a="1"/>
  <c r="A1991" i="1" s="1"/>
  <c r="B1999" i="1" a="1"/>
  <c r="B1999" i="1" s="1"/>
  <c r="A1999" i="1" s="1" a="1"/>
  <c r="A1999" i="1" s="1"/>
  <c r="B2007" i="1" a="1"/>
  <c r="B2007" i="1" s="1"/>
  <c r="A2007" i="1" s="1" a="1"/>
  <c r="A2007" i="1" s="1"/>
  <c r="B2015" i="1" a="1"/>
  <c r="B2015" i="1" s="1"/>
  <c r="A2015" i="1" s="1" a="1"/>
  <c r="A2015" i="1" s="1"/>
  <c r="B2023" i="1" a="1"/>
  <c r="B2023" i="1" s="1"/>
  <c r="A2023" i="1" s="1" a="1"/>
  <c r="A2023" i="1" s="1"/>
  <c r="B2031" i="1" a="1"/>
  <c r="B2031" i="1" s="1"/>
  <c r="A2031" i="1" s="1" a="1"/>
  <c r="A2031" i="1" s="1"/>
  <c r="B2039" i="1" a="1"/>
  <c r="B2039" i="1" s="1"/>
  <c r="A2039" i="1" s="1" a="1"/>
  <c r="A2039" i="1" s="1"/>
  <c r="B2047" i="1" a="1"/>
  <c r="B2047" i="1" s="1"/>
  <c r="A2047" i="1" s="1" a="1"/>
  <c r="A2047" i="1" s="1"/>
  <c r="B2055" i="1" a="1"/>
  <c r="B2055" i="1" s="1"/>
  <c r="A2055" i="1" s="1" a="1"/>
  <c r="A2055" i="1" s="1"/>
  <c r="B2063" i="1" a="1"/>
  <c r="B2063" i="1" s="1"/>
  <c r="A2063" i="1" s="1" a="1"/>
  <c r="A2063" i="1" s="1"/>
  <c r="B2071" i="1" a="1"/>
  <c r="B2071" i="1" s="1"/>
  <c r="A2071" i="1" s="1" a="1"/>
  <c r="A2071" i="1" s="1"/>
  <c r="B2079" i="1" a="1"/>
  <c r="B2079" i="1" s="1"/>
  <c r="A2079" i="1" s="1" a="1"/>
  <c r="A2079" i="1" s="1"/>
  <c r="B2087" i="1" a="1"/>
  <c r="B2087" i="1" s="1"/>
  <c r="A2087" i="1" s="1" a="1"/>
  <c r="A2087" i="1" s="1"/>
  <c r="B2095" i="1" a="1"/>
  <c r="B2095" i="1" s="1"/>
  <c r="A2095" i="1" s="1" a="1"/>
  <c r="A2095" i="1" s="1"/>
  <c r="B2103" i="1" a="1"/>
  <c r="B2103" i="1" s="1"/>
  <c r="A2103" i="1" s="1" a="1"/>
  <c r="A2103" i="1" s="1"/>
  <c r="B2111" i="1" a="1"/>
  <c r="B2111" i="1" s="1"/>
  <c r="A2111" i="1" s="1" a="1"/>
  <c r="A2111" i="1" s="1"/>
  <c r="B2119" i="1" a="1"/>
  <c r="B2119" i="1" s="1"/>
  <c r="A2119" i="1" s="1" a="1"/>
  <c r="A2119" i="1" s="1"/>
  <c r="B2127" i="1" a="1"/>
  <c r="B2127" i="1" s="1"/>
  <c r="A2127" i="1" s="1" a="1"/>
  <c r="A2127" i="1" s="1"/>
  <c r="B2135" i="1" a="1"/>
  <c r="B2135" i="1" s="1"/>
  <c r="A2135" i="1" s="1" a="1"/>
  <c r="A2135" i="1" s="1"/>
  <c r="B2143" i="1" a="1"/>
  <c r="B2143" i="1" s="1"/>
  <c r="A2143" i="1" s="1" a="1"/>
  <c r="A2143" i="1" s="1"/>
  <c r="B2151" i="1" a="1"/>
  <c r="B2151" i="1" s="1"/>
  <c r="A2151" i="1" s="1" a="1"/>
  <c r="A2151" i="1" s="1"/>
  <c r="B2159" i="1" a="1"/>
  <c r="B2159" i="1" s="1"/>
  <c r="A2159" i="1" s="1" a="1"/>
  <c r="A2159" i="1" s="1"/>
  <c r="B2167" i="1" a="1"/>
  <c r="B2167" i="1" s="1"/>
  <c r="A2167" i="1" s="1" a="1"/>
  <c r="A2167" i="1" s="1"/>
  <c r="B2175" i="1" a="1"/>
  <c r="B2175" i="1" s="1"/>
  <c r="A2175" i="1" s="1" a="1"/>
  <c r="A2175" i="1" s="1"/>
  <c r="B2183" i="1" a="1"/>
  <c r="B2183" i="1" s="1"/>
  <c r="A2183" i="1" s="1" a="1"/>
  <c r="A2183" i="1" s="1"/>
  <c r="B2191" i="1" a="1"/>
  <c r="B2191" i="1" s="1"/>
  <c r="A2191" i="1" s="1" a="1"/>
  <c r="A2191" i="1" s="1"/>
  <c r="B2199" i="1" a="1"/>
  <c r="B2199" i="1" s="1"/>
  <c r="A2199" i="1" s="1" a="1"/>
  <c r="A2199" i="1" s="1"/>
  <c r="B2207" i="1" a="1"/>
  <c r="B2207" i="1" s="1"/>
  <c r="A2207" i="1" s="1" a="1"/>
  <c r="A2207" i="1" s="1"/>
  <c r="B2215" i="1" a="1"/>
  <c r="B2215" i="1" s="1"/>
  <c r="A2215" i="1" s="1" a="1"/>
  <c r="A2215" i="1" s="1"/>
  <c r="B2223" i="1" a="1"/>
  <c r="B2223" i="1" s="1"/>
  <c r="A2223" i="1" s="1" a="1"/>
  <c r="A2223" i="1" s="1"/>
  <c r="B2231" i="1" a="1"/>
  <c r="B2231" i="1" s="1"/>
  <c r="A2231" i="1" s="1" a="1"/>
  <c r="A2231" i="1" s="1"/>
  <c r="B2239" i="1" a="1"/>
  <c r="B2239" i="1" s="1"/>
  <c r="A2239" i="1" s="1" a="1"/>
  <c r="A2239" i="1" s="1"/>
  <c r="B2247" i="1" a="1"/>
  <c r="B2247" i="1" s="1"/>
  <c r="A2247" i="1" s="1" a="1"/>
  <c r="A2247" i="1" s="1"/>
  <c r="B2255" i="1" a="1"/>
  <c r="B2255" i="1" s="1"/>
  <c r="A2255" i="1" s="1" a="1"/>
  <c r="A2255" i="1" s="1"/>
  <c r="B2263" i="1" a="1"/>
  <c r="B2263" i="1" s="1"/>
  <c r="A2263" i="1" s="1" a="1"/>
  <c r="A2263" i="1" s="1"/>
  <c r="B2271" i="1" a="1"/>
  <c r="B2271" i="1" s="1"/>
  <c r="A2271" i="1" s="1" a="1"/>
  <c r="A2271" i="1" s="1"/>
  <c r="B2279" i="1" a="1"/>
  <c r="B2279" i="1" s="1"/>
  <c r="A2279" i="1" s="1" a="1"/>
  <c r="A2279" i="1" s="1"/>
  <c r="B2287" i="1" a="1"/>
  <c r="B2287" i="1" s="1"/>
  <c r="A2287" i="1" s="1" a="1"/>
  <c r="A2287" i="1" s="1"/>
  <c r="B2295" i="1" a="1"/>
  <c r="B2295" i="1" s="1"/>
  <c r="A2295" i="1" s="1" a="1"/>
  <c r="A2295" i="1" s="1"/>
  <c r="B2303" i="1" a="1"/>
  <c r="B2303" i="1" s="1"/>
  <c r="A2303" i="1" s="1" a="1"/>
  <c r="A2303" i="1" s="1"/>
  <c r="B2311" i="1" a="1"/>
  <c r="B2311" i="1" s="1"/>
  <c r="A2311" i="1" s="1" a="1"/>
  <c r="A2311" i="1" s="1"/>
  <c r="B2319" i="1" a="1"/>
  <c r="B2319" i="1" s="1"/>
  <c r="A2319" i="1" s="1" a="1"/>
  <c r="A2319" i="1" s="1"/>
  <c r="B2327" i="1" a="1"/>
  <c r="B2327" i="1" s="1"/>
  <c r="A2327" i="1" s="1" a="1"/>
  <c r="A2327" i="1" s="1"/>
  <c r="B2335" i="1" a="1"/>
  <c r="B2335" i="1" s="1"/>
  <c r="A2335" i="1" s="1" a="1"/>
  <c r="A2335" i="1" s="1"/>
  <c r="B2343" i="1" a="1"/>
  <c r="B2343" i="1" s="1"/>
  <c r="A2343" i="1" s="1" a="1"/>
  <c r="A2343" i="1" s="1"/>
  <c r="B2351" i="1" a="1"/>
  <c r="B2351" i="1" s="1"/>
  <c r="A2351" i="1" s="1" a="1"/>
  <c r="A2351" i="1" s="1"/>
  <c r="B2359" i="1" a="1"/>
  <c r="B2359" i="1" s="1"/>
  <c r="A2359" i="1" s="1" a="1"/>
  <c r="A2359" i="1" s="1"/>
  <c r="B2367" i="1" a="1"/>
  <c r="B2367" i="1" s="1"/>
  <c r="A2367" i="1" s="1" a="1"/>
  <c r="A2367" i="1" s="1"/>
  <c r="B2375" i="1" a="1"/>
  <c r="B2375" i="1" s="1"/>
  <c r="A2375" i="1" s="1" a="1"/>
  <c r="A2375" i="1" s="1"/>
  <c r="B2383" i="1" a="1"/>
  <c r="B2383" i="1" s="1"/>
  <c r="A2383" i="1" s="1" a="1"/>
  <c r="A2383" i="1" s="1"/>
  <c r="B2391" i="1" a="1"/>
  <c r="B2391" i="1" s="1"/>
  <c r="A2391" i="1" s="1" a="1"/>
  <c r="A2391" i="1" s="1"/>
  <c r="B2399" i="1" a="1"/>
  <c r="B2399" i="1" s="1"/>
  <c r="A2399" i="1" s="1" a="1"/>
  <c r="A2399" i="1" s="1"/>
  <c r="B2407" i="1" a="1"/>
  <c r="B2407" i="1" s="1"/>
  <c r="A2407" i="1" s="1" a="1"/>
  <c r="A2407" i="1" s="1"/>
  <c r="B1389" i="1" a="1"/>
  <c r="B1389" i="1" s="1"/>
  <c r="A1389" i="1" s="1" a="1"/>
  <c r="A1389" i="1" s="1"/>
  <c r="B1397" i="1" a="1"/>
  <c r="B1397" i="1" s="1"/>
  <c r="A1397" i="1" s="1" a="1"/>
  <c r="A1397" i="1" s="1"/>
  <c r="B1405" i="1" a="1"/>
  <c r="B1405" i="1" s="1"/>
  <c r="A1405" i="1" s="1" a="1"/>
  <c r="A1405" i="1" s="1"/>
  <c r="B1413" i="1" a="1"/>
  <c r="B1413" i="1" s="1"/>
  <c r="A1413" i="1" s="1" a="1"/>
  <c r="A1413" i="1" s="1"/>
  <c r="B1421" i="1" a="1"/>
  <c r="B1421" i="1" s="1"/>
  <c r="A1421" i="1" s="1" a="1"/>
  <c r="A1421" i="1" s="1"/>
  <c r="B1429" i="1" a="1"/>
  <c r="B1429" i="1" s="1"/>
  <c r="A1429" i="1" s="1" a="1"/>
  <c r="A1429" i="1" s="1"/>
  <c r="B1437" i="1" a="1"/>
  <c r="B1437" i="1" s="1"/>
  <c r="A1437" i="1" s="1" a="1"/>
  <c r="A1437" i="1" s="1"/>
  <c r="B1445" i="1" a="1"/>
  <c r="B1445" i="1" s="1"/>
  <c r="A1445" i="1" s="1" a="1"/>
  <c r="A1445" i="1" s="1"/>
  <c r="B1453" i="1" a="1"/>
  <c r="B1453" i="1" s="1"/>
  <c r="A1453" i="1" s="1" a="1"/>
  <c r="A1453" i="1" s="1"/>
  <c r="B1461" i="1" a="1"/>
  <c r="B1461" i="1" s="1"/>
  <c r="A1461" i="1" s="1" a="1"/>
  <c r="A1461" i="1" s="1"/>
  <c r="B1469" i="1" a="1"/>
  <c r="B1469" i="1" s="1"/>
  <c r="A1469" i="1" s="1" a="1"/>
  <c r="A1469" i="1" s="1"/>
  <c r="B1477" i="1" a="1"/>
  <c r="B1477" i="1" s="1"/>
  <c r="A1477" i="1" s="1" a="1"/>
  <c r="A1477" i="1" s="1"/>
  <c r="B1485" i="1" a="1"/>
  <c r="B1485" i="1" s="1"/>
  <c r="A1485" i="1" s="1" a="1"/>
  <c r="A1485" i="1" s="1"/>
  <c r="B1493" i="1" a="1"/>
  <c r="B1493" i="1" s="1"/>
  <c r="A1493" i="1" s="1" a="1"/>
  <c r="A1493" i="1" s="1"/>
  <c r="B1501" i="1" a="1"/>
  <c r="B1501" i="1" s="1"/>
  <c r="A1501" i="1" s="1" a="1"/>
  <c r="A1501" i="1" s="1"/>
  <c r="B2420" i="1" a="1"/>
  <c r="B2420" i="1" s="1"/>
  <c r="A2420" i="1" s="1" a="1"/>
  <c r="A2420" i="1" s="1"/>
  <c r="B2428" i="1" a="1"/>
  <c r="B2428" i="1" s="1"/>
  <c r="A2428" i="1" s="1" a="1"/>
  <c r="A2428" i="1" s="1"/>
  <c r="B2436" i="1" a="1"/>
  <c r="B2436" i="1" s="1"/>
  <c r="A2436" i="1" s="1" a="1"/>
  <c r="A2436" i="1" s="1"/>
  <c r="B2444" i="1" a="1"/>
  <c r="B2444" i="1" s="1"/>
  <c r="A2444" i="1" s="1" a="1"/>
  <c r="A2444" i="1" s="1"/>
  <c r="B2452" i="1" a="1"/>
  <c r="B2452" i="1" s="1"/>
  <c r="A2452" i="1" s="1" a="1"/>
  <c r="A2452" i="1" s="1"/>
  <c r="B2460" i="1" a="1"/>
  <c r="B2460" i="1" s="1"/>
  <c r="A2460" i="1" s="1" a="1"/>
  <c r="A2460" i="1" s="1"/>
  <c r="B2468" i="1" a="1"/>
  <c r="B2468" i="1" s="1"/>
  <c r="A2468" i="1" s="1" a="1"/>
  <c r="A2468" i="1" s="1"/>
  <c r="B2476" i="1" a="1"/>
  <c r="B2476" i="1" s="1"/>
  <c r="A2476" i="1" s="1" a="1"/>
  <c r="A2476" i="1" s="1"/>
  <c r="B2484" i="1" a="1"/>
  <c r="B2484" i="1" s="1"/>
  <c r="A2484" i="1" s="1" a="1"/>
  <c r="A2484" i="1" s="1"/>
  <c r="B2492" i="1" a="1"/>
  <c r="B2492" i="1" s="1"/>
  <c r="A2492" i="1" s="1" a="1"/>
  <c r="A2492" i="1" s="1"/>
  <c r="B2500" i="1" a="1"/>
  <c r="B2500" i="1" s="1"/>
  <c r="A2500" i="1" s="1" a="1"/>
  <c r="A2500" i="1" s="1"/>
  <c r="B2508" i="1" a="1"/>
  <c r="B2508" i="1" s="1"/>
  <c r="A2508" i="1" s="1" a="1"/>
  <c r="A2508" i="1" s="1"/>
  <c r="B2516" i="1" a="1"/>
  <c r="B2516" i="1" s="1"/>
  <c r="A2516" i="1" s="1" a="1"/>
  <c r="A2516" i="1" s="1"/>
  <c r="B2524" i="1" a="1"/>
  <c r="B2524" i="1" s="1"/>
  <c r="A2524" i="1" s="1" a="1"/>
  <c r="A2524" i="1" s="1"/>
  <c r="B2532" i="1" a="1"/>
  <c r="B2532" i="1" s="1"/>
  <c r="A2532" i="1" s="1" a="1"/>
  <c r="A2532" i="1" s="1"/>
  <c r="B2540" i="1" a="1"/>
  <c r="B2540" i="1" s="1"/>
  <c r="A2540" i="1" s="1" a="1"/>
  <c r="A2540" i="1" s="1"/>
  <c r="B2548" i="1" a="1"/>
  <c r="B2548" i="1" s="1"/>
  <c r="A2548" i="1" s="1" a="1"/>
  <c r="A2548" i="1" s="1"/>
  <c r="B2556" i="1" a="1"/>
  <c r="B2556" i="1" s="1"/>
  <c r="A2556" i="1" s="1" a="1"/>
  <c r="A2556" i="1" s="1"/>
  <c r="B2564" i="1" a="1"/>
  <c r="B2564" i="1" s="1"/>
  <c r="A2564" i="1" s="1" a="1"/>
  <c r="A2564" i="1" s="1"/>
  <c r="B2572" i="1" a="1"/>
  <c r="B2572" i="1" s="1"/>
  <c r="A2572" i="1" s="1" a="1"/>
  <c r="A2572" i="1" s="1"/>
  <c r="B2580" i="1" a="1"/>
  <c r="B2580" i="1" s="1"/>
  <c r="A2580" i="1" s="1" a="1"/>
  <c r="A2580" i="1" s="1"/>
  <c r="B2588" i="1" a="1"/>
  <c r="B2588" i="1" s="1"/>
  <c r="A2588" i="1" s="1" a="1"/>
  <c r="A2588" i="1" s="1"/>
  <c r="B2596" i="1" a="1"/>
  <c r="B2596" i="1" s="1"/>
  <c r="A2596" i="1" s="1" a="1"/>
  <c r="A2596" i="1" s="1"/>
  <c r="B2604" i="1" a="1"/>
  <c r="B2604" i="1" s="1"/>
  <c r="A2604" i="1" s="1" a="1"/>
  <c r="A2604" i="1" s="1"/>
  <c r="B2612" i="1" a="1"/>
  <c r="B2612" i="1" s="1"/>
  <c r="A2612" i="1" s="1" a="1"/>
  <c r="A2612" i="1" s="1"/>
  <c r="B2620" i="1" a="1"/>
  <c r="B2620" i="1" s="1"/>
  <c r="A2620" i="1" s="1" a="1"/>
  <c r="A2620" i="1" s="1"/>
  <c r="B2628" i="1" a="1"/>
  <c r="B2628" i="1" s="1"/>
  <c r="A2628" i="1" s="1" a="1"/>
  <c r="A2628" i="1" s="1"/>
  <c r="B2636" i="1" a="1"/>
  <c r="B2636" i="1" s="1"/>
  <c r="A2636" i="1" s="1" a="1"/>
  <c r="A2636" i="1" s="1"/>
  <c r="B2644" i="1" a="1"/>
  <c r="B2644" i="1" s="1"/>
  <c r="A2644" i="1" s="1" a="1"/>
  <c r="A2644" i="1" s="1"/>
  <c r="B2652" i="1" a="1"/>
  <c r="B2652" i="1" s="1"/>
  <c r="A2652" i="1" s="1" a="1"/>
  <c r="A2652" i="1" s="1"/>
  <c r="B2660" i="1" a="1"/>
  <c r="B2660" i="1" s="1"/>
  <c r="A2660" i="1" s="1" a="1"/>
  <c r="A2660" i="1" s="1"/>
  <c r="B2668" i="1" a="1"/>
  <c r="B2668" i="1" s="1"/>
  <c r="A2668" i="1" s="1" a="1"/>
  <c r="A2668" i="1" s="1"/>
  <c r="B2676" i="1" a="1"/>
  <c r="B2676" i="1" s="1"/>
  <c r="A2676" i="1" s="1" a="1"/>
  <c r="A2676" i="1" s="1"/>
  <c r="B2684" i="1" a="1"/>
  <c r="B2684" i="1" s="1"/>
  <c r="A2684" i="1" s="1" a="1"/>
  <c r="A2684" i="1" s="1"/>
  <c r="B2692" i="1" a="1"/>
  <c r="B2692" i="1" s="1"/>
  <c r="A2692" i="1" s="1" a="1"/>
  <c r="A2692" i="1" s="1"/>
  <c r="B2700" i="1" a="1"/>
  <c r="B2700" i="1" s="1"/>
  <c r="A2700" i="1" s="1" a="1"/>
  <c r="A2700" i="1" s="1"/>
  <c r="B2708" i="1" a="1"/>
  <c r="B2708" i="1" s="1"/>
  <c r="A2708" i="1" s="1" a="1"/>
  <c r="A2708" i="1" s="1"/>
  <c r="B2716" i="1" a="1"/>
  <c r="B2716" i="1" s="1"/>
  <c r="A2716" i="1" s="1" a="1"/>
  <c r="A2716" i="1" s="1"/>
  <c r="B2724" i="1" a="1"/>
  <c r="B2724" i="1" s="1"/>
  <c r="A2724" i="1" s="1" a="1"/>
  <c r="A2724" i="1" s="1"/>
  <c r="B2732" i="1" a="1"/>
  <c r="B2732" i="1" s="1"/>
  <c r="A2732" i="1" s="1" a="1"/>
  <c r="A2732" i="1" s="1"/>
  <c r="B1368" i="1" a="1"/>
  <c r="B1368" i="1" s="1"/>
  <c r="A1368" i="1" s="1" a="1"/>
  <c r="A1368" i="1" s="1"/>
  <c r="B1372" i="1" a="1"/>
  <c r="B1372" i="1" s="1"/>
  <c r="A1372" i="1" s="1" a="1"/>
  <c r="A1372" i="1" s="1"/>
  <c r="B1376" i="1" a="1"/>
  <c r="B1376" i="1" s="1"/>
  <c r="A1376" i="1" s="1" a="1"/>
  <c r="A1376" i="1" s="1"/>
  <c r="B1380" i="1" a="1"/>
  <c r="B1380" i="1" s="1"/>
  <c r="A1380" i="1" s="1" a="1"/>
  <c r="A1380" i="1" s="1"/>
  <c r="B1384" i="1" a="1"/>
  <c r="B1384" i="1" s="1"/>
  <c r="A1384" i="1" s="1" a="1"/>
  <c r="A1384" i="1" s="1"/>
  <c r="B1388" i="1" a="1"/>
  <c r="B1388" i="1" s="1"/>
  <c r="A1388" i="1" s="1" a="1"/>
  <c r="A1388" i="1" s="1"/>
  <c r="B1396" i="1" a="1"/>
  <c r="B1396" i="1" s="1"/>
  <c r="A1396" i="1" s="1" a="1"/>
  <c r="A1396" i="1" s="1"/>
  <c r="B1404" i="1" a="1"/>
  <c r="B1404" i="1" s="1"/>
  <c r="A1404" i="1" s="1" a="1"/>
  <c r="A1404" i="1" s="1"/>
  <c r="B1412" i="1" a="1"/>
  <c r="B1412" i="1" s="1"/>
  <c r="A1412" i="1" s="1" a="1"/>
  <c r="A1412" i="1" s="1"/>
  <c r="B1420" i="1" a="1"/>
  <c r="B1420" i="1" s="1"/>
  <c r="A1420" i="1" s="1" a="1"/>
  <c r="A1420" i="1" s="1"/>
  <c r="B1428" i="1" a="1"/>
  <c r="B1428" i="1" s="1"/>
  <c r="A1428" i="1" s="1" a="1"/>
  <c r="A1428" i="1" s="1"/>
  <c r="B1436" i="1" a="1"/>
  <c r="B1436" i="1" s="1"/>
  <c r="A1436" i="1" s="1" a="1"/>
  <c r="A1436" i="1" s="1"/>
  <c r="B1444" i="1" a="1"/>
  <c r="B1444" i="1" s="1"/>
  <c r="A1444" i="1" s="1" a="1"/>
  <c r="A1444" i="1" s="1"/>
  <c r="B1452" i="1" a="1"/>
  <c r="B1452" i="1" s="1"/>
  <c r="A1452" i="1" s="1" a="1"/>
  <c r="A1452" i="1" s="1"/>
  <c r="B1460" i="1" a="1"/>
  <c r="B1460" i="1" s="1"/>
  <c r="A1460" i="1" s="1" a="1"/>
  <c r="A1460" i="1" s="1"/>
  <c r="B1468" i="1" a="1"/>
  <c r="B1468" i="1" s="1"/>
  <c r="A1468" i="1" s="1" a="1"/>
  <c r="A1468" i="1" s="1"/>
  <c r="B1476" i="1" a="1"/>
  <c r="B1476" i="1" s="1"/>
  <c r="A1476" i="1" s="1" a="1"/>
  <c r="A1476" i="1" s="1"/>
  <c r="B1484" i="1" a="1"/>
  <c r="B1484" i="1" s="1"/>
  <c r="A1484" i="1" s="1" a="1"/>
  <c r="A1484" i="1" s="1"/>
  <c r="B1492" i="1" a="1"/>
  <c r="B1492" i="1" s="1"/>
  <c r="A1492" i="1" s="1" a="1"/>
  <c r="A1492" i="1" s="1"/>
  <c r="B1500" i="1" a="1"/>
  <c r="B1500" i="1" s="1"/>
  <c r="A1500" i="1" s="1" a="1"/>
  <c r="A1500" i="1" s="1"/>
  <c r="B1509" i="1" a="1"/>
  <c r="B1509" i="1" s="1"/>
  <c r="A1509" i="1" s="1" a="1"/>
  <c r="A1509" i="1" s="1"/>
  <c r="B1517" i="1" a="1"/>
  <c r="B1517" i="1" s="1"/>
  <c r="A1517" i="1" s="1" a="1"/>
  <c r="A1517" i="1" s="1"/>
  <c r="B1525" i="1" a="1"/>
  <c r="B1525" i="1" s="1"/>
  <c r="A1525" i="1" s="1" a="1"/>
  <c r="A1525" i="1" s="1"/>
  <c r="B1533" i="1" a="1"/>
  <c r="B1533" i="1" s="1"/>
  <c r="A1533" i="1" s="1" a="1"/>
  <c r="A1533" i="1" s="1"/>
  <c r="B1541" i="1" a="1"/>
  <c r="B1541" i="1" s="1"/>
  <c r="A1541" i="1" s="1" a="1"/>
  <c r="A1541" i="1" s="1"/>
  <c r="B1549" i="1" a="1"/>
  <c r="B1549" i="1" s="1"/>
  <c r="A1549" i="1" s="1" a="1"/>
  <c r="A1549" i="1" s="1"/>
  <c r="B1557" i="1" a="1"/>
  <c r="B1557" i="1" s="1"/>
  <c r="A1557" i="1" s="1" a="1"/>
  <c r="A1557" i="1" s="1"/>
  <c r="B1565" i="1" a="1"/>
  <c r="B1565" i="1" s="1"/>
  <c r="A1565" i="1" s="1" a="1"/>
  <c r="A1565" i="1" s="1"/>
  <c r="B1573" i="1" a="1"/>
  <c r="B1573" i="1" s="1"/>
  <c r="A1573" i="1" s="1" a="1"/>
  <c r="A1573" i="1" s="1"/>
  <c r="B1581" i="1" a="1"/>
  <c r="B1581" i="1" s="1"/>
  <c r="A1581" i="1" s="1" a="1"/>
  <c r="A1581" i="1" s="1"/>
  <c r="B1589" i="1" a="1"/>
  <c r="B1589" i="1" s="1"/>
  <c r="A1589" i="1" s="1" a="1"/>
  <c r="A1589" i="1" s="1"/>
  <c r="B1597" i="1" a="1"/>
  <c r="B1597" i="1" s="1"/>
  <c r="A1597" i="1" s="1" a="1"/>
  <c r="A1597" i="1" s="1"/>
  <c r="B1605" i="1" a="1"/>
  <c r="B1605" i="1" s="1"/>
  <c r="A1605" i="1" s="1" a="1"/>
  <c r="A1605" i="1" s="1"/>
  <c r="B1613" i="1" a="1"/>
  <c r="B1613" i="1" s="1"/>
  <c r="A1613" i="1" s="1" a="1"/>
  <c r="A1613" i="1" s="1"/>
  <c r="B1621" i="1" a="1"/>
  <c r="B1621" i="1" s="1"/>
  <c r="A1621" i="1" s="1" a="1"/>
  <c r="A1621" i="1" s="1"/>
  <c r="B1629" i="1" a="1"/>
  <c r="B1629" i="1" s="1"/>
  <c r="A1629" i="1" s="1" a="1"/>
  <c r="A1629" i="1" s="1"/>
  <c r="B1637" i="1" a="1"/>
  <c r="B1637" i="1" s="1"/>
  <c r="A1637" i="1" s="1" a="1"/>
  <c r="A1637" i="1" s="1"/>
  <c r="B1645" i="1" a="1"/>
  <c r="B1645" i="1" s="1"/>
  <c r="A1645" i="1" s="1" a="1"/>
  <c r="A1645" i="1" s="1"/>
  <c r="B1653" i="1" a="1"/>
  <c r="B1653" i="1" s="1"/>
  <c r="A1653" i="1" s="1" a="1"/>
  <c r="A1653" i="1" s="1"/>
  <c r="B1661" i="1" a="1"/>
  <c r="B1661" i="1" s="1"/>
  <c r="A1661" i="1" s="1" a="1"/>
  <c r="A1661" i="1" s="1"/>
  <c r="B1669" i="1" a="1"/>
  <c r="B1669" i="1" s="1"/>
  <c r="A1669" i="1" s="1" a="1"/>
  <c r="A1669" i="1" s="1"/>
  <c r="B1677" i="1" a="1"/>
  <c r="B1677" i="1" s="1"/>
  <c r="A1677" i="1" s="1" a="1"/>
  <c r="A1677" i="1" s="1"/>
  <c r="B1685" i="1" a="1"/>
  <c r="B1685" i="1" s="1"/>
  <c r="A1685" i="1" s="1" a="1"/>
  <c r="A1685" i="1" s="1"/>
  <c r="B1693" i="1" a="1"/>
  <c r="B1693" i="1" s="1"/>
  <c r="A1693" i="1" s="1" a="1"/>
  <c r="A1693" i="1" s="1"/>
  <c r="B1701" i="1" a="1"/>
  <c r="B1701" i="1" s="1"/>
  <c r="A1701" i="1" s="1" a="1"/>
  <c r="A1701" i="1" s="1"/>
  <c r="B1709" i="1" a="1"/>
  <c r="B1709" i="1" s="1"/>
  <c r="A1709" i="1" s="1" a="1"/>
  <c r="A1709" i="1" s="1"/>
  <c r="B1717" i="1" a="1"/>
  <c r="B1717" i="1" s="1"/>
  <c r="A1717" i="1" s="1" a="1"/>
  <c r="A1717" i="1" s="1"/>
  <c r="B1725" i="1" a="1"/>
  <c r="B1725" i="1" s="1"/>
  <c r="A1725" i="1" s="1" a="1"/>
  <c r="A1725" i="1" s="1"/>
  <c r="B1733" i="1" a="1"/>
  <c r="B1733" i="1" s="1"/>
  <c r="A1733" i="1" s="1" a="1"/>
  <c r="A1733" i="1" s="1"/>
  <c r="B1741" i="1" a="1"/>
  <c r="B1741" i="1" s="1"/>
  <c r="A1741" i="1" s="1" a="1"/>
  <c r="A1741" i="1" s="1"/>
  <c r="B1749" i="1" a="1"/>
  <c r="B1749" i="1" s="1"/>
  <c r="A1749" i="1" s="1" a="1"/>
  <c r="A1749" i="1" s="1"/>
  <c r="B1757" i="1" a="1"/>
  <c r="B1757" i="1" s="1"/>
  <c r="A1757" i="1" s="1" a="1"/>
  <c r="A1757" i="1" s="1"/>
  <c r="B1765" i="1" a="1"/>
  <c r="B1765" i="1" s="1"/>
  <c r="A1765" i="1" s="1" a="1"/>
  <c r="A1765" i="1" s="1"/>
  <c r="B1773" i="1" a="1"/>
  <c r="B1773" i="1" s="1"/>
  <c r="A1773" i="1" s="1" a="1"/>
  <c r="A1773" i="1" s="1"/>
  <c r="B1781" i="1" a="1"/>
  <c r="B1781" i="1" s="1"/>
  <c r="A1781" i="1" s="1" a="1"/>
  <c r="A1781" i="1" s="1"/>
  <c r="B1789" i="1" a="1"/>
  <c r="B1789" i="1" s="1"/>
  <c r="A1789" i="1" s="1" a="1"/>
  <c r="A1789" i="1" s="1"/>
  <c r="B1797" i="1" a="1"/>
  <c r="B1797" i="1" s="1"/>
  <c r="A1797" i="1" s="1" a="1"/>
  <c r="A1797" i="1" s="1"/>
  <c r="B1805" i="1" a="1"/>
  <c r="B1805" i="1" s="1"/>
  <c r="A1805" i="1" s="1" a="1"/>
  <c r="A1805" i="1" s="1"/>
  <c r="B1813" i="1" a="1"/>
  <c r="B1813" i="1" s="1"/>
  <c r="A1813" i="1" s="1" a="1"/>
  <c r="A1813" i="1" s="1"/>
  <c r="B1821" i="1" a="1"/>
  <c r="B1821" i="1" s="1"/>
  <c r="A1821" i="1" s="1" a="1"/>
  <c r="A1821" i="1" s="1"/>
  <c r="B1829" i="1" a="1"/>
  <c r="B1829" i="1" s="1"/>
  <c r="A1829" i="1" s="1" a="1"/>
  <c r="A1829" i="1" s="1"/>
  <c r="B1837" i="1" a="1"/>
  <c r="B1837" i="1" s="1"/>
  <c r="A1837" i="1" s="1" a="1"/>
  <c r="A1837" i="1" s="1"/>
  <c r="B1845" i="1" a="1"/>
  <c r="B1845" i="1" s="1"/>
  <c r="A1845" i="1" s="1" a="1"/>
  <c r="A1845" i="1" s="1"/>
  <c r="B1853" i="1" a="1"/>
  <c r="B1853" i="1" s="1"/>
  <c r="A1853" i="1" s="1" a="1"/>
  <c r="A1853" i="1" s="1"/>
  <c r="B1861" i="1" a="1"/>
  <c r="B1861" i="1" s="1"/>
  <c r="A1861" i="1" s="1" a="1"/>
  <c r="A1861" i="1" s="1"/>
  <c r="B1869" i="1" a="1"/>
  <c r="B1869" i="1" s="1"/>
  <c r="A1869" i="1" s="1" a="1"/>
  <c r="A1869" i="1" s="1"/>
  <c r="B1877" i="1" a="1"/>
  <c r="B1877" i="1" s="1"/>
  <c r="A1877" i="1" s="1" a="1"/>
  <c r="A1877" i="1" s="1"/>
  <c r="B1885" i="1" a="1"/>
  <c r="B1885" i="1" s="1"/>
  <c r="A1885" i="1" s="1" a="1"/>
  <c r="A1885" i="1" s="1"/>
  <c r="B1893" i="1" a="1"/>
  <c r="B1893" i="1" s="1"/>
  <c r="A1893" i="1" s="1" a="1"/>
  <c r="A1893" i="1" s="1"/>
  <c r="B1901" i="1" a="1"/>
  <c r="B1901" i="1" s="1"/>
  <c r="A1901" i="1" s="1" a="1"/>
  <c r="A1901" i="1" s="1"/>
  <c r="B1909" i="1" a="1"/>
  <c r="B1909" i="1" s="1"/>
  <c r="A1909" i="1" s="1" a="1"/>
  <c r="A1909" i="1" s="1"/>
  <c r="B1917" i="1" a="1"/>
  <c r="B1917" i="1" s="1"/>
  <c r="A1917" i="1" s="1" a="1"/>
  <c r="A1917" i="1" s="1"/>
  <c r="B1925" i="1" a="1"/>
  <c r="B1925" i="1" s="1"/>
  <c r="A1925" i="1" s="1" a="1"/>
  <c r="A1925" i="1" s="1"/>
  <c r="B1933" i="1" a="1"/>
  <c r="B1933" i="1" s="1"/>
  <c r="A1933" i="1" s="1" a="1"/>
  <c r="A1933" i="1" s="1"/>
  <c r="B1937" i="1" a="1"/>
  <c r="B1937" i="1" s="1"/>
  <c r="A1937" i="1" s="1" a="1"/>
  <c r="A1937" i="1" s="1"/>
  <c r="B1945" i="1" a="1"/>
  <c r="B1945" i="1" s="1"/>
  <c r="A1945" i="1" s="1" a="1"/>
  <c r="A1945" i="1" s="1"/>
  <c r="B1953" i="1" a="1"/>
  <c r="B1953" i="1" s="1"/>
  <c r="A1953" i="1" s="1" a="1"/>
  <c r="A1953" i="1" s="1"/>
  <c r="B1961" i="1" a="1"/>
  <c r="B1961" i="1" s="1"/>
  <c r="A1961" i="1" s="1" a="1"/>
  <c r="A1961" i="1" s="1"/>
  <c r="B1969" i="1" a="1"/>
  <c r="B1969" i="1" s="1"/>
  <c r="A1969" i="1" s="1" a="1"/>
  <c r="A1969" i="1" s="1"/>
  <c r="B1977" i="1" a="1"/>
  <c r="B1977" i="1" s="1"/>
  <c r="A1977" i="1" s="1" a="1"/>
  <c r="A1977" i="1" s="1"/>
  <c r="B1985" i="1" a="1"/>
  <c r="B1985" i="1" s="1"/>
  <c r="A1985" i="1" s="1" a="1"/>
  <c r="A1985" i="1" s="1"/>
  <c r="B1993" i="1" a="1"/>
  <c r="B1993" i="1" s="1"/>
  <c r="A1993" i="1" s="1" a="1"/>
  <c r="A1993" i="1" s="1"/>
  <c r="B2001" i="1" a="1"/>
  <c r="B2001" i="1" s="1"/>
  <c r="A2001" i="1" s="1" a="1"/>
  <c r="A2001" i="1" s="1"/>
  <c r="B2009" i="1" a="1"/>
  <c r="B2009" i="1" s="1"/>
  <c r="A2009" i="1" s="1" a="1"/>
  <c r="A2009" i="1" s="1"/>
  <c r="B2017" i="1" a="1"/>
  <c r="B2017" i="1" s="1"/>
  <c r="A2017" i="1" s="1" a="1"/>
  <c r="A2017" i="1" s="1"/>
  <c r="B2025" i="1" a="1"/>
  <c r="B2025" i="1" s="1"/>
  <c r="A2025" i="1" s="1" a="1"/>
  <c r="A2025" i="1" s="1"/>
  <c r="B2033" i="1" a="1"/>
  <c r="B2033" i="1" s="1"/>
  <c r="A2033" i="1" s="1" a="1"/>
  <c r="A2033" i="1" s="1"/>
  <c r="B2041" i="1" a="1"/>
  <c r="B2041" i="1" s="1"/>
  <c r="A2041" i="1" s="1" a="1"/>
  <c r="A2041" i="1" s="1"/>
  <c r="B2049" i="1" a="1"/>
  <c r="B2049" i="1" s="1"/>
  <c r="A2049" i="1" s="1" a="1"/>
  <c r="A2049" i="1" s="1"/>
  <c r="B2057" i="1" a="1"/>
  <c r="B2057" i="1" s="1"/>
  <c r="A2057" i="1" s="1" a="1"/>
  <c r="A2057" i="1" s="1"/>
  <c r="B2065" i="1" a="1"/>
  <c r="B2065" i="1" s="1"/>
  <c r="A2065" i="1" s="1" a="1"/>
  <c r="A2065" i="1" s="1"/>
  <c r="B2073" i="1" a="1"/>
  <c r="B2073" i="1" s="1"/>
  <c r="A2073" i="1" s="1" a="1"/>
  <c r="A2073" i="1" s="1"/>
  <c r="B2081" i="1" a="1"/>
  <c r="B2081" i="1" s="1"/>
  <c r="A2081" i="1" s="1" a="1"/>
  <c r="A2081" i="1" s="1"/>
  <c r="B2089" i="1" a="1"/>
  <c r="B2089" i="1" s="1"/>
  <c r="A2089" i="1" s="1" a="1"/>
  <c r="A2089" i="1" s="1"/>
  <c r="B2097" i="1" a="1"/>
  <c r="B2097" i="1" s="1"/>
  <c r="A2097" i="1" s="1" a="1"/>
  <c r="A2097" i="1" s="1"/>
  <c r="B2105" i="1" a="1"/>
  <c r="B2105" i="1" s="1"/>
  <c r="A2105" i="1" s="1" a="1"/>
  <c r="A2105" i="1" s="1"/>
  <c r="B2113" i="1" a="1"/>
  <c r="B2113" i="1" s="1"/>
  <c r="A2113" i="1" s="1" a="1"/>
  <c r="A2113" i="1" s="1"/>
  <c r="B2121" i="1" a="1"/>
  <c r="B2121" i="1" s="1"/>
  <c r="A2121" i="1" s="1" a="1"/>
  <c r="A2121" i="1" s="1"/>
  <c r="B2129" i="1" a="1"/>
  <c r="B2129" i="1" s="1"/>
  <c r="A2129" i="1" s="1" a="1"/>
  <c r="A2129" i="1" s="1"/>
  <c r="B2137" i="1" a="1"/>
  <c r="B2137" i="1" s="1"/>
  <c r="A2137" i="1" s="1" a="1"/>
  <c r="A2137" i="1" s="1"/>
  <c r="B2145" i="1" a="1"/>
  <c r="B2145" i="1" s="1"/>
  <c r="A2145" i="1" s="1" a="1"/>
  <c r="A2145" i="1" s="1"/>
  <c r="B2153" i="1" a="1"/>
  <c r="B2153" i="1" s="1"/>
  <c r="A2153" i="1" s="1" a="1"/>
  <c r="A2153" i="1" s="1"/>
  <c r="B2161" i="1" a="1"/>
  <c r="B2161" i="1" s="1"/>
  <c r="A2161" i="1" s="1" a="1"/>
  <c r="A2161" i="1" s="1"/>
  <c r="B2169" i="1" a="1"/>
  <c r="B2169" i="1" s="1"/>
  <c r="A2169" i="1" s="1" a="1"/>
  <c r="A2169" i="1" s="1"/>
  <c r="B2177" i="1" a="1"/>
  <c r="B2177" i="1" s="1"/>
  <c r="A2177" i="1" s="1" a="1"/>
  <c r="A2177" i="1" s="1"/>
  <c r="B2185" i="1" a="1"/>
  <c r="B2185" i="1" s="1"/>
  <c r="A2185" i="1" s="1" a="1"/>
  <c r="A2185" i="1" s="1"/>
  <c r="B2193" i="1" a="1"/>
  <c r="B2193" i="1" s="1"/>
  <c r="A2193" i="1" s="1" a="1"/>
  <c r="A2193" i="1" s="1"/>
  <c r="B2201" i="1" a="1"/>
  <c r="B2201" i="1" s="1"/>
  <c r="A2201" i="1" s="1" a="1"/>
  <c r="A2201" i="1" s="1"/>
  <c r="B2209" i="1" a="1"/>
  <c r="B2209" i="1" s="1"/>
  <c r="A2209" i="1" s="1" a="1"/>
  <c r="A2209" i="1" s="1"/>
  <c r="B2217" i="1" a="1"/>
  <c r="B2217" i="1" s="1"/>
  <c r="A2217" i="1" s="1" a="1"/>
  <c r="A2217" i="1" s="1"/>
  <c r="B2225" i="1" a="1"/>
  <c r="B2225" i="1" s="1"/>
  <c r="A2225" i="1" s="1" a="1"/>
  <c r="A2225" i="1" s="1"/>
  <c r="B2233" i="1" a="1"/>
  <c r="B2233" i="1" s="1"/>
  <c r="A2233" i="1" s="1" a="1"/>
  <c r="A2233" i="1" s="1"/>
  <c r="B2241" i="1" a="1"/>
  <c r="B2241" i="1" s="1"/>
  <c r="A2241" i="1" s="1" a="1"/>
  <c r="A2241" i="1" s="1"/>
  <c r="B2249" i="1" a="1"/>
  <c r="B2249" i="1" s="1"/>
  <c r="A2249" i="1" s="1" a="1"/>
  <c r="A2249" i="1" s="1"/>
  <c r="B2257" i="1" a="1"/>
  <c r="B2257" i="1" s="1"/>
  <c r="A2257" i="1" s="1" a="1"/>
  <c r="A2257" i="1" s="1"/>
  <c r="B2265" i="1" a="1"/>
  <c r="B2265" i="1" s="1"/>
  <c r="A2265" i="1" s="1" a="1"/>
  <c r="A2265" i="1" s="1"/>
  <c r="B2273" i="1" a="1"/>
  <c r="B2273" i="1" s="1"/>
  <c r="A2273" i="1" s="1" a="1"/>
  <c r="A2273" i="1" s="1"/>
  <c r="B2281" i="1" a="1"/>
  <c r="B2281" i="1" s="1"/>
  <c r="A2281" i="1" s="1" a="1"/>
  <c r="A2281" i="1" s="1"/>
  <c r="B2289" i="1" a="1"/>
  <c r="B2289" i="1" s="1"/>
  <c r="A2289" i="1" s="1" a="1"/>
  <c r="A2289" i="1" s="1"/>
  <c r="B2297" i="1" a="1"/>
  <c r="B2297" i="1" s="1"/>
  <c r="A2297" i="1" s="1" a="1"/>
  <c r="A2297" i="1" s="1"/>
  <c r="B2305" i="1" a="1"/>
  <c r="B2305" i="1" s="1"/>
  <c r="A2305" i="1" s="1" a="1"/>
  <c r="A2305" i="1" s="1"/>
  <c r="B2313" i="1" a="1"/>
  <c r="B2313" i="1" s="1"/>
  <c r="A2313" i="1" s="1" a="1"/>
  <c r="A2313" i="1" s="1"/>
  <c r="B2321" i="1" a="1"/>
  <c r="B2321" i="1" s="1"/>
  <c r="A2321" i="1" s="1" a="1"/>
  <c r="A2321" i="1" s="1"/>
  <c r="B2329" i="1" a="1"/>
  <c r="B2329" i="1" s="1"/>
  <c r="A2329" i="1" s="1" a="1"/>
  <c r="A2329" i="1" s="1"/>
  <c r="B2337" i="1" a="1"/>
  <c r="B2337" i="1" s="1"/>
  <c r="A2337" i="1" s="1" a="1"/>
  <c r="A2337" i="1" s="1"/>
  <c r="B2345" i="1" a="1"/>
  <c r="B2345" i="1" s="1"/>
  <c r="A2345" i="1" s="1" a="1"/>
  <c r="A2345" i="1" s="1"/>
  <c r="B2353" i="1" a="1"/>
  <c r="B2353" i="1" s="1"/>
  <c r="A2353" i="1" s="1" a="1"/>
  <c r="A2353" i="1" s="1"/>
  <c r="B2361" i="1" a="1"/>
  <c r="B2361" i="1" s="1"/>
  <c r="A2361" i="1" s="1" a="1"/>
  <c r="A2361" i="1" s="1"/>
  <c r="B2369" i="1" a="1"/>
  <c r="B2369" i="1" s="1"/>
  <c r="A2369" i="1" s="1" a="1"/>
  <c r="A2369" i="1" s="1"/>
  <c r="B2377" i="1" a="1"/>
  <c r="B2377" i="1" s="1"/>
  <c r="A2377" i="1" s="1" a="1"/>
  <c r="A2377" i="1" s="1"/>
  <c r="B2385" i="1" a="1"/>
  <c r="B2385" i="1" s="1"/>
  <c r="A2385" i="1" s="1" a="1"/>
  <c r="A2385" i="1" s="1"/>
  <c r="B2393" i="1" a="1"/>
  <c r="B2393" i="1" s="1"/>
  <c r="A2393" i="1" s="1" a="1"/>
  <c r="A2393" i="1" s="1"/>
  <c r="B2401" i="1" a="1"/>
  <c r="B2401" i="1" s="1"/>
  <c r="A2401" i="1" s="1" a="1"/>
  <c r="A2401" i="1" s="1"/>
  <c r="B2409" i="1" a="1"/>
  <c r="B2409" i="1" s="1"/>
  <c r="A2409" i="1" s="1" a="1"/>
  <c r="A2409" i="1" s="1"/>
  <c r="B1391" i="1" a="1"/>
  <c r="B1391" i="1" s="1"/>
  <c r="A1391" i="1" s="1" a="1"/>
  <c r="A1391" i="1" s="1"/>
  <c r="B1399" i="1" a="1"/>
  <c r="B1399" i="1" s="1"/>
  <c r="A1399" i="1" s="1" a="1"/>
  <c r="A1399" i="1" s="1"/>
  <c r="B1407" i="1" a="1"/>
  <c r="B1407" i="1" s="1"/>
  <c r="A1407" i="1" s="1" a="1"/>
  <c r="A1407" i="1" s="1"/>
  <c r="B1415" i="1" a="1"/>
  <c r="B1415" i="1" s="1"/>
  <c r="A1415" i="1" s="1" a="1"/>
  <c r="A1415" i="1" s="1"/>
  <c r="B1423" i="1" a="1"/>
  <c r="B1423" i="1" s="1"/>
  <c r="A1423" i="1" s="1" a="1"/>
  <c r="A1423" i="1" s="1"/>
  <c r="B1431" i="1" a="1"/>
  <c r="B1431" i="1" s="1"/>
  <c r="A1431" i="1" s="1" a="1"/>
  <c r="A1431" i="1" s="1"/>
  <c r="B1439" i="1" a="1"/>
  <c r="B1439" i="1" s="1"/>
  <c r="A1439" i="1" s="1" a="1"/>
  <c r="A1439" i="1" s="1"/>
  <c r="B1447" i="1" a="1"/>
  <c r="B1447" i="1" s="1"/>
  <c r="A1447" i="1" s="1" a="1"/>
  <c r="A1447" i="1" s="1"/>
  <c r="B1455" i="1" a="1"/>
  <c r="B1455" i="1" s="1"/>
  <c r="A1455" i="1" s="1" a="1"/>
  <c r="A1455" i="1" s="1"/>
  <c r="B1463" i="1" a="1"/>
  <c r="B1463" i="1" s="1"/>
  <c r="A1463" i="1" s="1" a="1"/>
  <c r="A1463" i="1" s="1"/>
  <c r="B1471" i="1" a="1"/>
  <c r="B1471" i="1" s="1"/>
  <c r="A1471" i="1" s="1" a="1"/>
  <c r="A1471" i="1" s="1"/>
  <c r="B1479" i="1" a="1"/>
  <c r="B1479" i="1" s="1"/>
  <c r="A1479" i="1" s="1" a="1"/>
  <c r="A1479" i="1" s="1"/>
  <c r="B1487" i="1" a="1"/>
  <c r="B1487" i="1" s="1"/>
  <c r="A1487" i="1" s="1" a="1"/>
  <c r="A1487" i="1" s="1"/>
  <c r="B1495" i="1" a="1"/>
  <c r="B1495" i="1" s="1"/>
  <c r="A1495" i="1" s="1" a="1"/>
  <c r="A1495" i="1" s="1"/>
  <c r="B2414" i="1" a="1"/>
  <c r="B2414" i="1" s="1"/>
  <c r="A2414" i="1" s="1" a="1"/>
  <c r="A2414" i="1" s="1"/>
  <c r="B2422" i="1" a="1"/>
  <c r="B2422" i="1" s="1"/>
  <c r="A2422" i="1" s="1" a="1"/>
  <c r="A2422" i="1" s="1"/>
  <c r="B2430" i="1" a="1"/>
  <c r="B2430" i="1" s="1"/>
  <c r="A2430" i="1" s="1" a="1"/>
  <c r="A2430" i="1" s="1"/>
  <c r="B2438" i="1" a="1"/>
  <c r="B2438" i="1" s="1"/>
  <c r="A2438" i="1" s="1" a="1"/>
  <c r="A2438" i="1" s="1"/>
  <c r="B2446" i="1" a="1"/>
  <c r="B2446" i="1" s="1"/>
  <c r="A2446" i="1" s="1" a="1"/>
  <c r="A2446" i="1" s="1"/>
  <c r="B2454" i="1" a="1"/>
  <c r="B2454" i="1" s="1"/>
  <c r="A2454" i="1" s="1" a="1"/>
  <c r="A2454" i="1" s="1"/>
  <c r="B2462" i="1" a="1"/>
  <c r="B2462" i="1" s="1"/>
  <c r="A2462" i="1" s="1" a="1"/>
  <c r="A2462" i="1" s="1"/>
  <c r="B2470" i="1" a="1"/>
  <c r="B2470" i="1" s="1"/>
  <c r="A2470" i="1" s="1" a="1"/>
  <c r="A2470" i="1" s="1"/>
  <c r="B2478" i="1" a="1"/>
  <c r="B2478" i="1" s="1"/>
  <c r="A2478" i="1" s="1" a="1"/>
  <c r="A2478" i="1" s="1"/>
  <c r="B2486" i="1" a="1"/>
  <c r="B2486" i="1" s="1"/>
  <c r="A2486" i="1" s="1" a="1"/>
  <c r="A2486" i="1" s="1"/>
  <c r="B2494" i="1" a="1"/>
  <c r="B2494" i="1" s="1"/>
  <c r="A2494" i="1" s="1" a="1"/>
  <c r="A2494" i="1" s="1"/>
  <c r="B2502" i="1" a="1"/>
  <c r="B2502" i="1" s="1"/>
  <c r="A2502" i="1" s="1" a="1"/>
  <c r="A2502" i="1" s="1"/>
  <c r="B2510" i="1" a="1"/>
  <c r="B2510" i="1" s="1"/>
  <c r="A2510" i="1" s="1" a="1"/>
  <c r="A2510" i="1" s="1"/>
  <c r="B2518" i="1" a="1"/>
  <c r="B2518" i="1" s="1"/>
  <c r="A2518" i="1" s="1" a="1"/>
  <c r="A2518" i="1" s="1"/>
  <c r="B2526" i="1" a="1"/>
  <c r="B2526" i="1" s="1"/>
  <c r="A2526" i="1" s="1" a="1"/>
  <c r="A2526" i="1" s="1"/>
  <c r="B2534" i="1" a="1"/>
  <c r="B2534" i="1" s="1"/>
  <c r="A2534" i="1" s="1" a="1"/>
  <c r="A2534" i="1" s="1"/>
  <c r="B2542" i="1" a="1"/>
  <c r="B2542" i="1" s="1"/>
  <c r="A2542" i="1" s="1" a="1"/>
  <c r="A2542" i="1" s="1"/>
  <c r="B2550" i="1" a="1"/>
  <c r="B2550" i="1" s="1"/>
  <c r="A2550" i="1" s="1" a="1"/>
  <c r="A2550" i="1" s="1"/>
  <c r="B2558" i="1" a="1"/>
  <c r="B2558" i="1" s="1"/>
  <c r="A2558" i="1" s="1" a="1"/>
  <c r="A2558" i="1" s="1"/>
  <c r="B2566" i="1" a="1"/>
  <c r="B2566" i="1" s="1"/>
  <c r="A2566" i="1" s="1" a="1"/>
  <c r="A2566" i="1" s="1"/>
  <c r="B2574" i="1" a="1"/>
  <c r="B2574" i="1" s="1"/>
  <c r="A2574" i="1" s="1" a="1"/>
  <c r="A2574" i="1" s="1"/>
  <c r="B2582" i="1" a="1"/>
  <c r="B2582" i="1" s="1"/>
  <c r="A2582" i="1" s="1" a="1"/>
  <c r="A2582" i="1" s="1"/>
  <c r="B2590" i="1" a="1"/>
  <c r="B2590" i="1" s="1"/>
  <c r="A2590" i="1" s="1" a="1"/>
  <c r="A2590" i="1" s="1"/>
  <c r="B2740" i="1" a="1"/>
  <c r="B2740" i="1" s="1"/>
  <c r="A2740" i="1" s="1" a="1"/>
  <c r="A2740" i="1" s="1"/>
  <c r="B2748" i="1" a="1"/>
  <c r="B2748" i="1" s="1"/>
  <c r="A2748" i="1" s="1" a="1"/>
  <c r="A2748" i="1" s="1"/>
  <c r="B2756" i="1" a="1"/>
  <c r="B2756" i="1" s="1"/>
  <c r="A2756" i="1" s="1" a="1"/>
  <c r="A2756" i="1" s="1"/>
  <c r="B2764" i="1" a="1"/>
  <c r="B2764" i="1" s="1"/>
  <c r="A2764" i="1" s="1" a="1"/>
  <c r="A2764" i="1" s="1"/>
  <c r="B2772" i="1" a="1"/>
  <c r="B2772" i="1" s="1"/>
  <c r="A2772" i="1" s="1" a="1"/>
  <c r="A2772" i="1" s="1"/>
  <c r="B2780" i="1" a="1"/>
  <c r="B2780" i="1" s="1"/>
  <c r="A2780" i="1" s="1" a="1"/>
  <c r="A2780" i="1" s="1"/>
  <c r="B2788" i="1" a="1"/>
  <c r="B2788" i="1" s="1"/>
  <c r="A2788" i="1" s="1" a="1"/>
  <c r="A2788" i="1" s="1"/>
  <c r="B2796" i="1" a="1"/>
  <c r="B2796" i="1" s="1"/>
  <c r="A2796" i="1" s="1" a="1"/>
  <c r="A2796" i="1" s="1"/>
  <c r="B2804" i="1" a="1"/>
  <c r="B2804" i="1" s="1"/>
  <c r="A2804" i="1" s="1" a="1"/>
  <c r="A2804" i="1" s="1"/>
  <c r="B2812" i="1" a="1"/>
  <c r="B2812" i="1" s="1"/>
  <c r="A2812" i="1" s="1" a="1"/>
  <c r="A2812" i="1" s="1"/>
  <c r="B2820" i="1" a="1"/>
  <c r="B2820" i="1" s="1"/>
  <c r="A2820" i="1" s="1" a="1"/>
  <c r="A2820" i="1" s="1"/>
  <c r="B2828" i="1" a="1"/>
  <c r="B2828" i="1" s="1"/>
  <c r="A2828" i="1" s="1" a="1"/>
  <c r="A2828" i="1" s="1"/>
  <c r="B2836" i="1" a="1"/>
  <c r="B2836" i="1" s="1"/>
  <c r="A2836" i="1" s="1" a="1"/>
  <c r="A2836" i="1" s="1"/>
  <c r="B2844" i="1" a="1"/>
  <c r="B2844" i="1" s="1"/>
  <c r="A2844" i="1" s="1" a="1"/>
  <c r="A2844" i="1" s="1"/>
  <c r="B2852" i="1" a="1"/>
  <c r="B2852" i="1" s="1"/>
  <c r="A2852" i="1" s="1" a="1"/>
  <c r="A2852" i="1" s="1"/>
  <c r="B2860" i="1" a="1"/>
  <c r="B2860" i="1" s="1"/>
  <c r="A2860" i="1" s="1" a="1"/>
  <c r="A2860" i="1" s="1"/>
  <c r="B2868" i="1" a="1"/>
  <c r="B2868" i="1" s="1"/>
  <c r="A2868" i="1" s="1" a="1"/>
  <c r="A2868" i="1" s="1"/>
  <c r="B2876" i="1" a="1"/>
  <c r="B2876" i="1" s="1"/>
  <c r="A2876" i="1" s="1" a="1"/>
  <c r="A2876" i="1" s="1"/>
  <c r="B2884" i="1" a="1"/>
  <c r="B2884" i="1" s="1"/>
  <c r="A2884" i="1" s="1" a="1"/>
  <c r="A2884" i="1" s="1"/>
  <c r="B2892" i="1" a="1"/>
  <c r="B2892" i="1" s="1"/>
  <c r="A2892" i="1" s="1" a="1"/>
  <c r="A2892" i="1" s="1"/>
  <c r="B2900" i="1" a="1"/>
  <c r="B2900" i="1" s="1"/>
  <c r="A2900" i="1" s="1" a="1"/>
  <c r="A2900" i="1" s="1"/>
  <c r="B2908" i="1" a="1"/>
  <c r="B2908" i="1" s="1"/>
  <c r="A2908" i="1" s="1" a="1"/>
  <c r="A2908" i="1" s="1"/>
  <c r="B2916" i="1" a="1"/>
  <c r="B2916" i="1" s="1"/>
  <c r="A2916" i="1" s="1" a="1"/>
  <c r="A2916" i="1" s="1"/>
  <c r="B2924" i="1" a="1"/>
  <c r="B2924" i="1" s="1"/>
  <c r="A2924" i="1" s="1" a="1"/>
  <c r="A2924" i="1" s="1"/>
  <c r="B2932" i="1" a="1"/>
  <c r="B2932" i="1" s="1"/>
  <c r="A2932" i="1" s="1" a="1"/>
  <c r="A2932" i="1" s="1"/>
  <c r="B2940" i="1" a="1"/>
  <c r="B2940" i="1" s="1"/>
  <c r="A2940" i="1" s="1" a="1"/>
  <c r="A2940" i="1" s="1"/>
  <c r="B2948" i="1" a="1"/>
  <c r="B2948" i="1" s="1"/>
  <c r="A2948" i="1" s="1" a="1"/>
  <c r="A2948" i="1" s="1"/>
  <c r="B2956" i="1" a="1"/>
  <c r="B2956" i="1" s="1"/>
  <c r="A2956" i="1" s="1" a="1"/>
  <c r="A2956" i="1" s="1"/>
  <c r="B2964" i="1" a="1"/>
  <c r="B2964" i="1" s="1"/>
  <c r="A2964" i="1" s="1" a="1"/>
  <c r="A2964" i="1" s="1"/>
  <c r="B2972" i="1" a="1"/>
  <c r="B2972" i="1" s="1"/>
  <c r="A2972" i="1" s="1" a="1"/>
  <c r="A2972" i="1" s="1"/>
  <c r="B2980" i="1" a="1"/>
  <c r="B2980" i="1" s="1"/>
  <c r="A2980" i="1" s="1" a="1"/>
  <c r="A2980" i="1" s="1"/>
  <c r="B2987" i="1" a="1"/>
  <c r="B2987" i="1" s="1"/>
  <c r="A2987" i="1" s="1" a="1"/>
  <c r="A2987" i="1" s="1"/>
  <c r="B2995" i="1" a="1"/>
  <c r="B2995" i="1" s="1"/>
  <c r="A2995" i="1" s="1" a="1"/>
  <c r="A2995" i="1" s="1"/>
  <c r="B2417" i="1" a="1"/>
  <c r="B2417" i="1" s="1"/>
  <c r="A2417" i="1" s="1" a="1"/>
  <c r="A2417" i="1" s="1"/>
  <c r="B2425" i="1" a="1"/>
  <c r="B2425" i="1" s="1"/>
  <c r="A2425" i="1" s="1" a="1"/>
  <c r="A2425" i="1" s="1"/>
  <c r="B2433" i="1" a="1"/>
  <c r="B2433" i="1" s="1"/>
  <c r="A2433" i="1" s="1" a="1"/>
  <c r="A2433" i="1" s="1"/>
  <c r="B2441" i="1" a="1"/>
  <c r="B2441" i="1" s="1"/>
  <c r="A2441" i="1" s="1" a="1"/>
  <c r="A2441" i="1" s="1"/>
  <c r="B2449" i="1" a="1"/>
  <c r="B2449" i="1" s="1"/>
  <c r="A2449" i="1" s="1" a="1"/>
  <c r="A2449" i="1" s="1"/>
  <c r="B2457" i="1" a="1"/>
  <c r="B2457" i="1" s="1"/>
  <c r="A2457" i="1" s="1" a="1"/>
  <c r="A2457" i="1" s="1"/>
  <c r="B2465" i="1" a="1"/>
  <c r="B2465" i="1" s="1"/>
  <c r="A2465" i="1" s="1" a="1"/>
  <c r="A2465" i="1" s="1"/>
  <c r="B2473" i="1" a="1"/>
  <c r="B2473" i="1" s="1"/>
  <c r="A2473" i="1" s="1" a="1"/>
  <c r="A2473" i="1" s="1"/>
  <c r="B2481" i="1" a="1"/>
  <c r="B2481" i="1" s="1"/>
  <c r="A2481" i="1" s="1" a="1"/>
  <c r="A2481" i="1" s="1"/>
  <c r="B2489" i="1" a="1"/>
  <c r="B2489" i="1" s="1"/>
  <c r="A2489" i="1" s="1" a="1"/>
  <c r="A2489" i="1" s="1"/>
  <c r="B2497" i="1" a="1"/>
  <c r="B2497" i="1" s="1"/>
  <c r="A2497" i="1" s="1" a="1"/>
  <c r="A2497" i="1" s="1"/>
  <c r="B2505" i="1" a="1"/>
  <c r="B2505" i="1" s="1"/>
  <c r="A2505" i="1" s="1" a="1"/>
  <c r="A2505" i="1" s="1"/>
  <c r="B2513" i="1" a="1"/>
  <c r="B2513" i="1" s="1"/>
  <c r="A2513" i="1" s="1" a="1"/>
  <c r="A2513" i="1" s="1"/>
  <c r="B2521" i="1" a="1"/>
  <c r="B2521" i="1" s="1"/>
  <c r="A2521" i="1" s="1" a="1"/>
  <c r="A2521" i="1" s="1"/>
  <c r="B2529" i="1" a="1"/>
  <c r="B2529" i="1" s="1"/>
  <c r="A2529" i="1" s="1" a="1"/>
  <c r="A2529" i="1" s="1"/>
  <c r="B2537" i="1" a="1"/>
  <c r="B2537" i="1" s="1"/>
  <c r="A2537" i="1" s="1" a="1"/>
  <c r="A2537" i="1" s="1"/>
  <c r="B2545" i="1" a="1"/>
  <c r="B2545" i="1" s="1"/>
  <c r="A2545" i="1" s="1" a="1"/>
  <c r="A2545" i="1" s="1"/>
  <c r="B2553" i="1" a="1"/>
  <c r="B2553" i="1" s="1"/>
  <c r="A2553" i="1" s="1" a="1"/>
  <c r="A2553" i="1" s="1"/>
  <c r="B2561" i="1" a="1"/>
  <c r="B2561" i="1" s="1"/>
  <c r="A2561" i="1" s="1" a="1"/>
  <c r="A2561" i="1" s="1"/>
  <c r="B2569" i="1" a="1"/>
  <c r="B2569" i="1" s="1"/>
  <c r="A2569" i="1" s="1" a="1"/>
  <c r="A2569" i="1" s="1"/>
  <c r="B2577" i="1" a="1"/>
  <c r="B2577" i="1" s="1"/>
  <c r="A2577" i="1" s="1" a="1"/>
  <c r="A2577" i="1" s="1"/>
  <c r="B2585" i="1" a="1"/>
  <c r="B2585" i="1" s="1"/>
  <c r="A2585" i="1" s="1" a="1"/>
  <c r="A2585" i="1" s="1"/>
  <c r="B2593" i="1" a="1"/>
  <c r="B2593" i="1" s="1"/>
  <c r="A2593" i="1" s="1" a="1"/>
  <c r="A2593" i="1" s="1"/>
  <c r="B2601" i="1" a="1"/>
  <c r="B2601" i="1" s="1"/>
  <c r="A2601" i="1" s="1" a="1"/>
  <c r="A2601" i="1" s="1"/>
  <c r="B2609" i="1" a="1"/>
  <c r="B2609" i="1" s="1"/>
  <c r="A2609" i="1" s="1" a="1"/>
  <c r="A2609" i="1" s="1"/>
  <c r="B2617" i="1" a="1"/>
  <c r="B2617" i="1" s="1"/>
  <c r="A2617" i="1" s="1" a="1"/>
  <c r="A2617" i="1" s="1"/>
  <c r="B2625" i="1" a="1"/>
  <c r="B2625" i="1" s="1"/>
  <c r="A2625" i="1" s="1" a="1"/>
  <c r="A2625" i="1" s="1"/>
  <c r="B2633" i="1" a="1"/>
  <c r="B2633" i="1" s="1"/>
  <c r="A2633" i="1" s="1" a="1"/>
  <c r="A2633" i="1" s="1"/>
  <c r="B2641" i="1" a="1"/>
  <c r="B2641" i="1" s="1"/>
  <c r="A2641" i="1" s="1" a="1"/>
  <c r="A2641" i="1" s="1"/>
  <c r="B2649" i="1" a="1"/>
  <c r="B2649" i="1" s="1"/>
  <c r="A2649" i="1" s="1" a="1"/>
  <c r="A2649" i="1" s="1"/>
  <c r="B2657" i="1" a="1"/>
  <c r="B2657" i="1" s="1"/>
  <c r="A2657" i="1" s="1" a="1"/>
  <c r="A2657" i="1" s="1"/>
  <c r="B2665" i="1" a="1"/>
  <c r="B2665" i="1" s="1"/>
  <c r="A2665" i="1" s="1" a="1"/>
  <c r="A2665" i="1" s="1"/>
  <c r="B2673" i="1" a="1"/>
  <c r="B2673" i="1" s="1"/>
  <c r="A2673" i="1" s="1" a="1"/>
  <c r="A2673" i="1" s="1"/>
  <c r="B2681" i="1" a="1"/>
  <c r="B2681" i="1" s="1"/>
  <c r="A2681" i="1" s="1" a="1"/>
  <c r="A2681" i="1" s="1"/>
  <c r="B2689" i="1" a="1"/>
  <c r="B2689" i="1" s="1"/>
  <c r="A2689" i="1" s="1" a="1"/>
  <c r="A2689" i="1" s="1"/>
  <c r="B2697" i="1" a="1"/>
  <c r="B2697" i="1" s="1"/>
  <c r="A2697" i="1" s="1" a="1"/>
  <c r="A2697" i="1" s="1"/>
  <c r="B2705" i="1" a="1"/>
  <c r="B2705" i="1" s="1"/>
  <c r="A2705" i="1" s="1" a="1"/>
  <c r="A2705" i="1" s="1"/>
  <c r="B2713" i="1" a="1"/>
  <c r="B2713" i="1" s="1"/>
  <c r="A2713" i="1" s="1" a="1"/>
  <c r="A2713" i="1" s="1"/>
  <c r="B2721" i="1" a="1"/>
  <c r="B2721" i="1" s="1"/>
  <c r="A2721" i="1" s="1" a="1"/>
  <c r="A2721" i="1" s="1"/>
  <c r="B2729" i="1" a="1"/>
  <c r="B2729" i="1" s="1"/>
  <c r="A2729" i="1" s="1" a="1"/>
  <c r="A2729" i="1" s="1"/>
  <c r="B2737" i="1" a="1"/>
  <c r="B2737" i="1" s="1"/>
  <c r="A2737" i="1" s="1" a="1"/>
  <c r="A2737" i="1" s="1"/>
  <c r="B2745" i="1" a="1"/>
  <c r="B2745" i="1" s="1"/>
  <c r="A2745" i="1" s="1" a="1"/>
  <c r="A2745" i="1" s="1"/>
  <c r="B2753" i="1" a="1"/>
  <c r="B2753" i="1" s="1"/>
  <c r="A2753" i="1" s="1" a="1"/>
  <c r="A2753" i="1" s="1"/>
  <c r="B2761" i="1" a="1"/>
  <c r="B2761" i="1" s="1"/>
  <c r="A2761" i="1" s="1" a="1"/>
  <c r="A2761" i="1" s="1"/>
  <c r="B2769" i="1" a="1"/>
  <c r="B2769" i="1" s="1"/>
  <c r="A2769" i="1" s="1" a="1"/>
  <c r="A2769" i="1" s="1"/>
  <c r="B2777" i="1" a="1"/>
  <c r="B2777" i="1" s="1"/>
  <c r="A2777" i="1" s="1" a="1"/>
  <c r="A2777" i="1" s="1"/>
  <c r="B2785" i="1" a="1"/>
  <c r="B2785" i="1" s="1"/>
  <c r="A2785" i="1" s="1" a="1"/>
  <c r="A2785" i="1" s="1"/>
  <c r="B2793" i="1" a="1"/>
  <c r="B2793" i="1" s="1"/>
  <c r="A2793" i="1" s="1" a="1"/>
  <c r="A2793" i="1" s="1"/>
  <c r="B2801" i="1" a="1"/>
  <c r="B2801" i="1" s="1"/>
  <c r="A2801" i="1" s="1" a="1"/>
  <c r="A2801" i="1" s="1"/>
  <c r="B2809" i="1" a="1"/>
  <c r="B2809" i="1" s="1"/>
  <c r="A2809" i="1" s="1" a="1"/>
  <c r="A2809" i="1" s="1"/>
  <c r="B2817" i="1" a="1"/>
  <c r="B2817" i="1" s="1"/>
  <c r="A2817" i="1" s="1" a="1"/>
  <c r="A2817" i="1" s="1"/>
  <c r="B2825" i="1" a="1"/>
  <c r="B2825" i="1" s="1"/>
  <c r="A2825" i="1" s="1" a="1"/>
  <c r="A2825" i="1" s="1"/>
  <c r="B2833" i="1" a="1"/>
  <c r="B2833" i="1" s="1"/>
  <c r="A2833" i="1" s="1" a="1"/>
  <c r="A2833" i="1" s="1"/>
  <c r="B2841" i="1" a="1"/>
  <c r="B2841" i="1" s="1"/>
  <c r="A2841" i="1" s="1" a="1"/>
  <c r="A2841" i="1" s="1"/>
  <c r="B2849" i="1" a="1"/>
  <c r="B2849" i="1" s="1"/>
  <c r="A2849" i="1" s="1" a="1"/>
  <c r="A2849" i="1" s="1"/>
  <c r="B2857" i="1" a="1"/>
  <c r="B2857" i="1" s="1"/>
  <c r="A2857" i="1" s="1" a="1"/>
  <c r="A2857" i="1" s="1"/>
  <c r="B2865" i="1" a="1"/>
  <c r="B2865" i="1" s="1"/>
  <c r="A2865" i="1" s="1" a="1"/>
  <c r="A2865" i="1" s="1"/>
  <c r="B2873" i="1" a="1"/>
  <c r="B2873" i="1" s="1"/>
  <c r="A2873" i="1" s="1" a="1"/>
  <c r="A2873" i="1" s="1"/>
  <c r="B2881" i="1" a="1"/>
  <c r="B2881" i="1" s="1"/>
  <c r="A2881" i="1" s="1" a="1"/>
  <c r="A2881" i="1" s="1"/>
  <c r="B2889" i="1" a="1"/>
  <c r="B2889" i="1" s="1"/>
  <c r="A2889" i="1" s="1" a="1"/>
  <c r="A2889" i="1" s="1"/>
  <c r="B2897" i="1" a="1"/>
  <c r="B2897" i="1" s="1"/>
  <c r="A2897" i="1" s="1" a="1"/>
  <c r="A2897" i="1" s="1"/>
  <c r="B2905" i="1" a="1"/>
  <c r="B2905" i="1" s="1"/>
  <c r="A2905" i="1" s="1" a="1"/>
  <c r="A2905" i="1" s="1"/>
  <c r="B2913" i="1" a="1"/>
  <c r="B2913" i="1" s="1"/>
  <c r="A2913" i="1" s="1" a="1"/>
  <c r="A2913" i="1" s="1"/>
  <c r="B2921" i="1" a="1"/>
  <c r="B2921" i="1" s="1"/>
  <c r="A2921" i="1" s="1" a="1"/>
  <c r="A2921" i="1" s="1"/>
  <c r="B2929" i="1" a="1"/>
  <c r="B2929" i="1" s="1"/>
  <c r="A2929" i="1" s="1" a="1"/>
  <c r="A2929" i="1" s="1"/>
  <c r="B2937" i="1" a="1"/>
  <c r="B2937" i="1" s="1"/>
  <c r="A2937" i="1" s="1" a="1"/>
  <c r="A2937" i="1" s="1"/>
  <c r="B2945" i="1" a="1"/>
  <c r="B2945" i="1" s="1"/>
  <c r="A2945" i="1" s="1" a="1"/>
  <c r="A2945" i="1" s="1"/>
  <c r="B2953" i="1" a="1"/>
  <c r="B2953" i="1" s="1"/>
  <c r="A2953" i="1" s="1" a="1"/>
  <c r="A2953" i="1" s="1"/>
  <c r="B2961" i="1" a="1"/>
  <c r="B2961" i="1" s="1"/>
  <c r="A2961" i="1" s="1" a="1"/>
  <c r="A2961" i="1" s="1"/>
  <c r="B2969" i="1" a="1"/>
  <c r="B2969" i="1" s="1"/>
  <c r="A2969" i="1" s="1" a="1"/>
  <c r="A2969" i="1" s="1"/>
  <c r="B2977" i="1" a="1"/>
  <c r="B2977" i="1" s="1"/>
  <c r="A2977" i="1" s="1" a="1"/>
  <c r="A2977" i="1" s="1"/>
  <c r="B2985" i="1" a="1"/>
  <c r="B2985" i="1" s="1"/>
  <c r="A2985" i="1" s="1" a="1"/>
  <c r="A2985" i="1" s="1"/>
  <c r="B46" i="1" a="1"/>
  <c r="B46" i="1" s="1"/>
  <c r="A46" i="1" s="1" a="1"/>
  <c r="A46" i="1" s="1"/>
  <c r="B70" i="1" a="1"/>
  <c r="B70" i="1" s="1"/>
  <c r="A70" i="1" s="1" a="1"/>
  <c r="A70" i="1" s="1"/>
  <c r="B85" i="1" a="1"/>
  <c r="B85" i="1" s="1"/>
  <c r="A85" i="1" s="1" a="1"/>
  <c r="A85" i="1" s="1"/>
  <c r="B153" i="1" a="1"/>
  <c r="B153" i="1" s="1"/>
  <c r="A153" i="1" s="1" a="1"/>
  <c r="A153" i="1" s="1"/>
  <c r="B174" i="1" a="1"/>
  <c r="B174" i="1" s="1"/>
  <c r="A174" i="1" s="1" a="1"/>
  <c r="A174" i="1" s="1"/>
  <c r="B190" i="1" a="1"/>
  <c r="B190" i="1" s="1"/>
  <c r="A190" i="1" s="1" a="1"/>
  <c r="A190" i="1" s="1"/>
  <c r="B206" i="1" a="1"/>
  <c r="B206" i="1" s="1"/>
  <c r="A206" i="1" s="1" a="1"/>
  <c r="A206" i="1" s="1"/>
  <c r="B222" i="1" a="1"/>
  <c r="B222" i="1" s="1"/>
  <c r="A222" i="1" s="1" a="1"/>
  <c r="A222" i="1" s="1"/>
  <c r="B238" i="1" a="1"/>
  <c r="B238" i="1" s="1"/>
  <c r="A238" i="1" s="1" a="1"/>
  <c r="A238" i="1" s="1"/>
  <c r="B270" i="1" a="1"/>
  <c r="B270" i="1" s="1"/>
  <c r="A270" i="1" s="1" a="1"/>
  <c r="A270" i="1" s="1"/>
  <c r="B369" i="1" a="1"/>
  <c r="B369" i="1" s="1"/>
  <c r="A369" i="1" s="1" a="1"/>
  <c r="A369" i="1" s="1"/>
  <c r="B401" i="1" a="1"/>
  <c r="B401" i="1" s="1"/>
  <c r="A401" i="1" s="1" a="1"/>
  <c r="A401" i="1" s="1"/>
  <c r="B433" i="1" a="1"/>
  <c r="B433" i="1" s="1"/>
  <c r="A433" i="1" s="1" a="1"/>
  <c r="A433" i="1" s="1"/>
  <c r="B465" i="1" a="1"/>
  <c r="B465" i="1" s="1"/>
  <c r="A465" i="1" s="1" a="1"/>
  <c r="A465" i="1" s="1"/>
  <c r="B497" i="1" a="1"/>
  <c r="B497" i="1" s="1"/>
  <c r="A497" i="1" s="1" a="1"/>
  <c r="A497" i="1" s="1"/>
  <c r="B529" i="1" a="1"/>
  <c r="B529" i="1" s="1"/>
  <c r="A529" i="1" s="1" a="1"/>
  <c r="A529" i="1" s="1"/>
  <c r="B561" i="1" a="1"/>
  <c r="B561" i="1" s="1"/>
  <c r="A561" i="1" s="1" a="1"/>
  <c r="A561" i="1" s="1"/>
  <c r="B623" i="1" a="1"/>
  <c r="B623" i="1" s="1"/>
  <c r="A623" i="1" s="1" a="1"/>
  <c r="A623" i="1" s="1"/>
  <c r="B655" i="1" a="1"/>
  <c r="B655" i="1" s="1"/>
  <c r="A655" i="1" s="1" a="1"/>
  <c r="A655" i="1" s="1"/>
  <c r="B742" i="1" a="1"/>
  <c r="B742" i="1" s="1"/>
  <c r="A742" i="1" s="1" a="1"/>
  <c r="A742" i="1" s="1"/>
  <c r="B774" i="1" a="1"/>
  <c r="B774" i="1" s="1"/>
  <c r="A774" i="1" s="1" a="1"/>
  <c r="A774" i="1" s="1"/>
  <c r="B792" i="1" a="1"/>
  <c r="B792" i="1" s="1"/>
  <c r="A792" i="1" s="1" a="1"/>
  <c r="A792" i="1" s="1"/>
  <c r="B808" i="1" a="1"/>
  <c r="B808" i="1" s="1"/>
  <c r="A808" i="1" s="1" a="1"/>
  <c r="A808" i="1" s="1"/>
  <c r="B824" i="1" a="1"/>
  <c r="B824" i="1" s="1"/>
  <c r="A824" i="1" s="1" a="1"/>
  <c r="A824" i="1" s="1"/>
  <c r="B840" i="1" a="1"/>
  <c r="B840" i="1" s="1"/>
  <c r="A840" i="1" s="1" a="1"/>
  <c r="A840" i="1" s="1"/>
  <c r="B856" i="1" a="1"/>
  <c r="B856" i="1" s="1"/>
  <c r="A856" i="1" s="1" a="1"/>
  <c r="A856" i="1" s="1"/>
  <c r="B872" i="1" a="1"/>
  <c r="B872" i="1" s="1"/>
  <c r="A872" i="1" s="1" a="1"/>
  <c r="A872" i="1" s="1"/>
  <c r="B888" i="1" a="1"/>
  <c r="B888" i="1" s="1"/>
  <c r="A888" i="1" s="1" a="1"/>
  <c r="A888" i="1" s="1"/>
  <c r="B904" i="1" a="1"/>
  <c r="B904" i="1" s="1"/>
  <c r="A904" i="1" s="1" a="1"/>
  <c r="A904" i="1" s="1"/>
  <c r="B920" i="1" a="1"/>
  <c r="B920" i="1" s="1"/>
  <c r="A920" i="1" s="1" a="1"/>
  <c r="A920" i="1" s="1"/>
  <c r="B936" i="1" a="1"/>
  <c r="B936" i="1" s="1"/>
  <c r="A936" i="1" s="1" a="1"/>
  <c r="A936" i="1" s="1"/>
  <c r="B952" i="1" a="1"/>
  <c r="B952" i="1" s="1"/>
  <c r="A952" i="1" s="1" a="1"/>
  <c r="A952" i="1" s="1"/>
  <c r="B968" i="1" a="1"/>
  <c r="B968" i="1" s="1"/>
  <c r="A968" i="1" s="1" a="1"/>
  <c r="A968" i="1" s="1"/>
  <c r="B984" i="1" a="1"/>
  <c r="B984" i="1" s="1"/>
  <c r="A984" i="1" s="1" a="1"/>
  <c r="A984" i="1" s="1"/>
  <c r="B1000" i="1" a="1"/>
  <c r="B1000" i="1" s="1"/>
  <c r="A1000" i="1" s="1" a="1"/>
  <c r="A1000" i="1" s="1"/>
  <c r="B1016" i="1" a="1"/>
  <c r="B1016" i="1" s="1"/>
  <c r="A1016" i="1" s="1" a="1"/>
  <c r="A1016" i="1" s="1"/>
  <c r="B266" i="1" a="1"/>
  <c r="B266" i="1" s="1"/>
  <c r="A266" i="1" s="1" a="1"/>
  <c r="A266" i="1" s="1"/>
  <c r="B320" i="1" a="1"/>
  <c r="B320" i="1" s="1"/>
  <c r="A320" i="1" s="1" a="1"/>
  <c r="A320" i="1" s="1"/>
  <c r="B389" i="1" a="1"/>
  <c r="B389" i="1" s="1"/>
  <c r="A389" i="1" s="1" a="1"/>
  <c r="A389" i="1" s="1"/>
  <c r="B421" i="1" a="1"/>
  <c r="B421" i="1" s="1"/>
  <c r="A421" i="1" s="1" a="1"/>
  <c r="A421" i="1" s="1"/>
  <c r="B453" i="1" a="1"/>
  <c r="B453" i="1" s="1"/>
  <c r="A453" i="1" s="1" a="1"/>
  <c r="A453" i="1" s="1"/>
  <c r="B485" i="1" a="1"/>
  <c r="B485" i="1" s="1"/>
  <c r="A485" i="1" s="1" a="1"/>
  <c r="A485" i="1" s="1"/>
  <c r="B517" i="1" a="1"/>
  <c r="B517" i="1" s="1"/>
  <c r="A517" i="1" s="1" a="1"/>
  <c r="A517" i="1" s="1"/>
  <c r="B549" i="1" a="1"/>
  <c r="B549" i="1" s="1"/>
  <c r="A549" i="1" s="1" a="1"/>
  <c r="A549" i="1" s="1"/>
  <c r="B581" i="1" a="1"/>
  <c r="B581" i="1" s="1"/>
  <c r="A581" i="1" s="1" a="1"/>
  <c r="A581" i="1" s="1"/>
  <c r="B651" i="1" a="1"/>
  <c r="B651" i="1" s="1"/>
  <c r="A651" i="1" s="1" a="1"/>
  <c r="A651" i="1" s="1"/>
  <c r="B738" i="1" a="1"/>
  <c r="B738" i="1" s="1"/>
  <c r="A738" i="1" s="1" a="1"/>
  <c r="A738" i="1" s="1"/>
  <c r="B770" i="1" a="1"/>
  <c r="B770" i="1" s="1"/>
  <c r="A770" i="1" s="1" a="1"/>
  <c r="A770" i="1" s="1"/>
  <c r="B1040" i="1" a="1"/>
  <c r="B1040" i="1" s="1"/>
  <c r="A1040" i="1" s="1" a="1"/>
  <c r="A1040" i="1" s="1"/>
  <c r="B1072" i="1" a="1"/>
  <c r="B1072" i="1" s="1"/>
  <c r="A1072" i="1" s="1" a="1"/>
  <c r="A1072" i="1" s="1"/>
  <c r="B1104" i="1" a="1"/>
  <c r="B1104" i="1" s="1"/>
  <c r="A1104" i="1" s="1" a="1"/>
  <c r="A1104" i="1" s="1"/>
  <c r="B1136" i="1" a="1"/>
  <c r="B1136" i="1" s="1"/>
  <c r="A1136" i="1" s="1" a="1"/>
  <c r="A1136" i="1" s="1"/>
  <c r="B1168" i="1" a="1"/>
  <c r="B1168" i="1" s="1"/>
  <c r="A1168" i="1" s="1" a="1"/>
  <c r="A1168" i="1" s="1"/>
  <c r="B1293" i="1" a="1"/>
  <c r="B1293" i="1" s="1"/>
  <c r="A1293" i="1" s="1" a="1"/>
  <c r="A1293" i="1" s="1"/>
  <c r="B1309" i="1" a="1"/>
  <c r="B1309" i="1" s="1"/>
  <c r="A1309" i="1" s="1" a="1"/>
  <c r="A1309" i="1" s="1"/>
  <c r="B1325" i="1" a="1"/>
  <c r="B1325" i="1" s="1"/>
  <c r="A1325" i="1" s="1" a="1"/>
  <c r="A1325" i="1" s="1"/>
  <c r="B1341" i="1" a="1"/>
  <c r="B1341" i="1" s="1"/>
  <c r="A1341" i="1" s="1" a="1"/>
  <c r="A1341" i="1" s="1"/>
  <c r="B1357" i="1" a="1"/>
  <c r="B1357" i="1" s="1"/>
  <c r="A1357" i="1" s="1" a="1"/>
  <c r="A1357" i="1" s="1"/>
  <c r="B1514" i="1" a="1"/>
  <c r="B1514" i="1" s="1"/>
  <c r="A1514" i="1" s="1" a="1"/>
  <c r="A1514" i="1" s="1"/>
  <c r="B1530" i="1" a="1"/>
  <c r="B1530" i="1" s="1"/>
  <c r="A1530" i="1" s="1" a="1"/>
  <c r="A1530" i="1" s="1"/>
  <c r="B1546" i="1" a="1"/>
  <c r="B1546" i="1" s="1"/>
  <c r="A1546" i="1" s="1" a="1"/>
  <c r="A1546" i="1" s="1"/>
  <c r="B1562" i="1" a="1"/>
  <c r="B1562" i="1" s="1"/>
  <c r="A1562" i="1" s="1" a="1"/>
  <c r="A1562" i="1" s="1"/>
  <c r="B1578" i="1" a="1"/>
  <c r="B1578" i="1" s="1"/>
  <c r="A1578" i="1" s="1" a="1"/>
  <c r="A1578" i="1" s="1"/>
  <c r="B1594" i="1" a="1"/>
  <c r="B1594" i="1" s="1"/>
  <c r="A1594" i="1" s="1" a="1"/>
  <c r="A1594" i="1" s="1"/>
  <c r="B1610" i="1" a="1"/>
  <c r="B1610" i="1" s="1"/>
  <c r="A1610" i="1" s="1" a="1"/>
  <c r="A1610" i="1" s="1"/>
  <c r="B1626" i="1" a="1"/>
  <c r="B1626" i="1" s="1"/>
  <c r="A1626" i="1" s="1" a="1"/>
  <c r="A1626" i="1" s="1"/>
  <c r="B1642" i="1" a="1"/>
  <c r="B1642" i="1" s="1"/>
  <c r="A1642" i="1" s="1" a="1"/>
  <c r="A1642" i="1" s="1"/>
  <c r="B1658" i="1" a="1"/>
  <c r="B1658" i="1" s="1"/>
  <c r="A1658" i="1" s="1" a="1"/>
  <c r="A1658" i="1" s="1"/>
  <c r="B1674" i="1" a="1"/>
  <c r="B1674" i="1" s="1"/>
  <c r="A1674" i="1" s="1" a="1"/>
  <c r="A1674" i="1" s="1"/>
  <c r="B1690" i="1" a="1"/>
  <c r="B1690" i="1" s="1"/>
  <c r="A1690" i="1" s="1" a="1"/>
  <c r="A1690" i="1" s="1"/>
  <c r="B1706" i="1" a="1"/>
  <c r="B1706" i="1" s="1"/>
  <c r="A1706" i="1" s="1" a="1"/>
  <c r="A1706" i="1" s="1"/>
  <c r="B1722" i="1" a="1"/>
  <c r="B1722" i="1" s="1"/>
  <c r="A1722" i="1" s="1" a="1"/>
  <c r="A1722" i="1" s="1"/>
  <c r="B1738" i="1" a="1"/>
  <c r="B1738" i="1" s="1"/>
  <c r="A1738" i="1" s="1" a="1"/>
  <c r="A1738" i="1" s="1"/>
  <c r="B1754" i="1" a="1"/>
  <c r="B1754" i="1" s="1"/>
  <c r="A1754" i="1" s="1" a="1"/>
  <c r="A1754" i="1" s="1"/>
  <c r="B1770" i="1" a="1"/>
  <c r="B1770" i="1" s="1"/>
  <c r="A1770" i="1" s="1" a="1"/>
  <c r="A1770" i="1" s="1"/>
  <c r="B1786" i="1" a="1"/>
  <c r="B1786" i="1" s="1"/>
  <c r="A1786" i="1" s="1" a="1"/>
  <c r="A1786" i="1" s="1"/>
  <c r="B1802" i="1" a="1"/>
  <c r="B1802" i="1" s="1"/>
  <c r="A1802" i="1" s="1" a="1"/>
  <c r="A1802" i="1" s="1"/>
  <c r="B1818" i="1" a="1"/>
  <c r="B1818" i="1" s="1"/>
  <c r="A1818" i="1" s="1" a="1"/>
  <c r="A1818" i="1" s="1"/>
  <c r="B1834" i="1" a="1"/>
  <c r="B1834" i="1" s="1"/>
  <c r="A1834" i="1" s="1" a="1"/>
  <c r="A1834" i="1" s="1"/>
  <c r="B1850" i="1" a="1"/>
  <c r="B1850" i="1" s="1"/>
  <c r="A1850" i="1" s="1" a="1"/>
  <c r="A1850" i="1" s="1"/>
  <c r="B1866" i="1" a="1"/>
  <c r="B1866" i="1" s="1"/>
  <c r="A1866" i="1" s="1" a="1"/>
  <c r="A1866" i="1" s="1"/>
  <c r="B1882" i="1" a="1"/>
  <c r="B1882" i="1" s="1"/>
  <c r="A1882" i="1" s="1" a="1"/>
  <c r="A1882" i="1" s="1"/>
  <c r="B1898" i="1" a="1"/>
  <c r="B1898" i="1" s="1"/>
  <c r="A1898" i="1" s="1" a="1"/>
  <c r="A1898" i="1" s="1"/>
  <c r="B1914" i="1" a="1"/>
  <c r="B1914" i="1" s="1"/>
  <c r="A1914" i="1" s="1" a="1"/>
  <c r="A1914" i="1" s="1"/>
  <c r="B1930" i="1" a="1"/>
  <c r="B1930" i="1" s="1"/>
  <c r="A1930" i="1" s="1" a="1"/>
  <c r="A1930" i="1" s="1"/>
  <c r="B1946" i="1" a="1"/>
  <c r="B1946" i="1" s="1"/>
  <c r="A1946" i="1" s="1" a="1"/>
  <c r="A1946" i="1" s="1"/>
  <c r="B1962" i="1" a="1"/>
  <c r="B1962" i="1" s="1"/>
  <c r="A1962" i="1" s="1" a="1"/>
  <c r="A1962" i="1" s="1"/>
  <c r="B1978" i="1" a="1"/>
  <c r="B1978" i="1" s="1"/>
  <c r="A1978" i="1" s="1" a="1"/>
  <c r="A1978" i="1" s="1"/>
  <c r="B1994" i="1" a="1"/>
  <c r="B1994" i="1" s="1"/>
  <c r="A1994" i="1" s="1" a="1"/>
  <c r="A1994" i="1" s="1"/>
  <c r="B2010" i="1" a="1"/>
  <c r="B2010" i="1" s="1"/>
  <c r="A2010" i="1" s="1" a="1"/>
  <c r="A2010" i="1" s="1"/>
  <c r="B2026" i="1" a="1"/>
  <c r="B2026" i="1" s="1"/>
  <c r="A2026" i="1" s="1" a="1"/>
  <c r="A2026" i="1" s="1"/>
  <c r="B2042" i="1" a="1"/>
  <c r="B2042" i="1" s="1"/>
  <c r="A2042" i="1" s="1" a="1"/>
  <c r="A2042" i="1" s="1"/>
  <c r="B2058" i="1" a="1"/>
  <c r="B2058" i="1" s="1"/>
  <c r="A2058" i="1" s="1" a="1"/>
  <c r="A2058" i="1" s="1"/>
  <c r="B2074" i="1" a="1"/>
  <c r="B2074" i="1" s="1"/>
  <c r="A2074" i="1" s="1" a="1"/>
  <c r="A2074" i="1" s="1"/>
  <c r="B2090" i="1" a="1"/>
  <c r="B2090" i="1" s="1"/>
  <c r="A2090" i="1" s="1" a="1"/>
  <c r="A2090" i="1" s="1"/>
  <c r="B2106" i="1" a="1"/>
  <c r="B2106" i="1" s="1"/>
  <c r="A2106" i="1" s="1" a="1"/>
  <c r="A2106" i="1" s="1"/>
  <c r="B2122" i="1" a="1"/>
  <c r="B2122" i="1" s="1"/>
  <c r="A2122" i="1" s="1" a="1"/>
  <c r="A2122" i="1" s="1"/>
  <c r="B2138" i="1" a="1"/>
  <c r="B2138" i="1" s="1"/>
  <c r="A2138" i="1" s="1" a="1"/>
  <c r="A2138" i="1" s="1"/>
  <c r="B2154" i="1" a="1"/>
  <c r="B2154" i="1" s="1"/>
  <c r="A2154" i="1" s="1" a="1"/>
  <c r="A2154" i="1" s="1"/>
  <c r="B2170" i="1" a="1"/>
  <c r="B2170" i="1" s="1"/>
  <c r="A2170" i="1" s="1" a="1"/>
  <c r="A2170" i="1" s="1"/>
  <c r="B2186" i="1" a="1"/>
  <c r="B2186" i="1" s="1"/>
  <c r="A2186" i="1" s="1" a="1"/>
  <c r="A2186" i="1" s="1"/>
  <c r="B2202" i="1" a="1"/>
  <c r="B2202" i="1" s="1"/>
  <c r="A2202" i="1" s="1" a="1"/>
  <c r="A2202" i="1" s="1"/>
  <c r="B2218" i="1" a="1"/>
  <c r="B2218" i="1" s="1"/>
  <c r="A2218" i="1" s="1" a="1"/>
  <c r="A2218" i="1" s="1"/>
  <c r="B2234" i="1" a="1"/>
  <c r="B2234" i="1" s="1"/>
  <c r="A2234" i="1" s="1" a="1"/>
  <c r="A2234" i="1" s="1"/>
  <c r="B2250" i="1" a="1"/>
  <c r="B2250" i="1" s="1"/>
  <c r="A2250" i="1" s="1" a="1"/>
  <c r="A2250" i="1" s="1"/>
  <c r="B2266" i="1" a="1"/>
  <c r="B2266" i="1" s="1"/>
  <c r="A2266" i="1" s="1" a="1"/>
  <c r="A2266" i="1" s="1"/>
  <c r="B2282" i="1" a="1"/>
  <c r="B2282" i="1" s="1"/>
  <c r="A2282" i="1" s="1" a="1"/>
  <c r="A2282" i="1" s="1"/>
  <c r="B2298" i="1" a="1"/>
  <c r="B2298" i="1" s="1"/>
  <c r="A2298" i="1" s="1" a="1"/>
  <c r="A2298" i="1" s="1"/>
  <c r="B2314" i="1" a="1"/>
  <c r="B2314" i="1" s="1"/>
  <c r="A2314" i="1" s="1" a="1"/>
  <c r="A2314" i="1" s="1"/>
  <c r="B2330" i="1" a="1"/>
  <c r="B2330" i="1" s="1"/>
  <c r="A2330" i="1" s="1" a="1"/>
  <c r="A2330" i="1" s="1"/>
  <c r="B2346" i="1" a="1"/>
  <c r="B2346" i="1" s="1"/>
  <c r="A2346" i="1" s="1" a="1"/>
  <c r="A2346" i="1" s="1"/>
  <c r="B2362" i="1" a="1"/>
  <c r="B2362" i="1" s="1"/>
  <c r="A2362" i="1" s="1" a="1"/>
  <c r="A2362" i="1" s="1"/>
  <c r="B2378" i="1" a="1"/>
  <c r="B2378" i="1" s="1"/>
  <c r="A2378" i="1" s="1" a="1"/>
  <c r="A2378" i="1" s="1"/>
  <c r="B2394" i="1" a="1"/>
  <c r="B2394" i="1" s="1"/>
  <c r="A2394" i="1" s="1" a="1"/>
  <c r="A2394" i="1" s="1"/>
  <c r="B2410" i="1" a="1"/>
  <c r="B2410" i="1" s="1"/>
  <c r="A2410" i="1" s="1" a="1"/>
  <c r="A2410" i="1" s="1"/>
  <c r="B3000" i="1" a="1"/>
  <c r="B3000" i="1" s="1"/>
  <c r="A3000" i="1" s="1" a="1"/>
  <c r="A3000" i="1" s="1"/>
  <c r="B1044" i="1" a="1"/>
  <c r="B1044" i="1" s="1"/>
  <c r="A1044" i="1" s="1" a="1"/>
  <c r="A1044" i="1" s="1"/>
  <c r="B1076" i="1" a="1"/>
  <c r="B1076" i="1" s="1"/>
  <c r="A1076" i="1" s="1" a="1"/>
  <c r="A1076" i="1" s="1"/>
  <c r="B1108" i="1" a="1"/>
  <c r="B1108" i="1" s="1"/>
  <c r="A1108" i="1" s="1" a="1"/>
  <c r="A1108" i="1" s="1"/>
  <c r="B1140" i="1" a="1"/>
  <c r="B1140" i="1" s="1"/>
  <c r="A1140" i="1" s="1" a="1"/>
  <c r="A1140" i="1" s="1"/>
  <c r="B1172" i="1" a="1"/>
  <c r="B1172" i="1" s="1"/>
  <c r="A1172" i="1" s="1" a="1"/>
  <c r="A1172" i="1" s="1"/>
  <c r="B68" i="1" a="1"/>
  <c r="B68" i="1" s="1"/>
  <c r="A68" i="1" s="1" a="1"/>
  <c r="A68" i="1" s="1"/>
  <c r="B159" i="1" a="1"/>
  <c r="B159" i="1" s="1"/>
  <c r="A159" i="1" s="1" a="1"/>
  <c r="A159" i="1" s="1"/>
  <c r="B188" i="1" a="1"/>
  <c r="B188" i="1" s="1"/>
  <c r="A188" i="1" s="1" a="1"/>
  <c r="A188" i="1" s="1"/>
  <c r="B220" i="1" a="1"/>
  <c r="B220" i="1" s="1"/>
  <c r="A220" i="1" s="1" a="1"/>
  <c r="A220" i="1" s="1"/>
  <c r="B252" i="1" a="1"/>
  <c r="B252" i="1" s="1"/>
  <c r="A252" i="1" s="1" a="1"/>
  <c r="A252" i="1" s="1"/>
  <c r="B284" i="1" a="1"/>
  <c r="B284" i="1" s="1"/>
  <c r="A284" i="1" s="1" a="1"/>
  <c r="A284" i="1" s="1"/>
  <c r="B383" i="1" a="1"/>
  <c r="B383" i="1" s="1"/>
  <c r="A383" i="1" s="1" a="1"/>
  <c r="A383" i="1" s="1"/>
  <c r="B415" i="1" a="1"/>
  <c r="B415" i="1" s="1"/>
  <c r="A415" i="1" s="1" a="1"/>
  <c r="A415" i="1" s="1"/>
  <c r="B447" i="1" a="1"/>
  <c r="B447" i="1" s="1"/>
  <c r="A447" i="1" s="1" a="1"/>
  <c r="A447" i="1" s="1"/>
  <c r="B479" i="1" a="1"/>
  <c r="B479" i="1" s="1"/>
  <c r="A479" i="1" s="1" a="1"/>
  <c r="A479" i="1" s="1"/>
  <c r="B511" i="1" a="1"/>
  <c r="B511" i="1" s="1"/>
  <c r="A511" i="1" s="1" a="1"/>
  <c r="A511" i="1" s="1"/>
  <c r="B543" i="1" a="1"/>
  <c r="B543" i="1" s="1"/>
  <c r="A543" i="1" s="1" a="1"/>
  <c r="A543" i="1" s="1"/>
  <c r="B80" i="1" a="1"/>
  <c r="B80" i="1" s="1"/>
  <c r="A80" i="1" s="1" a="1"/>
  <c r="A80" i="1" s="1"/>
  <c r="B184" i="1" a="1"/>
  <c r="B184" i="1" s="1"/>
  <c r="A184" i="1" s="1" a="1"/>
  <c r="A184" i="1" s="1"/>
  <c r="B248" i="1" a="1"/>
  <c r="B248" i="1" s="1"/>
  <c r="A248" i="1" s="1" a="1"/>
  <c r="A248" i="1" s="1"/>
  <c r="B363" i="1" a="1"/>
  <c r="B363" i="1" s="1"/>
  <c r="A363" i="1" s="1" a="1"/>
  <c r="A363" i="1" s="1"/>
  <c r="B427" i="1" a="1"/>
  <c r="B427" i="1" s="1"/>
  <c r="A427" i="1" s="1" a="1"/>
  <c r="A427" i="1" s="1"/>
  <c r="B491" i="1" a="1"/>
  <c r="B491" i="1" s="1"/>
  <c r="A491" i="1" s="1" a="1"/>
  <c r="A491" i="1" s="1"/>
  <c r="B555" i="1" a="1"/>
  <c r="B555" i="1" s="1"/>
  <c r="A555" i="1" s="1" a="1"/>
  <c r="A555" i="1" s="1"/>
  <c r="B649" i="1" a="1"/>
  <c r="B649" i="1" s="1"/>
  <c r="A649" i="1" s="1" a="1"/>
  <c r="A649" i="1" s="1"/>
  <c r="B768" i="1" a="1"/>
  <c r="B768" i="1" s="1"/>
  <c r="A768" i="1" s="1" a="1"/>
  <c r="A768" i="1" s="1"/>
  <c r="B834" i="1" a="1"/>
  <c r="B834" i="1" s="1"/>
  <c r="A834" i="1" s="1" a="1"/>
  <c r="A834" i="1" s="1"/>
  <c r="B898" i="1" a="1"/>
  <c r="B898" i="1" s="1"/>
  <c r="A898" i="1" s="1" a="1"/>
  <c r="A898" i="1" s="1"/>
  <c r="B962" i="1" a="1"/>
  <c r="B962" i="1" s="1"/>
  <c r="A962" i="1" s="1" a="1"/>
  <c r="A962" i="1" s="1"/>
  <c r="B1026" i="1" a="1"/>
  <c r="B1026" i="1" s="1"/>
  <c r="A1026" i="1" s="1" a="1"/>
  <c r="A1026" i="1" s="1"/>
  <c r="B1090" i="1" a="1"/>
  <c r="B1090" i="1" s="1"/>
  <c r="A1090" i="1" s="1" a="1"/>
  <c r="A1090" i="1" s="1"/>
  <c r="B1130" i="1" a="1"/>
  <c r="B1130" i="1" s="1"/>
  <c r="A1130" i="1" s="1" a="1"/>
  <c r="A1130" i="1" s="1"/>
  <c r="B1315" i="1" a="1"/>
  <c r="B1315" i="1" s="1"/>
  <c r="A1315" i="1" s="1" a="1"/>
  <c r="A1315" i="1" s="1"/>
  <c r="B1528" i="1" a="1"/>
  <c r="B1528" i="1" s="1"/>
  <c r="A1528" i="1" s="1" a="1"/>
  <c r="A1528" i="1" s="1"/>
  <c r="B1592" i="1" a="1"/>
  <c r="B1592" i="1" s="1"/>
  <c r="A1592" i="1" s="1" a="1"/>
  <c r="A1592" i="1" s="1"/>
  <c r="B1660" i="1" a="1"/>
  <c r="B1660" i="1" s="1"/>
  <c r="A1660" i="1" s="1" a="1"/>
  <c r="A1660" i="1" s="1"/>
  <c r="B1724" i="1" a="1"/>
  <c r="B1724" i="1" s="1"/>
  <c r="A1724" i="1" s="1" a="1"/>
  <c r="A1724" i="1" s="1"/>
  <c r="B1788" i="1" a="1"/>
  <c r="B1788" i="1" s="1"/>
  <c r="A1788" i="1" s="1" a="1"/>
  <c r="A1788" i="1" s="1"/>
  <c r="B1852" i="1" a="1"/>
  <c r="B1852" i="1" s="1"/>
  <c r="A1852" i="1" s="1" a="1"/>
  <c r="A1852" i="1" s="1"/>
  <c r="B1916" i="1" a="1"/>
  <c r="B1916" i="1" s="1"/>
  <c r="A1916" i="1" s="1" a="1"/>
  <c r="A1916" i="1" s="1"/>
  <c r="B1980" i="1" a="1"/>
  <c r="B1980" i="1" s="1"/>
  <c r="A1980" i="1" s="1" a="1"/>
  <c r="A1980" i="1" s="1"/>
  <c r="B2044" i="1" a="1"/>
  <c r="B2044" i="1" s="1"/>
  <c r="A2044" i="1" s="1" a="1"/>
  <c r="A2044" i="1" s="1"/>
  <c r="B2598" i="1" a="1"/>
  <c r="B2598" i="1" s="1"/>
  <c r="A2598" i="1" s="1" a="1"/>
  <c r="A2598" i="1" s="1"/>
  <c r="B2606" i="1" a="1"/>
  <c r="B2606" i="1" s="1"/>
  <c r="A2606" i="1" s="1" a="1"/>
  <c r="A2606" i="1" s="1"/>
  <c r="B2614" i="1" a="1"/>
  <c r="B2614" i="1" s="1"/>
  <c r="A2614" i="1" s="1" a="1"/>
  <c r="A2614" i="1" s="1"/>
  <c r="B2622" i="1" a="1"/>
  <c r="B2622" i="1" s="1"/>
  <c r="A2622" i="1" s="1" a="1"/>
  <c r="A2622" i="1" s="1"/>
  <c r="B2630" i="1" a="1"/>
  <c r="B2630" i="1" s="1"/>
  <c r="A2630" i="1" s="1" a="1"/>
  <c r="A2630" i="1" s="1"/>
  <c r="B2638" i="1" a="1"/>
  <c r="B2638" i="1" s="1"/>
  <c r="A2638" i="1" s="1" a="1"/>
  <c r="A2638" i="1" s="1"/>
  <c r="B2646" i="1" a="1"/>
  <c r="B2646" i="1" s="1"/>
  <c r="A2646" i="1" s="1" a="1"/>
  <c r="A2646" i="1" s="1"/>
  <c r="B2654" i="1" a="1"/>
  <c r="B2654" i="1" s="1"/>
  <c r="A2654" i="1" s="1" a="1"/>
  <c r="A2654" i="1" s="1"/>
  <c r="B2662" i="1" a="1"/>
  <c r="B2662" i="1" s="1"/>
  <c r="A2662" i="1" s="1" a="1"/>
  <c r="A2662" i="1" s="1"/>
  <c r="B2670" i="1" a="1"/>
  <c r="B2670" i="1" s="1"/>
  <c r="A2670" i="1" s="1" a="1"/>
  <c r="A2670" i="1" s="1"/>
  <c r="B2678" i="1" a="1"/>
  <c r="B2678" i="1" s="1"/>
  <c r="A2678" i="1" s="1" a="1"/>
  <c r="A2678" i="1" s="1"/>
  <c r="B2686" i="1" a="1"/>
  <c r="B2686" i="1" s="1"/>
  <c r="A2686" i="1" s="1" a="1"/>
  <c r="A2686" i="1" s="1"/>
  <c r="B2694" i="1" a="1"/>
  <c r="B2694" i="1" s="1"/>
  <c r="A2694" i="1" s="1" a="1"/>
  <c r="A2694" i="1" s="1"/>
  <c r="B2702" i="1" a="1"/>
  <c r="B2702" i="1" s="1"/>
  <c r="A2702" i="1" s="1" a="1"/>
  <c r="A2702" i="1" s="1"/>
  <c r="B2710" i="1" a="1"/>
  <c r="B2710" i="1" s="1"/>
  <c r="A2710" i="1" s="1" a="1"/>
  <c r="A2710" i="1" s="1"/>
  <c r="B2718" i="1" a="1"/>
  <c r="B2718" i="1" s="1"/>
  <c r="A2718" i="1" s="1" a="1"/>
  <c r="A2718" i="1" s="1"/>
  <c r="B2726" i="1" a="1"/>
  <c r="B2726" i="1" s="1"/>
  <c r="A2726" i="1" s="1" a="1"/>
  <c r="A2726" i="1" s="1"/>
  <c r="B2734" i="1" a="1"/>
  <c r="B2734" i="1" s="1"/>
  <c r="A2734" i="1" s="1" a="1"/>
  <c r="A2734" i="1" s="1"/>
  <c r="B2742" i="1" a="1"/>
  <c r="B2742" i="1" s="1"/>
  <c r="A2742" i="1" s="1" a="1"/>
  <c r="A2742" i="1" s="1"/>
  <c r="B2750" i="1" a="1"/>
  <c r="B2750" i="1" s="1"/>
  <c r="A2750" i="1" s="1" a="1"/>
  <c r="A2750" i="1" s="1"/>
  <c r="B2758" i="1" a="1"/>
  <c r="B2758" i="1" s="1"/>
  <c r="A2758" i="1" s="1" a="1"/>
  <c r="A2758" i="1" s="1"/>
  <c r="B2766" i="1" a="1"/>
  <c r="B2766" i="1" s="1"/>
  <c r="A2766" i="1" s="1" a="1"/>
  <c r="A2766" i="1" s="1"/>
  <c r="B2774" i="1" a="1"/>
  <c r="B2774" i="1" s="1"/>
  <c r="A2774" i="1" s="1" a="1"/>
  <c r="A2774" i="1" s="1"/>
  <c r="B2782" i="1" a="1"/>
  <c r="B2782" i="1" s="1"/>
  <c r="A2782" i="1" s="1" a="1"/>
  <c r="A2782" i="1" s="1"/>
  <c r="B2790" i="1" a="1"/>
  <c r="B2790" i="1" s="1"/>
  <c r="A2790" i="1" s="1" a="1"/>
  <c r="A2790" i="1" s="1"/>
  <c r="B2798" i="1" a="1"/>
  <c r="B2798" i="1" s="1"/>
  <c r="A2798" i="1" s="1" a="1"/>
  <c r="A2798" i="1" s="1"/>
  <c r="B2806" i="1" a="1"/>
  <c r="B2806" i="1" s="1"/>
  <c r="A2806" i="1" s="1" a="1"/>
  <c r="A2806" i="1" s="1"/>
  <c r="B2814" i="1" a="1"/>
  <c r="B2814" i="1" s="1"/>
  <c r="A2814" i="1" s="1" a="1"/>
  <c r="A2814" i="1" s="1"/>
  <c r="B2822" i="1" a="1"/>
  <c r="B2822" i="1" s="1"/>
  <c r="A2822" i="1" s="1" a="1"/>
  <c r="A2822" i="1" s="1"/>
  <c r="B2830" i="1" a="1"/>
  <c r="B2830" i="1" s="1"/>
  <c r="A2830" i="1" s="1" a="1"/>
  <c r="A2830" i="1" s="1"/>
  <c r="B2838" i="1" a="1"/>
  <c r="B2838" i="1" s="1"/>
  <c r="A2838" i="1" s="1" a="1"/>
  <c r="A2838" i="1" s="1"/>
  <c r="B2846" i="1" a="1"/>
  <c r="B2846" i="1" s="1"/>
  <c r="A2846" i="1" s="1" a="1"/>
  <c r="A2846" i="1" s="1"/>
  <c r="B2854" i="1" a="1"/>
  <c r="B2854" i="1" s="1"/>
  <c r="A2854" i="1" s="1" a="1"/>
  <c r="A2854" i="1" s="1"/>
  <c r="B2862" i="1" a="1"/>
  <c r="B2862" i="1" s="1"/>
  <c r="A2862" i="1" s="1" a="1"/>
  <c r="A2862" i="1" s="1"/>
  <c r="B2870" i="1" a="1"/>
  <c r="B2870" i="1" s="1"/>
  <c r="A2870" i="1" s="1" a="1"/>
  <c r="A2870" i="1" s="1"/>
  <c r="B2878" i="1" a="1"/>
  <c r="B2878" i="1" s="1"/>
  <c r="A2878" i="1" s="1" a="1"/>
  <c r="A2878" i="1" s="1"/>
  <c r="B2886" i="1" a="1"/>
  <c r="B2886" i="1" s="1"/>
  <c r="A2886" i="1" s="1" a="1"/>
  <c r="A2886" i="1" s="1"/>
  <c r="B2894" i="1" a="1"/>
  <c r="B2894" i="1" s="1"/>
  <c r="A2894" i="1" s="1" a="1"/>
  <c r="A2894" i="1" s="1"/>
  <c r="B2902" i="1" a="1"/>
  <c r="B2902" i="1" s="1"/>
  <c r="A2902" i="1" s="1" a="1"/>
  <c r="A2902" i="1" s="1"/>
  <c r="B2910" i="1" a="1"/>
  <c r="B2910" i="1" s="1"/>
  <c r="A2910" i="1" s="1" a="1"/>
  <c r="A2910" i="1" s="1"/>
  <c r="B2918" i="1" a="1"/>
  <c r="B2918" i="1" s="1"/>
  <c r="A2918" i="1" s="1" a="1"/>
  <c r="A2918" i="1" s="1"/>
  <c r="B2926" i="1" a="1"/>
  <c r="B2926" i="1" s="1"/>
  <c r="A2926" i="1" s="1" a="1"/>
  <c r="A2926" i="1" s="1"/>
  <c r="B2934" i="1" a="1"/>
  <c r="B2934" i="1" s="1"/>
  <c r="A2934" i="1" s="1" a="1"/>
  <c r="A2934" i="1" s="1"/>
  <c r="B2942" i="1" a="1"/>
  <c r="B2942" i="1" s="1"/>
  <c r="A2942" i="1" s="1" a="1"/>
  <c r="A2942" i="1" s="1"/>
  <c r="B2950" i="1" a="1"/>
  <c r="B2950" i="1" s="1"/>
  <c r="A2950" i="1" s="1" a="1"/>
  <c r="A2950" i="1" s="1"/>
  <c r="B2958" i="1" a="1"/>
  <c r="B2958" i="1" s="1"/>
  <c r="A2958" i="1" s="1" a="1"/>
  <c r="A2958" i="1" s="1"/>
  <c r="B2966" i="1" a="1"/>
  <c r="B2966" i="1" s="1"/>
  <c r="A2966" i="1" s="1" a="1"/>
  <c r="A2966" i="1" s="1"/>
  <c r="B2974" i="1" a="1"/>
  <c r="B2974" i="1" s="1"/>
  <c r="A2974" i="1" s="1" a="1"/>
  <c r="A2974" i="1" s="1"/>
  <c r="B2982" i="1" a="1"/>
  <c r="B2982" i="1" s="1"/>
  <c r="A2982" i="1" s="1" a="1"/>
  <c r="A2982" i="1" s="1"/>
  <c r="B2989" i="1" a="1"/>
  <c r="B2989" i="1" s="1"/>
  <c r="A2989" i="1" s="1" a="1"/>
  <c r="A2989" i="1" s="1"/>
  <c r="B2997" i="1" a="1"/>
  <c r="B2997" i="1" s="1"/>
  <c r="A2997" i="1" s="1" a="1"/>
  <c r="A2997" i="1" s="1"/>
  <c r="B2419" i="1" a="1"/>
  <c r="B2419" i="1" s="1"/>
  <c r="A2419" i="1" s="1" a="1"/>
  <c r="A2419" i="1" s="1"/>
  <c r="B2427" i="1" a="1"/>
  <c r="B2427" i="1" s="1"/>
  <c r="A2427" i="1" s="1" a="1"/>
  <c r="A2427" i="1" s="1"/>
  <c r="B2435" i="1" a="1"/>
  <c r="B2435" i="1" s="1"/>
  <c r="A2435" i="1" s="1" a="1"/>
  <c r="A2435" i="1" s="1"/>
  <c r="B2443" i="1" a="1"/>
  <c r="B2443" i="1" s="1"/>
  <c r="A2443" i="1" s="1" a="1"/>
  <c r="A2443" i="1" s="1"/>
  <c r="B2451" i="1" a="1"/>
  <c r="B2451" i="1" s="1"/>
  <c r="A2451" i="1" s="1" a="1"/>
  <c r="A2451" i="1" s="1"/>
  <c r="B2459" i="1" a="1"/>
  <c r="B2459" i="1" s="1"/>
  <c r="A2459" i="1" s="1" a="1"/>
  <c r="A2459" i="1" s="1"/>
  <c r="B2467" i="1" a="1"/>
  <c r="B2467" i="1" s="1"/>
  <c r="A2467" i="1" s="1" a="1"/>
  <c r="A2467" i="1" s="1"/>
  <c r="B2475" i="1" a="1"/>
  <c r="B2475" i="1" s="1"/>
  <c r="A2475" i="1" s="1" a="1"/>
  <c r="A2475" i="1" s="1"/>
  <c r="B2483" i="1" a="1"/>
  <c r="B2483" i="1" s="1"/>
  <c r="A2483" i="1" s="1" a="1"/>
  <c r="A2483" i="1" s="1"/>
  <c r="B2491" i="1" a="1"/>
  <c r="B2491" i="1" s="1"/>
  <c r="A2491" i="1" s="1" a="1"/>
  <c r="A2491" i="1" s="1"/>
  <c r="B2499" i="1" a="1"/>
  <c r="B2499" i="1" s="1"/>
  <c r="A2499" i="1" s="1" a="1"/>
  <c r="A2499" i="1" s="1"/>
  <c r="B2507" i="1" a="1"/>
  <c r="B2507" i="1" s="1"/>
  <c r="A2507" i="1" s="1" a="1"/>
  <c r="A2507" i="1" s="1"/>
  <c r="B2515" i="1" a="1"/>
  <c r="B2515" i="1" s="1"/>
  <c r="A2515" i="1" s="1" a="1"/>
  <c r="A2515" i="1" s="1"/>
  <c r="B2523" i="1" a="1"/>
  <c r="B2523" i="1" s="1"/>
  <c r="A2523" i="1" s="1" a="1"/>
  <c r="A2523" i="1" s="1"/>
  <c r="B2531" i="1" a="1"/>
  <c r="B2531" i="1" s="1"/>
  <c r="A2531" i="1" s="1" a="1"/>
  <c r="A2531" i="1" s="1"/>
  <c r="B2539" i="1" a="1"/>
  <c r="B2539" i="1" s="1"/>
  <c r="A2539" i="1" s="1" a="1"/>
  <c r="A2539" i="1" s="1"/>
  <c r="B2547" i="1" a="1"/>
  <c r="B2547" i="1" s="1"/>
  <c r="A2547" i="1" s="1" a="1"/>
  <c r="A2547" i="1" s="1"/>
  <c r="B2555" i="1" a="1"/>
  <c r="B2555" i="1" s="1"/>
  <c r="A2555" i="1" s="1" a="1"/>
  <c r="A2555" i="1" s="1"/>
  <c r="B2563" i="1" a="1"/>
  <c r="B2563" i="1" s="1"/>
  <c r="A2563" i="1" s="1" a="1"/>
  <c r="A2563" i="1" s="1"/>
  <c r="B2571" i="1" a="1"/>
  <c r="B2571" i="1" s="1"/>
  <c r="A2571" i="1" s="1" a="1"/>
  <c r="A2571" i="1" s="1"/>
  <c r="B2140" i="1" a="1"/>
  <c r="B2140" i="1" s="1"/>
  <c r="A2140" i="1" s="1" a="1"/>
  <c r="A2140" i="1" s="1"/>
  <c r="B2204" i="1" a="1"/>
  <c r="B2204" i="1" s="1"/>
  <c r="A2204" i="1" s="1" a="1"/>
  <c r="A2204" i="1" s="1"/>
  <c r="B2268" i="1" a="1"/>
  <c r="B2268" i="1" s="1"/>
  <c r="A2268" i="1" s="1" a="1"/>
  <c r="A2268" i="1" s="1"/>
  <c r="B2332" i="1" a="1"/>
  <c r="B2332" i="1" s="1"/>
  <c r="A2332" i="1" s="1" a="1"/>
  <c r="A2332" i="1" s="1"/>
  <c r="B2396" i="1" a="1"/>
  <c r="B2396" i="1" s="1"/>
  <c r="A2396" i="1" s="1" a="1"/>
  <c r="A2396" i="1" s="1"/>
  <c r="B168" i="1" a="1"/>
  <c r="B168" i="1" s="1"/>
  <c r="A168" i="1" s="1" a="1"/>
  <c r="A168" i="1" s="1"/>
  <c r="B232" i="1" a="1"/>
  <c r="B232" i="1" s="1"/>
  <c r="A232" i="1" s="1" a="1"/>
  <c r="A232" i="1" s="1"/>
  <c r="B318" i="1" a="1"/>
  <c r="B318" i="1" s="1"/>
  <c r="A318" i="1" s="1" a="1"/>
  <c r="A318" i="1" s="1"/>
  <c r="B411" i="1" a="1"/>
  <c r="B411" i="1" s="1"/>
  <c r="A411" i="1" s="1" a="1"/>
  <c r="A411" i="1" s="1"/>
  <c r="B475" i="1" a="1"/>
  <c r="B475" i="1" s="1"/>
  <c r="A475" i="1" s="1" a="1"/>
  <c r="A475" i="1" s="1"/>
  <c r="B539" i="1" a="1"/>
  <c r="B539" i="1" s="1"/>
  <c r="A539" i="1" s="1" a="1"/>
  <c r="A539" i="1" s="1"/>
  <c r="B633" i="1" a="1"/>
  <c r="B633" i="1" s="1"/>
  <c r="A633" i="1" s="1" a="1"/>
  <c r="A633" i="1" s="1"/>
  <c r="B752" i="1" a="1"/>
  <c r="B752" i="1" s="1"/>
  <c r="A752" i="1" s="1" a="1"/>
  <c r="A752" i="1" s="1"/>
  <c r="B818" i="1" a="1"/>
  <c r="B818" i="1" s="1"/>
  <c r="A818" i="1" s="1" a="1"/>
  <c r="A818" i="1" s="1"/>
  <c r="B882" i="1" a="1"/>
  <c r="B882" i="1" s="1"/>
  <c r="A882" i="1" s="1" a="1"/>
  <c r="A882" i="1" s="1"/>
  <c r="B946" i="1" a="1"/>
  <c r="B946" i="1" s="1"/>
  <c r="A946" i="1" s="1" a="1"/>
  <c r="A946" i="1" s="1"/>
  <c r="B1010" i="1" a="1"/>
  <c r="B1010" i="1" s="1"/>
  <c r="A1010" i="1" s="1" a="1"/>
  <c r="A1010" i="1" s="1"/>
  <c r="B1074" i="1" a="1"/>
  <c r="B1074" i="1" s="1"/>
  <c r="A1074" i="1" s="1" a="1"/>
  <c r="A1074" i="1" s="1"/>
  <c r="B192" i="1" a="1"/>
  <c r="B192" i="1" s="1"/>
  <c r="A192" i="1" s="1" a="1"/>
  <c r="A192" i="1" s="1"/>
  <c r="B371" i="1" a="1"/>
  <c r="B371" i="1" s="1"/>
  <c r="A371" i="1" s="1" a="1"/>
  <c r="A371" i="1" s="1"/>
  <c r="B563" i="1" a="1"/>
  <c r="B563" i="1" s="1"/>
  <c r="A563" i="1" s="1" a="1"/>
  <c r="A563" i="1" s="1"/>
  <c r="B744" i="1" a="1"/>
  <c r="B744" i="1" s="1"/>
  <c r="A744" i="1" s="1" a="1"/>
  <c r="A744" i="1" s="1"/>
  <c r="B874" i="1" a="1"/>
  <c r="B874" i="1" s="1"/>
  <c r="A874" i="1" s="1" a="1"/>
  <c r="A874" i="1" s="1"/>
  <c r="B1002" i="1" a="1"/>
  <c r="B1002" i="1" s="1"/>
  <c r="A1002" i="1" s="1" a="1"/>
  <c r="A1002" i="1" s="1"/>
  <c r="B1732" i="1" a="1"/>
  <c r="B1732" i="1" s="1"/>
  <c r="A1732" i="1" s="1" a="1"/>
  <c r="A1732" i="1" s="1"/>
  <c r="B2212" i="1" a="1"/>
  <c r="B2212" i="1" s="1"/>
  <c r="A2212" i="1" s="1" a="1"/>
  <c r="A2212" i="1" s="1"/>
  <c r="B2340" i="1" a="1"/>
  <c r="B2340" i="1" s="1"/>
  <c r="A2340" i="1" s="1" a="1"/>
  <c r="A2340" i="1" s="1"/>
  <c r="B72" i="1" a="1"/>
  <c r="B72" i="1" s="1"/>
  <c r="A72" i="1" s="1" a="1"/>
  <c r="A72" i="1" s="1"/>
  <c r="B986" i="1" a="1"/>
  <c r="B986" i="1" s="1"/>
  <c r="A986" i="1" s="1" a="1"/>
  <c r="A986" i="1" s="1"/>
  <c r="B1307" i="1" a="1"/>
  <c r="B1307" i="1" s="1"/>
  <c r="A1307" i="1" s="1" a="1"/>
  <c r="A1307" i="1" s="1"/>
  <c r="B1584" i="1" a="1"/>
  <c r="B1584" i="1" s="1"/>
  <c r="A1584" i="1" s="1" a="1"/>
  <c r="A1584" i="1" s="1"/>
  <c r="B1716" i="1" a="1"/>
  <c r="B1716" i="1" s="1"/>
  <c r="A1716" i="1" s="1" a="1"/>
  <c r="A1716" i="1" s="1"/>
  <c r="B1844" i="1" a="1"/>
  <c r="B1844" i="1" s="1"/>
  <c r="A1844" i="1" s="1" a="1"/>
  <c r="A1844" i="1" s="1"/>
  <c r="B1972" i="1" a="1"/>
  <c r="B1972" i="1" s="1"/>
  <c r="A1972" i="1" s="1" a="1"/>
  <c r="A1972" i="1" s="1"/>
  <c r="B2100" i="1" a="1"/>
  <c r="B2100" i="1" s="1"/>
  <c r="A2100" i="1" s="1" a="1"/>
  <c r="A2100" i="1" s="1"/>
  <c r="B2228" i="1" a="1"/>
  <c r="B2228" i="1" s="1"/>
  <c r="A2228" i="1" s="1" a="1"/>
  <c r="A2228" i="1" s="1"/>
  <c r="B2356" i="1" a="1"/>
  <c r="B2356" i="1" s="1"/>
  <c r="A2356" i="1" s="1" a="1"/>
  <c r="A2356" i="1" s="1"/>
  <c r="B240" i="1" a="1"/>
  <c r="B240" i="1" s="1"/>
  <c r="A240" i="1" s="1" a="1"/>
  <c r="A240" i="1" s="1"/>
  <c r="B794" i="1" a="1"/>
  <c r="B794" i="1" s="1"/>
  <c r="A794" i="1" s="1" a="1"/>
  <c r="A794" i="1" s="1"/>
  <c r="B1323" i="1" a="1"/>
  <c r="B1323" i="1" s="1"/>
  <c r="A1323" i="1" s="1" a="1"/>
  <c r="A1323" i="1" s="1"/>
  <c r="B1988" i="1" a="1"/>
  <c r="B1988" i="1" s="1"/>
  <c r="A1988" i="1" s="1" a="1"/>
  <c r="A1988" i="1" s="1"/>
  <c r="B1568" i="1" a="1"/>
  <c r="B1568" i="1" s="1"/>
  <c r="A1568" i="1" s="1" a="1"/>
  <c r="A1568" i="1" s="1"/>
  <c r="B559" i="1" a="1"/>
  <c r="B559" i="1" s="1"/>
  <c r="A559" i="1" s="1" a="1"/>
  <c r="A559" i="1" s="1"/>
  <c r="B621" i="1" a="1"/>
  <c r="B621" i="1" s="1"/>
  <c r="A621" i="1" s="1" a="1"/>
  <c r="A621" i="1" s="1"/>
  <c r="B653" i="1" a="1"/>
  <c r="B653" i="1" s="1"/>
  <c r="A653" i="1" s="1" a="1"/>
  <c r="A653" i="1" s="1"/>
  <c r="B740" i="1" a="1"/>
  <c r="B740" i="1" s="1"/>
  <c r="A740" i="1" s="1" a="1"/>
  <c r="A740" i="1" s="1"/>
  <c r="B772" i="1" a="1"/>
  <c r="B772" i="1" s="1"/>
  <c r="A772" i="1" s="1" a="1"/>
  <c r="A772" i="1" s="1"/>
  <c r="B806" i="1" a="1"/>
  <c r="B806" i="1" s="1"/>
  <c r="A806" i="1" s="1" a="1"/>
  <c r="A806" i="1" s="1"/>
  <c r="B838" i="1" a="1"/>
  <c r="B838" i="1" s="1"/>
  <c r="A838" i="1" s="1" a="1"/>
  <c r="A838" i="1" s="1"/>
  <c r="B1656" i="1" a="1"/>
  <c r="B1656" i="1" s="1"/>
  <c r="A1656" i="1" s="1" a="1"/>
  <c r="A1656" i="1" s="1"/>
  <c r="B1688" i="1" a="1"/>
  <c r="B1688" i="1" s="1"/>
  <c r="A1688" i="1" s="1" a="1"/>
  <c r="A1688" i="1" s="1"/>
  <c r="B1720" i="1" a="1"/>
  <c r="B1720" i="1" s="1"/>
  <c r="A1720" i="1" s="1" a="1"/>
  <c r="A1720" i="1" s="1"/>
  <c r="B1752" i="1" a="1"/>
  <c r="B1752" i="1" s="1"/>
  <c r="A1752" i="1" s="1" a="1"/>
  <c r="A1752" i="1" s="1"/>
  <c r="B1784" i="1" a="1"/>
  <c r="B1784" i="1" s="1"/>
  <c r="A1784" i="1" s="1" a="1"/>
  <c r="A1784" i="1" s="1"/>
  <c r="B1816" i="1" a="1"/>
  <c r="B1816" i="1" s="1"/>
  <c r="A1816" i="1" s="1" a="1"/>
  <c r="A1816" i="1" s="1"/>
  <c r="B1848" i="1" a="1"/>
  <c r="B1848" i="1" s="1"/>
  <c r="A1848" i="1" s="1" a="1"/>
  <c r="A1848" i="1" s="1"/>
  <c r="B1880" i="1" a="1"/>
  <c r="B1880" i="1" s="1"/>
  <c r="A1880" i="1" s="1" a="1"/>
  <c r="A1880" i="1" s="1"/>
  <c r="B1912" i="1" a="1"/>
  <c r="B1912" i="1" s="1"/>
  <c r="A1912" i="1" s="1" a="1"/>
  <c r="A1912" i="1" s="1"/>
  <c r="B1944" i="1" a="1"/>
  <c r="B1944" i="1" s="1"/>
  <c r="A1944" i="1" s="1" a="1"/>
  <c r="A1944" i="1" s="1"/>
  <c r="B1976" i="1" a="1"/>
  <c r="B1976" i="1" s="1"/>
  <c r="A1976" i="1" s="1" a="1"/>
  <c r="A1976" i="1" s="1"/>
  <c r="B2008" i="1" a="1"/>
  <c r="B2008" i="1" s="1"/>
  <c r="A2008" i="1" s="1" a="1"/>
  <c r="A2008" i="1" s="1"/>
  <c r="B2040" i="1" a="1"/>
  <c r="B2040" i="1" s="1"/>
  <c r="A2040" i="1" s="1" a="1"/>
  <c r="A2040" i="1" s="1"/>
  <c r="B2072" i="1" a="1"/>
  <c r="B2072" i="1" s="1"/>
  <c r="A2072" i="1" s="1" a="1"/>
  <c r="A2072" i="1" s="1"/>
  <c r="B2104" i="1" a="1"/>
  <c r="B2104" i="1" s="1"/>
  <c r="A2104" i="1" s="1" a="1"/>
  <c r="A2104" i="1" s="1"/>
  <c r="B2136" i="1" a="1"/>
  <c r="B2136" i="1" s="1"/>
  <c r="A2136" i="1" s="1" a="1"/>
  <c r="A2136" i="1" s="1"/>
  <c r="B2168" i="1" a="1"/>
  <c r="B2168" i="1" s="1"/>
  <c r="A2168" i="1" s="1" a="1"/>
  <c r="A2168" i="1" s="1"/>
  <c r="B2200" i="1" a="1"/>
  <c r="B2200" i="1" s="1"/>
  <c r="A2200" i="1" s="1" a="1"/>
  <c r="A2200" i="1" s="1"/>
  <c r="B2232" i="1" a="1"/>
  <c r="B2232" i="1" s="1"/>
  <c r="A2232" i="1" s="1" a="1"/>
  <c r="A2232" i="1" s="1"/>
  <c r="B2264" i="1" a="1"/>
  <c r="B2264" i="1" s="1"/>
  <c r="A2264" i="1" s="1" a="1"/>
  <c r="A2264" i="1" s="1"/>
  <c r="B2296" i="1" a="1"/>
  <c r="B2296" i="1" s="1"/>
  <c r="A2296" i="1" s="1" a="1"/>
  <c r="A2296" i="1" s="1"/>
  <c r="B2328" i="1" a="1"/>
  <c r="B2328" i="1" s="1"/>
  <c r="A2328" i="1" s="1" a="1"/>
  <c r="A2328" i="1" s="1"/>
  <c r="B2360" i="1" a="1"/>
  <c r="B2360" i="1" s="1"/>
  <c r="A2360" i="1" s="1" a="1"/>
  <c r="A2360" i="1" s="1"/>
  <c r="B2392" i="1" a="1"/>
  <c r="B2392" i="1" s="1"/>
  <c r="A2392" i="1" s="1" a="1"/>
  <c r="A2392" i="1" s="1"/>
  <c r="B2998" i="1" a="1"/>
  <c r="B2998" i="1" s="1"/>
  <c r="A2998" i="1" s="1" a="1"/>
  <c r="A2998" i="1" s="1"/>
  <c r="B2579" i="1" a="1"/>
  <c r="B2579" i="1" s="1"/>
  <c r="A2579" i="1" s="1" a="1"/>
  <c r="A2579" i="1" s="1"/>
  <c r="B2587" i="1" a="1"/>
  <c r="B2587" i="1" s="1"/>
  <c r="A2587" i="1" s="1" a="1"/>
  <c r="A2587" i="1" s="1"/>
  <c r="B2595" i="1" a="1"/>
  <c r="B2595" i="1" s="1"/>
  <c r="A2595" i="1" s="1" a="1"/>
  <c r="A2595" i="1" s="1"/>
  <c r="B2603" i="1" a="1"/>
  <c r="B2603" i="1" s="1"/>
  <c r="A2603" i="1" s="1" a="1"/>
  <c r="A2603" i="1" s="1"/>
  <c r="B2611" i="1" a="1"/>
  <c r="B2611" i="1" s="1"/>
  <c r="A2611" i="1" s="1" a="1"/>
  <c r="A2611" i="1" s="1"/>
  <c r="B2619" i="1" a="1"/>
  <c r="B2619" i="1" s="1"/>
  <c r="A2619" i="1" s="1" a="1"/>
  <c r="A2619" i="1" s="1"/>
  <c r="B2627" i="1" a="1"/>
  <c r="B2627" i="1" s="1"/>
  <c r="A2627" i="1" s="1" a="1"/>
  <c r="A2627" i="1" s="1"/>
  <c r="B2635" i="1" a="1"/>
  <c r="B2635" i="1" s="1"/>
  <c r="A2635" i="1" s="1" a="1"/>
  <c r="A2635" i="1" s="1"/>
  <c r="B2643" i="1" a="1"/>
  <c r="B2643" i="1" s="1"/>
  <c r="A2643" i="1" s="1" a="1"/>
  <c r="A2643" i="1" s="1"/>
  <c r="B2651" i="1" a="1"/>
  <c r="B2651" i="1" s="1"/>
  <c r="A2651" i="1" s="1" a="1"/>
  <c r="A2651" i="1" s="1"/>
  <c r="B2659" i="1" a="1"/>
  <c r="B2659" i="1" s="1"/>
  <c r="A2659" i="1" s="1" a="1"/>
  <c r="A2659" i="1" s="1"/>
  <c r="B2667" i="1" a="1"/>
  <c r="B2667" i="1" s="1"/>
  <c r="A2667" i="1" s="1" a="1"/>
  <c r="A2667" i="1" s="1"/>
  <c r="B2675" i="1" a="1"/>
  <c r="B2675" i="1" s="1"/>
  <c r="A2675" i="1" s="1" a="1"/>
  <c r="A2675" i="1" s="1"/>
  <c r="B2683" i="1" a="1"/>
  <c r="B2683" i="1" s="1"/>
  <c r="A2683" i="1" s="1" a="1"/>
  <c r="A2683" i="1" s="1"/>
  <c r="B2691" i="1" a="1"/>
  <c r="B2691" i="1" s="1"/>
  <c r="A2691" i="1" s="1" a="1"/>
  <c r="A2691" i="1" s="1"/>
  <c r="B2699" i="1" a="1"/>
  <c r="B2699" i="1" s="1"/>
  <c r="A2699" i="1" s="1" a="1"/>
  <c r="A2699" i="1" s="1"/>
  <c r="B2707" i="1" a="1"/>
  <c r="B2707" i="1" s="1"/>
  <c r="A2707" i="1" s="1" a="1"/>
  <c r="A2707" i="1" s="1"/>
  <c r="B2715" i="1" a="1"/>
  <c r="B2715" i="1" s="1"/>
  <c r="A2715" i="1" s="1" a="1"/>
  <c r="A2715" i="1" s="1"/>
  <c r="B2723" i="1" a="1"/>
  <c r="B2723" i="1" s="1"/>
  <c r="A2723" i="1" s="1" a="1"/>
  <c r="A2723" i="1" s="1"/>
  <c r="B2731" i="1" a="1"/>
  <c r="B2731" i="1" s="1"/>
  <c r="A2731" i="1" s="1" a="1"/>
  <c r="A2731" i="1" s="1"/>
  <c r="B2739" i="1" a="1"/>
  <c r="B2739" i="1" s="1"/>
  <c r="A2739" i="1" s="1" a="1"/>
  <c r="A2739" i="1" s="1"/>
  <c r="B2747" i="1" a="1"/>
  <c r="B2747" i="1" s="1"/>
  <c r="A2747" i="1" s="1" a="1"/>
  <c r="A2747" i="1" s="1"/>
  <c r="B2755" i="1" a="1"/>
  <c r="B2755" i="1" s="1"/>
  <c r="A2755" i="1" s="1" a="1"/>
  <c r="A2755" i="1" s="1"/>
  <c r="B2763" i="1" a="1"/>
  <c r="B2763" i="1" s="1"/>
  <c r="A2763" i="1" s="1" a="1"/>
  <c r="A2763" i="1" s="1"/>
  <c r="B2771" i="1" a="1"/>
  <c r="B2771" i="1" s="1"/>
  <c r="A2771" i="1" s="1" a="1"/>
  <c r="A2771" i="1" s="1"/>
  <c r="B2779" i="1" a="1"/>
  <c r="B2779" i="1" s="1"/>
  <c r="A2779" i="1" s="1" a="1"/>
  <c r="A2779" i="1" s="1"/>
  <c r="B2787" i="1" a="1"/>
  <c r="B2787" i="1" s="1"/>
  <c r="A2787" i="1" s="1" a="1"/>
  <c r="A2787" i="1" s="1"/>
  <c r="B2795" i="1" a="1"/>
  <c r="B2795" i="1" s="1"/>
  <c r="A2795" i="1" s="1" a="1"/>
  <c r="A2795" i="1" s="1"/>
  <c r="B2803" i="1" a="1"/>
  <c r="B2803" i="1" s="1"/>
  <c r="A2803" i="1" s="1" a="1"/>
  <c r="A2803" i="1" s="1"/>
  <c r="B2811" i="1" a="1"/>
  <c r="B2811" i="1" s="1"/>
  <c r="A2811" i="1" s="1" a="1"/>
  <c r="A2811" i="1" s="1"/>
  <c r="B2819" i="1" a="1"/>
  <c r="B2819" i="1" s="1"/>
  <c r="A2819" i="1" s="1" a="1"/>
  <c r="A2819" i="1" s="1"/>
  <c r="B2827" i="1" a="1"/>
  <c r="B2827" i="1" s="1"/>
  <c r="A2827" i="1" s="1" a="1"/>
  <c r="A2827" i="1" s="1"/>
  <c r="B2835" i="1" a="1"/>
  <c r="B2835" i="1" s="1"/>
  <c r="A2835" i="1" s="1" a="1"/>
  <c r="A2835" i="1" s="1"/>
  <c r="B2843" i="1" a="1"/>
  <c r="B2843" i="1" s="1"/>
  <c r="A2843" i="1" s="1" a="1"/>
  <c r="A2843" i="1" s="1"/>
  <c r="B2851" i="1" a="1"/>
  <c r="B2851" i="1" s="1"/>
  <c r="A2851" i="1" s="1" a="1"/>
  <c r="A2851" i="1" s="1"/>
  <c r="B2859" i="1" a="1"/>
  <c r="B2859" i="1" s="1"/>
  <c r="A2859" i="1" s="1" a="1"/>
  <c r="A2859" i="1" s="1"/>
  <c r="B2867" i="1" a="1"/>
  <c r="B2867" i="1" s="1"/>
  <c r="A2867" i="1" s="1" a="1"/>
  <c r="A2867" i="1" s="1"/>
  <c r="B2875" i="1" a="1"/>
  <c r="B2875" i="1" s="1"/>
  <c r="A2875" i="1" s="1" a="1"/>
  <c r="A2875" i="1" s="1"/>
  <c r="B2883" i="1" a="1"/>
  <c r="B2883" i="1" s="1"/>
  <c r="A2883" i="1" s="1" a="1"/>
  <c r="A2883" i="1" s="1"/>
  <c r="B2891" i="1" a="1"/>
  <c r="B2891" i="1" s="1"/>
  <c r="A2891" i="1" s="1" a="1"/>
  <c r="A2891" i="1" s="1"/>
  <c r="B2899" i="1" a="1"/>
  <c r="B2899" i="1" s="1"/>
  <c r="A2899" i="1" s="1" a="1"/>
  <c r="A2899" i="1" s="1"/>
  <c r="B2907" i="1" a="1"/>
  <c r="B2907" i="1" s="1"/>
  <c r="A2907" i="1" s="1" a="1"/>
  <c r="A2907" i="1" s="1"/>
  <c r="B2915" i="1" a="1"/>
  <c r="B2915" i="1" s="1"/>
  <c r="A2915" i="1" s="1" a="1"/>
  <c r="A2915" i="1" s="1"/>
  <c r="B2923" i="1" a="1"/>
  <c r="B2923" i="1" s="1"/>
  <c r="A2923" i="1" s="1" a="1"/>
  <c r="A2923" i="1" s="1"/>
  <c r="B2931" i="1" a="1"/>
  <c r="B2931" i="1" s="1"/>
  <c r="A2931" i="1" s="1" a="1"/>
  <c r="A2931" i="1" s="1"/>
  <c r="B2939" i="1" a="1"/>
  <c r="B2939" i="1" s="1"/>
  <c r="A2939" i="1" s="1" a="1"/>
  <c r="A2939" i="1" s="1"/>
  <c r="B2947" i="1" a="1"/>
  <c r="B2947" i="1" s="1"/>
  <c r="A2947" i="1" s="1" a="1"/>
  <c r="A2947" i="1" s="1"/>
  <c r="B2955" i="1" a="1"/>
  <c r="B2955" i="1" s="1"/>
  <c r="A2955" i="1" s="1" a="1"/>
  <c r="A2955" i="1" s="1"/>
  <c r="B2963" i="1" a="1"/>
  <c r="B2963" i="1" s="1"/>
  <c r="A2963" i="1" s="1" a="1"/>
  <c r="A2963" i="1" s="1"/>
  <c r="B2971" i="1" a="1"/>
  <c r="B2971" i="1" s="1"/>
  <c r="A2971" i="1" s="1" a="1"/>
  <c r="A2971" i="1" s="1"/>
  <c r="B2979" i="1" a="1"/>
  <c r="B2979" i="1" s="1"/>
  <c r="A2979" i="1" s="1" a="1"/>
  <c r="A2979" i="1" s="1"/>
  <c r="B34" i="1" a="1"/>
  <c r="B34" i="1" s="1"/>
  <c r="A34" i="1" s="1" a="1"/>
  <c r="A34" i="1" s="1"/>
  <c r="B50" i="1" a="1"/>
  <c r="B50" i="1" s="1"/>
  <c r="A50" i="1" s="1" a="1"/>
  <c r="A50" i="1" s="1"/>
  <c r="B74" i="1" a="1"/>
  <c r="B74" i="1" s="1"/>
  <c r="A74" i="1" s="1" a="1"/>
  <c r="A74" i="1" s="1"/>
  <c r="B89" i="1" a="1"/>
  <c r="B89" i="1" s="1"/>
  <c r="A89" i="1" s="1" a="1"/>
  <c r="A89" i="1" s="1"/>
  <c r="B157" i="1" a="1"/>
  <c r="B157" i="1" s="1"/>
  <c r="A157" i="1" s="1" a="1"/>
  <c r="A157" i="1" s="1"/>
  <c r="B178" i="1" a="1"/>
  <c r="B178" i="1" s="1"/>
  <c r="A178" i="1" s="1" a="1"/>
  <c r="A178" i="1" s="1"/>
  <c r="B194" i="1" a="1"/>
  <c r="B194" i="1" s="1"/>
  <c r="A194" i="1" s="1" a="1"/>
  <c r="A194" i="1" s="1"/>
  <c r="B210" i="1" a="1"/>
  <c r="B210" i="1" s="1"/>
  <c r="A210" i="1" s="1" a="1"/>
  <c r="A210" i="1" s="1"/>
  <c r="B226" i="1" a="1"/>
  <c r="B226" i="1" s="1"/>
  <c r="A226" i="1" s="1" a="1"/>
  <c r="A226" i="1" s="1"/>
  <c r="B246" i="1" a="1"/>
  <c r="B246" i="1" s="1"/>
  <c r="A246" i="1" s="1" a="1"/>
  <c r="A246" i="1" s="1"/>
  <c r="B278" i="1" a="1"/>
  <c r="B278" i="1" s="1"/>
  <c r="A278" i="1" s="1" a="1"/>
  <c r="A278" i="1" s="1"/>
  <c r="B377" i="1" a="1"/>
  <c r="B377" i="1" s="1"/>
  <c r="A377" i="1" s="1" a="1"/>
  <c r="A377" i="1" s="1"/>
  <c r="B409" i="1" a="1"/>
  <c r="B409" i="1" s="1"/>
  <c r="A409" i="1" s="1" a="1"/>
  <c r="A409" i="1" s="1"/>
  <c r="B441" i="1" a="1"/>
  <c r="B441" i="1" s="1"/>
  <c r="A441" i="1" s="1" a="1"/>
  <c r="A441" i="1" s="1"/>
  <c r="B473" i="1" a="1"/>
  <c r="B473" i="1" s="1"/>
  <c r="A473" i="1" s="1" a="1"/>
  <c r="A473" i="1" s="1"/>
  <c r="B505" i="1" a="1"/>
  <c r="B505" i="1" s="1"/>
  <c r="A505" i="1" s="1" a="1"/>
  <c r="A505" i="1" s="1"/>
  <c r="B537" i="1" a="1"/>
  <c r="B537" i="1" s="1"/>
  <c r="A537" i="1" s="1" a="1"/>
  <c r="A537" i="1" s="1"/>
  <c r="B569" i="1" a="1"/>
  <c r="B569" i="1" s="1"/>
  <c r="A569" i="1" s="1" a="1"/>
  <c r="A569" i="1" s="1"/>
  <c r="B631" i="1" a="1"/>
  <c r="B631" i="1" s="1"/>
  <c r="A631" i="1" s="1" a="1"/>
  <c r="A631" i="1" s="1"/>
  <c r="B718" i="1" a="1"/>
  <c r="B718" i="1" s="1"/>
  <c r="A718" i="1" s="1" a="1"/>
  <c r="A718" i="1" s="1"/>
  <c r="B750" i="1" a="1"/>
  <c r="B750" i="1" s="1"/>
  <c r="A750" i="1" s="1" a="1"/>
  <c r="A750" i="1" s="1"/>
  <c r="B782" i="1" a="1"/>
  <c r="B782" i="1" s="1"/>
  <c r="A782" i="1" s="1" a="1"/>
  <c r="A782" i="1" s="1"/>
  <c r="B796" i="1" a="1"/>
  <c r="B796" i="1" s="1"/>
  <c r="A796" i="1" s="1" a="1"/>
  <c r="A796" i="1" s="1"/>
  <c r="B812" i="1" a="1"/>
  <c r="B812" i="1" s="1"/>
  <c r="A812" i="1" s="1" a="1"/>
  <c r="A812" i="1" s="1"/>
  <c r="B828" i="1" a="1"/>
  <c r="B828" i="1" s="1"/>
  <c r="A828" i="1" s="1" a="1"/>
  <c r="A828" i="1" s="1"/>
  <c r="B844" i="1" a="1"/>
  <c r="B844" i="1" s="1"/>
  <c r="A844" i="1" s="1" a="1"/>
  <c r="A844" i="1" s="1"/>
  <c r="B860" i="1" a="1"/>
  <c r="B860" i="1" s="1"/>
  <c r="A860" i="1" s="1" a="1"/>
  <c r="A860" i="1" s="1"/>
  <c r="B876" i="1" a="1"/>
  <c r="B876" i="1" s="1"/>
  <c r="A876" i="1" s="1" a="1"/>
  <c r="A876" i="1" s="1"/>
  <c r="B892" i="1" a="1"/>
  <c r="B892" i="1" s="1"/>
  <c r="A892" i="1" s="1" a="1"/>
  <c r="A892" i="1" s="1"/>
  <c r="B908" i="1" a="1"/>
  <c r="B908" i="1" s="1"/>
  <c r="A908" i="1" s="1" a="1"/>
  <c r="A908" i="1" s="1"/>
  <c r="B924" i="1" a="1"/>
  <c r="B924" i="1" s="1"/>
  <c r="A924" i="1" s="1" a="1"/>
  <c r="A924" i="1" s="1"/>
  <c r="B940" i="1" a="1"/>
  <c r="B940" i="1" s="1"/>
  <c r="A940" i="1" s="1" a="1"/>
  <c r="A940" i="1" s="1"/>
  <c r="B956" i="1" a="1"/>
  <c r="B956" i="1" s="1"/>
  <c r="A956" i="1" s="1" a="1"/>
  <c r="A956" i="1" s="1"/>
  <c r="B972" i="1" a="1"/>
  <c r="B972" i="1" s="1"/>
  <c r="A972" i="1" s="1" a="1"/>
  <c r="A972" i="1" s="1"/>
  <c r="B988" i="1" a="1"/>
  <c r="B988" i="1" s="1"/>
  <c r="A988" i="1" s="1" a="1"/>
  <c r="A988" i="1" s="1"/>
  <c r="B1004" i="1" a="1"/>
  <c r="B1004" i="1" s="1"/>
  <c r="A1004" i="1" s="1" a="1"/>
  <c r="A1004" i="1" s="1"/>
  <c r="B242" i="1" a="1"/>
  <c r="B242" i="1" s="1"/>
  <c r="A242" i="1" s="1" a="1"/>
  <c r="A242" i="1" s="1"/>
  <c r="B274" i="1" a="1"/>
  <c r="B274" i="1" s="1"/>
  <c r="A274" i="1" s="1" a="1"/>
  <c r="A274" i="1" s="1"/>
  <c r="B365" i="1" a="1"/>
  <c r="B365" i="1" s="1"/>
  <c r="A365" i="1" s="1" a="1"/>
  <c r="A365" i="1" s="1"/>
  <c r="B397" i="1" a="1"/>
  <c r="B397" i="1" s="1"/>
  <c r="A397" i="1" s="1" a="1"/>
  <c r="A397" i="1" s="1"/>
  <c r="B429" i="1" a="1"/>
  <c r="B429" i="1" s="1"/>
  <c r="A429" i="1" s="1" a="1"/>
  <c r="A429" i="1" s="1"/>
  <c r="B461" i="1" a="1"/>
  <c r="B461" i="1" s="1"/>
  <c r="A461" i="1" s="1" a="1"/>
  <c r="A461" i="1" s="1"/>
  <c r="B493" i="1" a="1"/>
  <c r="B493" i="1" s="1"/>
  <c r="A493" i="1" s="1" a="1"/>
  <c r="A493" i="1" s="1"/>
  <c r="B525" i="1" a="1"/>
  <c r="B525" i="1" s="1"/>
  <c r="A525" i="1" s="1" a="1"/>
  <c r="A525" i="1" s="1"/>
  <c r="B557" i="1" a="1"/>
  <c r="B557" i="1" s="1"/>
  <c r="A557" i="1" s="1" a="1"/>
  <c r="A557" i="1" s="1"/>
  <c r="B627" i="1" a="1"/>
  <c r="B627" i="1" s="1"/>
  <c r="A627" i="1" s="1" a="1"/>
  <c r="A627" i="1" s="1"/>
  <c r="B714" i="1" a="1"/>
  <c r="B714" i="1" s="1"/>
  <c r="A714" i="1" s="1" a="1"/>
  <c r="A714" i="1" s="1"/>
  <c r="B746" i="1" a="1"/>
  <c r="B746" i="1" s="1"/>
  <c r="A746" i="1" s="1" a="1"/>
  <c r="A746" i="1" s="1"/>
  <c r="B778" i="1" a="1"/>
  <c r="B778" i="1" s="1"/>
  <c r="A778" i="1" s="1" a="1"/>
  <c r="A778" i="1" s="1"/>
  <c r="B1048" i="1" a="1"/>
  <c r="B1048" i="1" s="1"/>
  <c r="A1048" i="1" s="1" a="1"/>
  <c r="A1048" i="1" s="1"/>
  <c r="B1080" i="1" a="1"/>
  <c r="B1080" i="1" s="1"/>
  <c r="A1080" i="1" s="1" a="1"/>
  <c r="A1080" i="1" s="1"/>
  <c r="B1112" i="1" a="1"/>
  <c r="B1112" i="1" s="1"/>
  <c r="A1112" i="1" s="1" a="1"/>
  <c r="A1112" i="1" s="1"/>
  <c r="B1144" i="1" a="1"/>
  <c r="B1144" i="1" s="1"/>
  <c r="A1144" i="1" s="1" a="1"/>
  <c r="A1144" i="1" s="1"/>
  <c r="B1176" i="1" a="1"/>
  <c r="B1176" i="1" s="1"/>
  <c r="A1176" i="1" s="1" a="1"/>
  <c r="A1176" i="1" s="1"/>
  <c r="B1297" i="1" a="1"/>
  <c r="B1297" i="1" s="1"/>
  <c r="A1297" i="1" s="1" a="1"/>
  <c r="A1297" i="1" s="1"/>
  <c r="B1313" i="1" a="1"/>
  <c r="B1313" i="1" s="1"/>
  <c r="A1313" i="1" s="1" a="1"/>
  <c r="A1313" i="1" s="1"/>
  <c r="B1329" i="1" a="1"/>
  <c r="B1329" i="1" s="1"/>
  <c r="A1329" i="1" s="1" a="1"/>
  <c r="A1329" i="1" s="1"/>
  <c r="B1345" i="1" a="1"/>
  <c r="B1345" i="1" s="1"/>
  <c r="A1345" i="1" s="1" a="1"/>
  <c r="A1345" i="1" s="1"/>
  <c r="B1502" i="1" a="1"/>
  <c r="B1502" i="1" s="1"/>
  <c r="A1502" i="1" s="1" a="1"/>
  <c r="A1502" i="1" s="1"/>
  <c r="B1518" i="1" a="1"/>
  <c r="B1518" i="1" s="1"/>
  <c r="A1518" i="1" s="1" a="1"/>
  <c r="A1518" i="1" s="1"/>
  <c r="B1534" i="1" a="1"/>
  <c r="B1534" i="1" s="1"/>
  <c r="A1534" i="1" s="1" a="1"/>
  <c r="A1534" i="1" s="1"/>
  <c r="B1550" i="1" a="1"/>
  <c r="B1550" i="1" s="1"/>
  <c r="A1550" i="1" s="1" a="1"/>
  <c r="A1550" i="1" s="1"/>
  <c r="B1566" i="1" a="1"/>
  <c r="B1566" i="1" s="1"/>
  <c r="A1566" i="1" s="1" a="1"/>
  <c r="A1566" i="1" s="1"/>
  <c r="B1582" i="1" a="1"/>
  <c r="B1582" i="1" s="1"/>
  <c r="A1582" i="1" s="1" a="1"/>
  <c r="A1582" i="1" s="1"/>
  <c r="B1598" i="1" a="1"/>
  <c r="B1598" i="1" s="1"/>
  <c r="A1598" i="1" s="1" a="1"/>
  <c r="A1598" i="1" s="1"/>
  <c r="B1614" i="1" a="1"/>
  <c r="B1614" i="1" s="1"/>
  <c r="A1614" i="1" s="1" a="1"/>
  <c r="A1614" i="1" s="1"/>
  <c r="B1630" i="1" a="1"/>
  <c r="B1630" i="1" s="1"/>
  <c r="A1630" i="1" s="1" a="1"/>
  <c r="A1630" i="1" s="1"/>
  <c r="B1646" i="1" a="1"/>
  <c r="B1646" i="1" s="1"/>
  <c r="A1646" i="1" s="1" a="1"/>
  <c r="A1646" i="1" s="1"/>
  <c r="B1662" i="1" a="1"/>
  <c r="B1662" i="1" s="1"/>
  <c r="A1662" i="1" s="1" a="1"/>
  <c r="A1662" i="1" s="1"/>
  <c r="B1678" i="1" a="1"/>
  <c r="B1678" i="1" s="1"/>
  <c r="A1678" i="1" s="1" a="1"/>
  <c r="A1678" i="1" s="1"/>
  <c r="B1694" i="1" a="1"/>
  <c r="B1694" i="1" s="1"/>
  <c r="A1694" i="1" s="1" a="1"/>
  <c r="A1694" i="1" s="1"/>
  <c r="B1710" i="1" a="1"/>
  <c r="B1710" i="1" s="1"/>
  <c r="A1710" i="1" s="1" a="1"/>
  <c r="A1710" i="1" s="1"/>
  <c r="B1726" i="1" a="1"/>
  <c r="B1726" i="1" s="1"/>
  <c r="A1726" i="1" s="1" a="1"/>
  <c r="A1726" i="1" s="1"/>
  <c r="B1742" i="1" a="1"/>
  <c r="B1742" i="1" s="1"/>
  <c r="A1742" i="1" s="1" a="1"/>
  <c r="A1742" i="1" s="1"/>
  <c r="B1758" i="1" a="1"/>
  <c r="B1758" i="1" s="1"/>
  <c r="A1758" i="1" s="1" a="1"/>
  <c r="A1758" i="1" s="1"/>
  <c r="B1774" i="1" a="1"/>
  <c r="B1774" i="1" s="1"/>
  <c r="A1774" i="1" s="1" a="1"/>
  <c r="A1774" i="1" s="1"/>
  <c r="B1790" i="1" a="1"/>
  <c r="B1790" i="1" s="1"/>
  <c r="A1790" i="1" s="1" a="1"/>
  <c r="A1790" i="1" s="1"/>
  <c r="B1806" i="1" a="1"/>
  <c r="B1806" i="1" s="1"/>
  <c r="A1806" i="1" s="1" a="1"/>
  <c r="A1806" i="1" s="1"/>
  <c r="B1822" i="1" a="1"/>
  <c r="B1822" i="1" s="1"/>
  <c r="A1822" i="1" s="1" a="1"/>
  <c r="A1822" i="1" s="1"/>
  <c r="B1838" i="1" a="1"/>
  <c r="B1838" i="1" s="1"/>
  <c r="A1838" i="1" s="1" a="1"/>
  <c r="A1838" i="1" s="1"/>
  <c r="B1854" i="1" a="1"/>
  <c r="B1854" i="1" s="1"/>
  <c r="A1854" i="1" s="1" a="1"/>
  <c r="A1854" i="1" s="1"/>
  <c r="B1870" i="1" a="1"/>
  <c r="B1870" i="1" s="1"/>
  <c r="A1870" i="1" s="1" a="1"/>
  <c r="A1870" i="1" s="1"/>
  <c r="B1886" i="1" a="1"/>
  <c r="B1886" i="1" s="1"/>
  <c r="A1886" i="1" s="1" a="1"/>
  <c r="A1886" i="1" s="1"/>
  <c r="B1902" i="1" a="1"/>
  <c r="B1902" i="1" s="1"/>
  <c r="A1902" i="1" s="1" a="1"/>
  <c r="A1902" i="1" s="1"/>
  <c r="B1918" i="1" a="1"/>
  <c r="B1918" i="1" s="1"/>
  <c r="A1918" i="1" s="1" a="1"/>
  <c r="A1918" i="1" s="1"/>
  <c r="B1934" i="1" a="1"/>
  <c r="B1934" i="1" s="1"/>
  <c r="A1934" i="1" s="1" a="1"/>
  <c r="A1934" i="1" s="1"/>
  <c r="B1950" i="1" a="1"/>
  <c r="B1950" i="1" s="1"/>
  <c r="A1950" i="1" s="1" a="1"/>
  <c r="A1950" i="1" s="1"/>
  <c r="B1966" i="1" a="1"/>
  <c r="B1966" i="1" s="1"/>
  <c r="A1966" i="1" s="1" a="1"/>
  <c r="A1966" i="1" s="1"/>
  <c r="B1982" i="1" a="1"/>
  <c r="B1982" i="1" s="1"/>
  <c r="A1982" i="1" s="1" a="1"/>
  <c r="A1982" i="1" s="1"/>
  <c r="B1998" i="1" a="1"/>
  <c r="B1998" i="1" s="1"/>
  <c r="A1998" i="1" s="1" a="1"/>
  <c r="A1998" i="1" s="1"/>
  <c r="B2014" i="1" a="1"/>
  <c r="B2014" i="1" s="1"/>
  <c r="A2014" i="1" s="1" a="1"/>
  <c r="A2014" i="1" s="1"/>
  <c r="B2030" i="1" a="1"/>
  <c r="B2030" i="1" s="1"/>
  <c r="A2030" i="1" s="1" a="1"/>
  <c r="A2030" i="1" s="1"/>
  <c r="B2046" i="1" a="1"/>
  <c r="B2046" i="1" s="1"/>
  <c r="A2046" i="1" s="1" a="1"/>
  <c r="A2046" i="1" s="1"/>
  <c r="B2062" i="1" a="1"/>
  <c r="B2062" i="1" s="1"/>
  <c r="A2062" i="1" s="1" a="1"/>
  <c r="A2062" i="1" s="1"/>
  <c r="B2078" i="1" a="1"/>
  <c r="B2078" i="1" s="1"/>
  <c r="A2078" i="1" s="1" a="1"/>
  <c r="A2078" i="1" s="1"/>
  <c r="B2094" i="1" a="1"/>
  <c r="B2094" i="1" s="1"/>
  <c r="A2094" i="1" s="1" a="1"/>
  <c r="A2094" i="1" s="1"/>
  <c r="B2110" i="1" a="1"/>
  <c r="B2110" i="1" s="1"/>
  <c r="A2110" i="1" s="1" a="1"/>
  <c r="A2110" i="1" s="1"/>
  <c r="B2126" i="1" a="1"/>
  <c r="B2126" i="1" s="1"/>
  <c r="A2126" i="1" s="1" a="1"/>
  <c r="A2126" i="1" s="1"/>
  <c r="B2142" i="1" a="1"/>
  <c r="B2142" i="1" s="1"/>
  <c r="A2142" i="1" s="1" a="1"/>
  <c r="A2142" i="1" s="1"/>
  <c r="B2158" i="1" a="1"/>
  <c r="B2158" i="1" s="1"/>
  <c r="A2158" i="1" s="1" a="1"/>
  <c r="A2158" i="1" s="1"/>
  <c r="B2174" i="1" a="1"/>
  <c r="B2174" i="1" s="1"/>
  <c r="A2174" i="1" s="1" a="1"/>
  <c r="A2174" i="1" s="1"/>
  <c r="B2190" i="1" a="1"/>
  <c r="B2190" i="1" s="1"/>
  <c r="A2190" i="1" s="1" a="1"/>
  <c r="A2190" i="1" s="1"/>
  <c r="B2206" i="1" a="1"/>
  <c r="B2206" i="1" s="1"/>
  <c r="A2206" i="1" s="1" a="1"/>
  <c r="A2206" i="1" s="1"/>
  <c r="B2222" i="1" a="1"/>
  <c r="B2222" i="1" s="1"/>
  <c r="A2222" i="1" s="1" a="1"/>
  <c r="A2222" i="1" s="1"/>
  <c r="B2238" i="1" a="1"/>
  <c r="B2238" i="1" s="1"/>
  <c r="A2238" i="1" s="1" a="1"/>
  <c r="A2238" i="1" s="1"/>
  <c r="B2254" i="1" a="1"/>
  <c r="B2254" i="1" s="1"/>
  <c r="A2254" i="1" s="1" a="1"/>
  <c r="A2254" i="1" s="1"/>
  <c r="B2270" i="1" a="1"/>
  <c r="B2270" i="1" s="1"/>
  <c r="A2270" i="1" s="1" a="1"/>
  <c r="A2270" i="1" s="1"/>
  <c r="B2286" i="1" a="1"/>
  <c r="B2286" i="1" s="1"/>
  <c r="A2286" i="1" s="1" a="1"/>
  <c r="A2286" i="1" s="1"/>
  <c r="B2302" i="1" a="1"/>
  <c r="B2302" i="1" s="1"/>
  <c r="A2302" i="1" s="1" a="1"/>
  <c r="A2302" i="1" s="1"/>
  <c r="B2318" i="1" a="1"/>
  <c r="B2318" i="1" s="1"/>
  <c r="A2318" i="1" s="1" a="1"/>
  <c r="A2318" i="1" s="1"/>
  <c r="B2334" i="1" a="1"/>
  <c r="B2334" i="1" s="1"/>
  <c r="A2334" i="1" s="1" a="1"/>
  <c r="A2334" i="1" s="1"/>
  <c r="B2350" i="1" a="1"/>
  <c r="B2350" i="1" s="1"/>
  <c r="A2350" i="1" s="1" a="1"/>
  <c r="A2350" i="1" s="1"/>
  <c r="B2366" i="1" a="1"/>
  <c r="B2366" i="1" s="1"/>
  <c r="A2366" i="1" s="1" a="1"/>
  <c r="A2366" i="1" s="1"/>
  <c r="B2382" i="1" a="1"/>
  <c r="B2382" i="1" s="1"/>
  <c r="A2382" i="1" s="1" a="1"/>
  <c r="A2382" i="1" s="1"/>
  <c r="B2398" i="1" a="1"/>
  <c r="B2398" i="1" s="1"/>
  <c r="A2398" i="1" s="1" a="1"/>
  <c r="A2398" i="1" s="1"/>
  <c r="B2988" i="1" a="1"/>
  <c r="B2988" i="1" s="1"/>
  <c r="A2988" i="1" s="1" a="1"/>
  <c r="A2988" i="1" s="1"/>
  <c r="B1020" i="1" a="1"/>
  <c r="B1020" i="1" s="1"/>
  <c r="A1020" i="1" s="1" a="1"/>
  <c r="A1020" i="1" s="1"/>
  <c r="B1052" i="1" a="1"/>
  <c r="B1052" i="1" s="1"/>
  <c r="A1052" i="1" s="1" a="1"/>
  <c r="A1052" i="1" s="1"/>
  <c r="B1084" i="1" a="1"/>
  <c r="B1084" i="1" s="1"/>
  <c r="A1084" i="1" s="1" a="1"/>
  <c r="A1084" i="1" s="1"/>
  <c r="B1116" i="1" a="1"/>
  <c r="B1116" i="1" s="1"/>
  <c r="A1116" i="1" s="1" a="1"/>
  <c r="A1116" i="1" s="1"/>
  <c r="B1148" i="1" a="1"/>
  <c r="B1148" i="1" s="1"/>
  <c r="A1148" i="1" s="1" a="1"/>
  <c r="A1148" i="1" s="1"/>
  <c r="B36" i="1" a="1"/>
  <c r="B36" i="1" s="1"/>
  <c r="A36" i="1" s="1" a="1"/>
  <c r="A36" i="1" s="1"/>
  <c r="B76" i="1" a="1"/>
  <c r="B76" i="1" s="1"/>
  <c r="A76" i="1" s="1" a="1"/>
  <c r="A76" i="1" s="1"/>
  <c r="B164" i="1" a="1"/>
  <c r="B164" i="1" s="1"/>
  <c r="A164" i="1" s="1" a="1"/>
  <c r="A164" i="1" s="1"/>
  <c r="B196" i="1" a="1"/>
  <c r="B196" i="1" s="1"/>
  <c r="A196" i="1" s="1" a="1"/>
  <c r="A196" i="1" s="1"/>
  <c r="B228" i="1" a="1"/>
  <c r="B228" i="1" s="1"/>
  <c r="A228" i="1" s="1" a="1"/>
  <c r="A228" i="1" s="1"/>
  <c r="B260" i="1" a="1"/>
  <c r="B260" i="1" s="1"/>
  <c r="A260" i="1" s="1" a="1"/>
  <c r="A260" i="1" s="1"/>
  <c r="B314" i="1" a="1"/>
  <c r="B314" i="1" s="1"/>
  <c r="A314" i="1" s="1" a="1"/>
  <c r="A314" i="1" s="1"/>
  <c r="B391" i="1" a="1"/>
  <c r="B391" i="1" s="1"/>
  <c r="A391" i="1" s="1" a="1"/>
  <c r="A391" i="1" s="1"/>
  <c r="B423" i="1" a="1"/>
  <c r="B423" i="1" s="1"/>
  <c r="A423" i="1" s="1" a="1"/>
  <c r="A423" i="1" s="1"/>
  <c r="B455" i="1" a="1"/>
  <c r="B455" i="1" s="1"/>
  <c r="A455" i="1" s="1" a="1"/>
  <c r="A455" i="1" s="1"/>
  <c r="B487" i="1" a="1"/>
  <c r="B487" i="1" s="1"/>
  <c r="A487" i="1" s="1" a="1"/>
  <c r="A487" i="1" s="1"/>
  <c r="B519" i="1" a="1"/>
  <c r="B519" i="1" s="1"/>
  <c r="A519" i="1" s="1" a="1"/>
  <c r="A519" i="1" s="1"/>
  <c r="B551" i="1" a="1"/>
  <c r="B551" i="1" s="1"/>
  <c r="A551" i="1" s="1" a="1"/>
  <c r="A551" i="1" s="1"/>
  <c r="B583" i="1" a="1"/>
  <c r="B583" i="1" s="1"/>
  <c r="A583" i="1" s="1" a="1"/>
  <c r="A583" i="1" s="1"/>
  <c r="B645" i="1" a="1"/>
  <c r="B645" i="1" s="1"/>
  <c r="A645" i="1" s="1" a="1"/>
  <c r="A645" i="1" s="1"/>
  <c r="B732" i="1" a="1"/>
  <c r="B732" i="1" s="1"/>
  <c r="A732" i="1" s="1" a="1"/>
  <c r="A732" i="1" s="1"/>
  <c r="B764" i="1" a="1"/>
  <c r="B764" i="1" s="1"/>
  <c r="A764" i="1" s="1" a="1"/>
  <c r="A764" i="1" s="1"/>
  <c r="B798" i="1" a="1"/>
  <c r="B798" i="1" s="1"/>
  <c r="A798" i="1" s="1" a="1"/>
  <c r="A798" i="1" s="1"/>
  <c r="B830" i="1" a="1"/>
  <c r="B830" i="1" s="1"/>
  <c r="A830" i="1" s="1" a="1"/>
  <c r="A830" i="1" s="1"/>
  <c r="B862" i="1" a="1"/>
  <c r="B862" i="1" s="1"/>
  <c r="A862" i="1" s="1" a="1"/>
  <c r="A862" i="1" s="1"/>
  <c r="B894" i="1" a="1"/>
  <c r="B894" i="1" s="1"/>
  <c r="A894" i="1" s="1" a="1"/>
  <c r="A894" i="1" s="1"/>
  <c r="B926" i="1" a="1"/>
  <c r="B926" i="1" s="1"/>
  <c r="A926" i="1" s="1" a="1"/>
  <c r="A926" i="1" s="1"/>
  <c r="B958" i="1" a="1"/>
  <c r="B958" i="1" s="1"/>
  <c r="A958" i="1" s="1" a="1"/>
  <c r="A958" i="1" s="1"/>
  <c r="B990" i="1" a="1"/>
  <c r="B990" i="1" s="1"/>
  <c r="A990" i="1" s="1" a="1"/>
  <c r="A990" i="1" s="1"/>
  <c r="B1022" i="1" a="1"/>
  <c r="B1022" i="1" s="1"/>
  <c r="A1022" i="1" s="1" a="1"/>
  <c r="A1022" i="1" s="1"/>
  <c r="B1054" i="1" a="1"/>
  <c r="B1054" i="1" s="1"/>
  <c r="A1054" i="1" s="1" a="1"/>
  <c r="A1054" i="1" s="1"/>
  <c r="B1086" i="1" a="1"/>
  <c r="B1086" i="1" s="1"/>
  <c r="A1086" i="1" s="1" a="1"/>
  <c r="A1086" i="1" s="1"/>
  <c r="B1118" i="1" a="1"/>
  <c r="B1118" i="1" s="1"/>
  <c r="A1118" i="1" s="1" a="1"/>
  <c r="A1118" i="1" s="1"/>
  <c r="B1150" i="1" a="1"/>
  <c r="B1150" i="1" s="1"/>
  <c r="A1150" i="1" s="1" a="1"/>
  <c r="A1150" i="1" s="1"/>
  <c r="B1287" i="1" a="1"/>
  <c r="B1287" i="1" s="1"/>
  <c r="A1287" i="1" s="1" a="1"/>
  <c r="A1287" i="1" s="1"/>
  <c r="B1319" i="1" a="1"/>
  <c r="B1319" i="1" s="1"/>
  <c r="A1319" i="1" s="1" a="1"/>
  <c r="A1319" i="1" s="1"/>
  <c r="B1351" i="1" a="1"/>
  <c r="B1351" i="1" s="1"/>
  <c r="A1351" i="1" s="1" a="1"/>
  <c r="A1351" i="1" s="1"/>
  <c r="B1532" i="1" a="1"/>
  <c r="B1532" i="1" s="1"/>
  <c r="A1532" i="1" s="1" a="1"/>
  <c r="A1532" i="1" s="1"/>
  <c r="B1564" i="1" a="1"/>
  <c r="B1564" i="1" s="1"/>
  <c r="A1564" i="1" s="1" a="1"/>
  <c r="A1564" i="1" s="1"/>
  <c r="B1596" i="1" a="1"/>
  <c r="B1596" i="1" s="1"/>
  <c r="A1596" i="1" s="1" a="1"/>
  <c r="A1596" i="1" s="1"/>
  <c r="B1628" i="1" a="1"/>
  <c r="B1628" i="1" s="1"/>
  <c r="A1628" i="1" s="1" a="1"/>
  <c r="A1628" i="1" s="1"/>
  <c r="B1648" i="1" a="1"/>
  <c r="B1648" i="1" s="1"/>
  <c r="A1648" i="1" s="1" a="1"/>
  <c r="A1648" i="1" s="1"/>
  <c r="B1680" i="1" a="1"/>
  <c r="B1680" i="1" s="1"/>
  <c r="A1680" i="1" s="1" a="1"/>
  <c r="A1680" i="1" s="1"/>
  <c r="B1712" i="1" a="1"/>
  <c r="B1712" i="1" s="1"/>
  <c r="A1712" i="1" s="1" a="1"/>
  <c r="A1712" i="1" s="1"/>
  <c r="B1744" i="1" a="1"/>
  <c r="B1744" i="1" s="1"/>
  <c r="A1744" i="1" s="1" a="1"/>
  <c r="A1744" i="1" s="1"/>
  <c r="B1776" i="1" a="1"/>
  <c r="B1776" i="1" s="1"/>
  <c r="A1776" i="1" s="1" a="1"/>
  <c r="A1776" i="1" s="1"/>
  <c r="B1808" i="1" a="1"/>
  <c r="B1808" i="1" s="1"/>
  <c r="A1808" i="1" s="1" a="1"/>
  <c r="A1808" i="1" s="1"/>
  <c r="B1840" i="1" a="1"/>
  <c r="B1840" i="1" s="1"/>
  <c r="A1840" i="1" s="1" a="1"/>
  <c r="A1840" i="1" s="1"/>
  <c r="B1872" i="1" a="1"/>
  <c r="B1872" i="1" s="1"/>
  <c r="A1872" i="1" s="1" a="1"/>
  <c r="A1872" i="1" s="1"/>
  <c r="B1904" i="1" a="1"/>
  <c r="B1904" i="1" s="1"/>
  <c r="A1904" i="1" s="1" a="1"/>
  <c r="A1904" i="1" s="1"/>
  <c r="B1936" i="1" a="1"/>
  <c r="B1936" i="1" s="1"/>
  <c r="A1936" i="1" s="1" a="1"/>
  <c r="A1936" i="1" s="1"/>
  <c r="B1968" i="1" a="1"/>
  <c r="B1968" i="1" s="1"/>
  <c r="A1968" i="1" s="1" a="1"/>
  <c r="A1968" i="1" s="1"/>
  <c r="B2000" i="1" a="1"/>
  <c r="B2000" i="1" s="1"/>
  <c r="A2000" i="1" s="1" a="1"/>
  <c r="A2000" i="1" s="1"/>
  <c r="B2032" i="1" a="1"/>
  <c r="B2032" i="1" s="1"/>
  <c r="A2032" i="1" s="1" a="1"/>
  <c r="A2032" i="1" s="1"/>
  <c r="B2064" i="1" a="1"/>
  <c r="B2064" i="1" s="1"/>
  <c r="A2064" i="1" s="1" a="1"/>
  <c r="A2064" i="1" s="1"/>
  <c r="B2096" i="1" a="1"/>
  <c r="B2096" i="1" s="1"/>
  <c r="A2096" i="1" s="1" a="1"/>
  <c r="A2096" i="1" s="1"/>
  <c r="B2128" i="1" a="1"/>
  <c r="B2128" i="1" s="1"/>
  <c r="A2128" i="1" s="1" a="1"/>
  <c r="A2128" i="1" s="1"/>
  <c r="B2160" i="1" a="1"/>
  <c r="B2160" i="1" s="1"/>
  <c r="A2160" i="1" s="1" a="1"/>
  <c r="A2160" i="1" s="1"/>
  <c r="B2192" i="1" a="1"/>
  <c r="B2192" i="1" s="1"/>
  <c r="A2192" i="1" s="1" a="1"/>
  <c r="A2192" i="1" s="1"/>
  <c r="B2224" i="1" a="1"/>
  <c r="B2224" i="1" s="1"/>
  <c r="A2224" i="1" s="1" a="1"/>
  <c r="A2224" i="1" s="1"/>
  <c r="B2256" i="1" a="1"/>
  <c r="B2256" i="1" s="1"/>
  <c r="A2256" i="1" s="1" a="1"/>
  <c r="A2256" i="1" s="1"/>
  <c r="B2288" i="1" a="1"/>
  <c r="B2288" i="1" s="1"/>
  <c r="A2288" i="1" s="1" a="1"/>
  <c r="A2288" i="1" s="1"/>
  <c r="B2320" i="1" a="1"/>
  <c r="B2320" i="1" s="1"/>
  <c r="A2320" i="1" s="1" a="1"/>
  <c r="A2320" i="1" s="1"/>
  <c r="B2352" i="1" a="1"/>
  <c r="B2352" i="1" s="1"/>
  <c r="A2352" i="1" s="1" a="1"/>
  <c r="A2352" i="1" s="1"/>
  <c r="B2384" i="1" a="1"/>
  <c r="B2384" i="1" s="1"/>
  <c r="A2384" i="1" s="1" a="1"/>
  <c r="A2384" i="1" s="1"/>
  <c r="B2990" i="1" a="1"/>
  <c r="B2990" i="1" s="1"/>
  <c r="A2990" i="1" s="1" a="1"/>
  <c r="A2990" i="1" s="1"/>
  <c r="B870" i="1" a="1"/>
  <c r="B870" i="1" s="1"/>
  <c r="A870" i="1" s="1" a="1"/>
  <c r="A870" i="1" s="1"/>
  <c r="B902" i="1" a="1"/>
  <c r="B902" i="1" s="1"/>
  <c r="A902" i="1" s="1" a="1"/>
  <c r="A902" i="1" s="1"/>
  <c r="B934" i="1" a="1"/>
  <c r="B934" i="1" s="1"/>
  <c r="A934" i="1" s="1" a="1"/>
  <c r="A934" i="1" s="1"/>
  <c r="B966" i="1" a="1"/>
  <c r="B966" i="1" s="1"/>
  <c r="A966" i="1" s="1" a="1"/>
  <c r="A966" i="1" s="1"/>
  <c r="B998" i="1" a="1"/>
  <c r="B998" i="1" s="1"/>
  <c r="A998" i="1" s="1" a="1"/>
  <c r="A998" i="1" s="1"/>
  <c r="B1030" i="1" a="1"/>
  <c r="B1030" i="1" s="1"/>
  <c r="A1030" i="1" s="1" a="1"/>
  <c r="A1030" i="1" s="1"/>
  <c r="B1062" i="1" a="1"/>
  <c r="B1062" i="1" s="1"/>
  <c r="A1062" i="1" s="1" a="1"/>
  <c r="A1062" i="1" s="1"/>
  <c r="B1094" i="1" a="1"/>
  <c r="B1094" i="1" s="1"/>
  <c r="A1094" i="1" s="1" a="1"/>
  <c r="A1094" i="1" s="1"/>
  <c r="B1126" i="1" a="1"/>
  <c r="B1126" i="1" s="1"/>
  <c r="A1126" i="1" s="1" a="1"/>
  <c r="A1126" i="1" s="1"/>
  <c r="B1158" i="1" a="1"/>
  <c r="B1158" i="1" s="1"/>
  <c r="A1158" i="1" s="1" a="1"/>
  <c r="A1158" i="1" s="1"/>
  <c r="B1295" i="1" a="1"/>
  <c r="B1295" i="1" s="1"/>
  <c r="A1295" i="1" s="1" a="1"/>
  <c r="A1295" i="1" s="1"/>
  <c r="B1327" i="1" a="1"/>
  <c r="B1327" i="1" s="1"/>
  <c r="A1327" i="1" s="1" a="1"/>
  <c r="A1327" i="1" s="1"/>
  <c r="B1508" i="1" a="1"/>
  <c r="B1508" i="1" s="1"/>
  <c r="A1508" i="1" s="1" a="1"/>
  <c r="A1508" i="1" s="1"/>
  <c r="B1540" i="1" a="1"/>
  <c r="B1540" i="1" s="1"/>
  <c r="A1540" i="1" s="1" a="1"/>
  <c r="A1540" i="1" s="1"/>
  <c r="B1572" i="1" a="1"/>
  <c r="B1572" i="1" s="1"/>
  <c r="A1572" i="1" s="1" a="1"/>
  <c r="A1572" i="1" s="1"/>
  <c r="B1604" i="1" a="1"/>
  <c r="B1604" i="1" s="1"/>
  <c r="A1604" i="1" s="1" a="1"/>
  <c r="A1604" i="1" s="1"/>
  <c r="B1836" i="1" a="1"/>
  <c r="B1836" i="1" s="1"/>
  <c r="A1836" i="1" s="1" a="1"/>
  <c r="A1836" i="1" s="1"/>
  <c r="B1964" i="1" a="1"/>
  <c r="B1964" i="1" s="1"/>
  <c r="A1964" i="1" s="1" a="1"/>
  <c r="A1964" i="1" s="1"/>
  <c r="B2092" i="1" a="1"/>
  <c r="B2092" i="1" s="1"/>
  <c r="A2092" i="1" s="1" a="1"/>
  <c r="A2092" i="1" s="1"/>
  <c r="B2220" i="1" a="1"/>
  <c r="B2220" i="1" s="1"/>
  <c r="A2220" i="1" s="1" a="1"/>
  <c r="A2220" i="1" s="1"/>
  <c r="B2348" i="1" a="1"/>
  <c r="B2348" i="1" s="1"/>
  <c r="A2348" i="1" s="1" a="1"/>
  <c r="A2348" i="1" s="1"/>
  <c r="B403" i="1" a="1"/>
  <c r="B403" i="1" s="1"/>
  <c r="A403" i="1" s="1" a="1"/>
  <c r="A403" i="1" s="1"/>
  <c r="B531" i="1" a="1"/>
  <c r="B531" i="1" s="1"/>
  <c r="A531" i="1" s="1" a="1"/>
  <c r="A531" i="1" s="1"/>
  <c r="B776" i="1" a="1"/>
  <c r="B776" i="1" s="1"/>
  <c r="A776" i="1" s="1" a="1"/>
  <c r="A776" i="1" s="1"/>
  <c r="B906" i="1" a="1"/>
  <c r="B906" i="1" s="1"/>
  <c r="A906" i="1" s="1" a="1"/>
  <c r="A906" i="1" s="1"/>
  <c r="B32" i="1" a="1"/>
  <c r="B32" i="1" s="1"/>
  <c r="A32" i="1" s="1" a="1"/>
  <c r="A32" i="1" s="1"/>
  <c r="B1552" i="1" a="1"/>
  <c r="B1552" i="1" s="1"/>
  <c r="A1552" i="1" s="1" a="1"/>
  <c r="A1552" i="1" s="1"/>
  <c r="B1684" i="1" a="1"/>
  <c r="B1684" i="1" s="1"/>
  <c r="A1684" i="1" s="1" a="1"/>
  <c r="A1684" i="1" s="1"/>
  <c r="B1812" i="1" a="1"/>
  <c r="B1812" i="1" s="1"/>
  <c r="A1812" i="1" s="1" a="1"/>
  <c r="A1812" i="1" s="1"/>
  <c r="B1940" i="1" a="1"/>
  <c r="B1940" i="1" s="1"/>
  <c r="A1940" i="1" s="1" a="1"/>
  <c r="A1940" i="1" s="1"/>
  <c r="B2068" i="1" a="1"/>
  <c r="B2068" i="1" s="1"/>
  <c r="A2068" i="1" s="1" a="1"/>
  <c r="A2068" i="1" s="1"/>
  <c r="B2196" i="1" a="1"/>
  <c r="B2196" i="1" s="1"/>
  <c r="A2196" i="1" s="1" a="1"/>
  <c r="A2196" i="1" s="1"/>
  <c r="B2324" i="1" a="1"/>
  <c r="B2324" i="1" s="1"/>
  <c r="A2324" i="1" s="1" a="1"/>
  <c r="A2324" i="1" s="1"/>
  <c r="B10" i="1" a="1"/>
  <c r="B10" i="1" s="1"/>
  <c r="A10" i="1" s="1" a="1"/>
  <c r="A10" i="1" s="1"/>
  <c r="B9" i="1" a="1"/>
  <c r="B9" i="1" s="1"/>
  <c r="B1941" i="1" a="1"/>
  <c r="B1941" i="1" s="1"/>
  <c r="A1941" i="1" s="1" a="1"/>
  <c r="A1941" i="1" s="1"/>
  <c r="B1949" i="1" a="1"/>
  <c r="B1949" i="1" s="1"/>
  <c r="A1949" i="1" s="1" a="1"/>
  <c r="A1949" i="1" s="1"/>
  <c r="B1957" i="1" a="1"/>
  <c r="B1957" i="1" s="1"/>
  <c r="A1957" i="1" s="1" a="1"/>
  <c r="A1957" i="1" s="1"/>
  <c r="B1965" i="1" a="1"/>
  <c r="B1965" i="1" s="1"/>
  <c r="A1965" i="1" s="1" a="1"/>
  <c r="A1965" i="1" s="1"/>
  <c r="B1973" i="1" a="1"/>
  <c r="B1973" i="1" s="1"/>
  <c r="A1973" i="1" s="1" a="1"/>
  <c r="A1973" i="1" s="1"/>
  <c r="B1981" i="1" a="1"/>
  <c r="B1981" i="1" s="1"/>
  <c r="A1981" i="1" s="1" a="1"/>
  <c r="A1981" i="1" s="1"/>
  <c r="B1989" i="1" a="1"/>
  <c r="B1989" i="1" s="1"/>
  <c r="A1989" i="1" s="1" a="1"/>
  <c r="A1989" i="1" s="1"/>
  <c r="B1997" i="1" a="1"/>
  <c r="B1997" i="1" s="1"/>
  <c r="A1997" i="1" s="1" a="1"/>
  <c r="A1997" i="1" s="1"/>
  <c r="B2005" i="1" a="1"/>
  <c r="B2005" i="1" s="1"/>
  <c r="A2005" i="1" s="1" a="1"/>
  <c r="A2005" i="1" s="1"/>
  <c r="B2013" i="1" a="1"/>
  <c r="B2013" i="1" s="1"/>
  <c r="A2013" i="1" s="1" a="1"/>
  <c r="A2013" i="1" s="1"/>
  <c r="B2021" i="1" a="1"/>
  <c r="B2021" i="1" s="1"/>
  <c r="A2021" i="1" s="1" a="1"/>
  <c r="A2021" i="1" s="1"/>
  <c r="B2029" i="1" a="1"/>
  <c r="B2029" i="1" s="1"/>
  <c r="A2029" i="1" s="1" a="1"/>
  <c r="A2029" i="1" s="1"/>
  <c r="B2037" i="1" a="1"/>
  <c r="B2037" i="1" s="1"/>
  <c r="A2037" i="1" s="1" a="1"/>
  <c r="A2037" i="1" s="1"/>
  <c r="B2045" i="1" a="1"/>
  <c r="B2045" i="1" s="1"/>
  <c r="A2045" i="1" s="1" a="1"/>
  <c r="A2045" i="1" s="1"/>
  <c r="B2053" i="1" a="1"/>
  <c r="B2053" i="1" s="1"/>
  <c r="A2053" i="1" s="1" a="1"/>
  <c r="A2053" i="1" s="1"/>
  <c r="B2061" i="1" a="1"/>
  <c r="B2061" i="1" s="1"/>
  <c r="A2061" i="1" s="1" a="1"/>
  <c r="A2061" i="1" s="1"/>
  <c r="B2069" i="1" a="1"/>
  <c r="B2069" i="1" s="1"/>
  <c r="A2069" i="1" s="1" a="1"/>
  <c r="A2069" i="1" s="1"/>
  <c r="B2077" i="1" a="1"/>
  <c r="B2077" i="1" s="1"/>
  <c r="A2077" i="1" s="1" a="1"/>
  <c r="A2077" i="1" s="1"/>
  <c r="B2085" i="1" a="1"/>
  <c r="B2085" i="1" s="1"/>
  <c r="A2085" i="1" s="1" a="1"/>
  <c r="A2085" i="1" s="1"/>
  <c r="B2093" i="1" a="1"/>
  <c r="B2093" i="1" s="1"/>
  <c r="A2093" i="1" s="1" a="1"/>
  <c r="A2093" i="1" s="1"/>
  <c r="B2101" i="1" a="1"/>
  <c r="B2101" i="1" s="1"/>
  <c r="A2101" i="1" s="1" a="1"/>
  <c r="A2101" i="1" s="1"/>
  <c r="B2109" i="1" a="1"/>
  <c r="B2109" i="1" s="1"/>
  <c r="A2109" i="1" s="1" a="1"/>
  <c r="A2109" i="1" s="1"/>
  <c r="B2117" i="1" a="1"/>
  <c r="B2117" i="1" s="1"/>
  <c r="A2117" i="1" s="1" a="1"/>
  <c r="A2117" i="1" s="1"/>
  <c r="B2125" i="1" a="1"/>
  <c r="B2125" i="1" s="1"/>
  <c r="A2125" i="1" s="1" a="1"/>
  <c r="A2125" i="1" s="1"/>
  <c r="B2133" i="1" a="1"/>
  <c r="B2133" i="1" s="1"/>
  <c r="A2133" i="1" s="1" a="1"/>
  <c r="A2133" i="1" s="1"/>
  <c r="B2141" i="1" a="1"/>
  <c r="B2141" i="1" s="1"/>
  <c r="A2141" i="1" s="1" a="1"/>
  <c r="A2141" i="1" s="1"/>
  <c r="B2149" i="1" a="1"/>
  <c r="B2149" i="1" s="1"/>
  <c r="A2149" i="1" s="1" a="1"/>
  <c r="A2149" i="1" s="1"/>
  <c r="B2157" i="1" a="1"/>
  <c r="B2157" i="1" s="1"/>
  <c r="A2157" i="1" s="1" a="1"/>
  <c r="A2157" i="1" s="1"/>
  <c r="B2165" i="1" a="1"/>
  <c r="B2165" i="1" s="1"/>
  <c r="A2165" i="1" s="1" a="1"/>
  <c r="A2165" i="1" s="1"/>
  <c r="B2173" i="1" a="1"/>
  <c r="B2173" i="1" s="1"/>
  <c r="A2173" i="1" s="1" a="1"/>
  <c r="A2173" i="1" s="1"/>
  <c r="B2181" i="1" a="1"/>
  <c r="B2181" i="1" s="1"/>
  <c r="A2181" i="1" s="1" a="1"/>
  <c r="A2181" i="1" s="1"/>
  <c r="B2189" i="1" a="1"/>
  <c r="B2189" i="1" s="1"/>
  <c r="A2189" i="1" s="1" a="1"/>
  <c r="A2189" i="1" s="1"/>
  <c r="B2197" i="1" a="1"/>
  <c r="B2197" i="1" s="1"/>
  <c r="A2197" i="1" s="1" a="1"/>
  <c r="A2197" i="1" s="1"/>
  <c r="B2205" i="1" a="1"/>
  <c r="B2205" i="1" s="1"/>
  <c r="A2205" i="1" s="1" a="1"/>
  <c r="A2205" i="1" s="1"/>
  <c r="B2213" i="1" a="1"/>
  <c r="B2213" i="1" s="1"/>
  <c r="A2213" i="1" s="1" a="1"/>
  <c r="A2213" i="1" s="1"/>
  <c r="B2221" i="1" a="1"/>
  <c r="B2221" i="1" s="1"/>
  <c r="A2221" i="1" s="1" a="1"/>
  <c r="A2221" i="1" s="1"/>
  <c r="B2229" i="1" a="1"/>
  <c r="B2229" i="1" s="1"/>
  <c r="A2229" i="1" s="1" a="1"/>
  <c r="A2229" i="1" s="1"/>
  <c r="B2237" i="1" a="1"/>
  <c r="B2237" i="1" s="1"/>
  <c r="A2237" i="1" s="1" a="1"/>
  <c r="A2237" i="1" s="1"/>
  <c r="B2245" i="1" a="1"/>
  <c r="B2245" i="1" s="1"/>
  <c r="A2245" i="1" s="1" a="1"/>
  <c r="A2245" i="1" s="1"/>
  <c r="B2253" i="1" a="1"/>
  <c r="B2253" i="1" s="1"/>
  <c r="A2253" i="1" s="1" a="1"/>
  <c r="A2253" i="1" s="1"/>
  <c r="B2261" i="1" a="1"/>
  <c r="B2261" i="1" s="1"/>
  <c r="A2261" i="1" s="1" a="1"/>
  <c r="A2261" i="1" s="1"/>
  <c r="B2269" i="1" a="1"/>
  <c r="B2269" i="1" s="1"/>
  <c r="A2269" i="1" s="1" a="1"/>
  <c r="A2269" i="1" s="1"/>
  <c r="B2277" i="1" a="1"/>
  <c r="B2277" i="1" s="1"/>
  <c r="A2277" i="1" s="1" a="1"/>
  <c r="A2277" i="1" s="1"/>
  <c r="B2285" i="1" a="1"/>
  <c r="B2285" i="1" s="1"/>
  <c r="A2285" i="1" s="1" a="1"/>
  <c r="A2285" i="1" s="1"/>
  <c r="B2293" i="1" a="1"/>
  <c r="B2293" i="1" s="1"/>
  <c r="A2293" i="1" s="1" a="1"/>
  <c r="A2293" i="1" s="1"/>
  <c r="B2301" i="1" a="1"/>
  <c r="B2301" i="1" s="1"/>
  <c r="A2301" i="1" s="1" a="1"/>
  <c r="A2301" i="1" s="1"/>
  <c r="B2309" i="1" a="1"/>
  <c r="B2309" i="1" s="1"/>
  <c r="A2309" i="1" s="1" a="1"/>
  <c r="A2309" i="1" s="1"/>
  <c r="B2317" i="1" a="1"/>
  <c r="B2317" i="1" s="1"/>
  <c r="A2317" i="1" s="1" a="1"/>
  <c r="A2317" i="1" s="1"/>
  <c r="B2325" i="1" a="1"/>
  <c r="B2325" i="1" s="1"/>
  <c r="A2325" i="1" s="1" a="1"/>
  <c r="A2325" i="1" s="1"/>
  <c r="B2333" i="1" a="1"/>
  <c r="B2333" i="1" s="1"/>
  <c r="A2333" i="1" s="1" a="1"/>
  <c r="A2333" i="1" s="1"/>
  <c r="B2341" i="1" a="1"/>
  <c r="B2341" i="1" s="1"/>
  <c r="A2341" i="1" s="1" a="1"/>
  <c r="A2341" i="1" s="1"/>
  <c r="B2349" i="1" a="1"/>
  <c r="B2349" i="1" s="1"/>
  <c r="A2349" i="1" s="1" a="1"/>
  <c r="A2349" i="1" s="1"/>
  <c r="B2357" i="1" a="1"/>
  <c r="B2357" i="1" s="1"/>
  <c r="A2357" i="1" s="1" a="1"/>
  <c r="A2357" i="1" s="1"/>
  <c r="B2365" i="1" a="1"/>
  <c r="B2365" i="1" s="1"/>
  <c r="A2365" i="1" s="1" a="1"/>
  <c r="A2365" i="1" s="1"/>
  <c r="B2373" i="1" a="1"/>
  <c r="B2373" i="1" s="1"/>
  <c r="A2373" i="1" s="1" a="1"/>
  <c r="A2373" i="1" s="1"/>
  <c r="B2381" i="1" a="1"/>
  <c r="B2381" i="1" s="1"/>
  <c r="A2381" i="1" s="1" a="1"/>
  <c r="A2381" i="1" s="1"/>
  <c r="B2389" i="1" a="1"/>
  <c r="B2389" i="1" s="1"/>
  <c r="A2389" i="1" s="1" a="1"/>
  <c r="A2389" i="1" s="1"/>
  <c r="B2397" i="1" a="1"/>
  <c r="B2397" i="1" s="1"/>
  <c r="A2397" i="1" s="1" a="1"/>
  <c r="A2397" i="1" s="1"/>
  <c r="B2405" i="1" a="1"/>
  <c r="B2405" i="1" s="1"/>
  <c r="A2405" i="1" s="1" a="1"/>
  <c r="A2405" i="1" s="1"/>
  <c r="B2413" i="1" a="1"/>
  <c r="B2413" i="1" s="1"/>
  <c r="A2413" i="1" s="1" a="1"/>
  <c r="A2413" i="1" s="1"/>
  <c r="B1395" i="1" a="1"/>
  <c r="B1395" i="1" s="1"/>
  <c r="A1395" i="1" s="1" a="1"/>
  <c r="A1395" i="1" s="1"/>
  <c r="B1403" i="1" a="1"/>
  <c r="B1403" i="1" s="1"/>
  <c r="A1403" i="1" s="1" a="1"/>
  <c r="A1403" i="1" s="1"/>
  <c r="B1411" i="1" a="1"/>
  <c r="B1411" i="1" s="1"/>
  <c r="A1411" i="1" s="1" a="1"/>
  <c r="A1411" i="1" s="1"/>
  <c r="B1419" i="1" a="1"/>
  <c r="B1419" i="1" s="1"/>
  <c r="A1419" i="1" s="1" a="1"/>
  <c r="A1419" i="1" s="1"/>
  <c r="B1427" i="1" a="1"/>
  <c r="B1427" i="1" s="1"/>
  <c r="A1427" i="1" s="1" a="1"/>
  <c r="A1427" i="1" s="1"/>
  <c r="B1435" i="1" a="1"/>
  <c r="B1435" i="1" s="1"/>
  <c r="A1435" i="1" s="1" a="1"/>
  <c r="A1435" i="1" s="1"/>
  <c r="B1443" i="1" a="1"/>
  <c r="B1443" i="1" s="1"/>
  <c r="A1443" i="1" s="1" a="1"/>
  <c r="A1443" i="1" s="1"/>
  <c r="B1451" i="1" a="1"/>
  <c r="B1451" i="1" s="1"/>
  <c r="A1451" i="1" s="1" a="1"/>
  <c r="A1451" i="1" s="1"/>
  <c r="B1459" i="1" a="1"/>
  <c r="B1459" i="1" s="1"/>
  <c r="A1459" i="1" s="1" a="1"/>
  <c r="A1459" i="1" s="1"/>
  <c r="B1467" i="1" a="1"/>
  <c r="B1467" i="1" s="1"/>
  <c r="A1467" i="1" s="1" a="1"/>
  <c r="A1467" i="1" s="1"/>
  <c r="B1475" i="1" a="1"/>
  <c r="B1475" i="1" s="1"/>
  <c r="A1475" i="1" s="1" a="1"/>
  <c r="A1475" i="1" s="1"/>
  <c r="B1483" i="1" a="1"/>
  <c r="B1483" i="1" s="1"/>
  <c r="A1483" i="1" s="1" a="1"/>
  <c r="A1483" i="1" s="1"/>
  <c r="B1491" i="1" a="1"/>
  <c r="B1491" i="1" s="1"/>
  <c r="A1491" i="1" s="1" a="1"/>
  <c r="A1491" i="1" s="1"/>
  <c r="B1499" i="1" a="1"/>
  <c r="B1499" i="1" s="1"/>
  <c r="A1499" i="1" s="1" a="1"/>
  <c r="A1499" i="1" s="1"/>
  <c r="B2418" i="1" a="1"/>
  <c r="B2418" i="1" s="1"/>
  <c r="A2418" i="1" s="1" a="1"/>
  <c r="A2418" i="1" s="1"/>
  <c r="B2426" i="1" a="1"/>
  <c r="B2426" i="1" s="1"/>
  <c r="A2426" i="1" s="1" a="1"/>
  <c r="A2426" i="1" s="1"/>
  <c r="B2434" i="1" a="1"/>
  <c r="B2434" i="1" s="1"/>
  <c r="A2434" i="1" s="1" a="1"/>
  <c r="A2434" i="1" s="1"/>
  <c r="B2442" i="1" a="1"/>
  <c r="B2442" i="1" s="1"/>
  <c r="A2442" i="1" s="1" a="1"/>
  <c r="A2442" i="1" s="1"/>
  <c r="B2450" i="1" a="1"/>
  <c r="B2450" i="1" s="1"/>
  <c r="A2450" i="1" s="1" a="1"/>
  <c r="A2450" i="1" s="1"/>
  <c r="B2458" i="1" a="1"/>
  <c r="B2458" i="1" s="1"/>
  <c r="A2458" i="1" s="1" a="1"/>
  <c r="A2458" i="1" s="1"/>
  <c r="B2466" i="1" a="1"/>
  <c r="B2466" i="1" s="1"/>
  <c r="A2466" i="1" s="1" a="1"/>
  <c r="A2466" i="1" s="1"/>
  <c r="B2474" i="1" a="1"/>
  <c r="B2474" i="1" s="1"/>
  <c r="A2474" i="1" s="1" a="1"/>
  <c r="A2474" i="1" s="1"/>
  <c r="B2482" i="1" a="1"/>
  <c r="B2482" i="1" s="1"/>
  <c r="A2482" i="1" s="1" a="1"/>
  <c r="A2482" i="1" s="1"/>
  <c r="B2490" i="1" a="1"/>
  <c r="B2490" i="1" s="1"/>
  <c r="A2490" i="1" s="1" a="1"/>
  <c r="A2490" i="1" s="1"/>
  <c r="B2498" i="1" a="1"/>
  <c r="B2498" i="1" s="1"/>
  <c r="A2498" i="1" s="1" a="1"/>
  <c r="A2498" i="1" s="1"/>
  <c r="B2506" i="1" a="1"/>
  <c r="B2506" i="1" s="1"/>
  <c r="A2506" i="1" s="1" a="1"/>
  <c r="A2506" i="1" s="1"/>
  <c r="B2514" i="1" a="1"/>
  <c r="B2514" i="1" s="1"/>
  <c r="A2514" i="1" s="1" a="1"/>
  <c r="A2514" i="1" s="1"/>
  <c r="B2522" i="1" a="1"/>
  <c r="B2522" i="1" s="1"/>
  <c r="A2522" i="1" s="1" a="1"/>
  <c r="A2522" i="1" s="1"/>
  <c r="B2530" i="1" a="1"/>
  <c r="B2530" i="1" s="1"/>
  <c r="A2530" i="1" s="1" a="1"/>
  <c r="A2530" i="1" s="1"/>
  <c r="B2538" i="1" a="1"/>
  <c r="B2538" i="1" s="1"/>
  <c r="A2538" i="1" s="1" a="1"/>
  <c r="A2538" i="1" s="1"/>
  <c r="B2546" i="1" a="1"/>
  <c r="B2546" i="1" s="1"/>
  <c r="A2546" i="1" s="1" a="1"/>
  <c r="A2546" i="1" s="1"/>
  <c r="B2554" i="1" a="1"/>
  <c r="B2554" i="1" s="1"/>
  <c r="A2554" i="1" s="1" a="1"/>
  <c r="A2554" i="1" s="1"/>
  <c r="B2562" i="1" a="1"/>
  <c r="B2562" i="1" s="1"/>
  <c r="A2562" i="1" s="1" a="1"/>
  <c r="A2562" i="1" s="1"/>
  <c r="B2570" i="1" a="1"/>
  <c r="B2570" i="1" s="1"/>
  <c r="A2570" i="1" s="1" a="1"/>
  <c r="A2570" i="1" s="1"/>
  <c r="B2578" i="1" a="1"/>
  <c r="B2578" i="1" s="1"/>
  <c r="A2578" i="1" s="1" a="1"/>
  <c r="A2578" i="1" s="1"/>
  <c r="B2586" i="1" a="1"/>
  <c r="B2586" i="1" s="1"/>
  <c r="A2586" i="1" s="1" a="1"/>
  <c r="A2586" i="1" s="1"/>
  <c r="B2594" i="1" a="1"/>
  <c r="B2594" i="1" s="1"/>
  <c r="A2594" i="1" s="1" a="1"/>
  <c r="A2594" i="1" s="1"/>
  <c r="B2744" i="1" a="1"/>
  <c r="B2744" i="1" s="1"/>
  <c r="A2744" i="1" s="1" a="1"/>
  <c r="A2744" i="1" s="1"/>
  <c r="B2752" i="1" a="1"/>
  <c r="B2752" i="1" s="1"/>
  <c r="A2752" i="1" s="1" a="1"/>
  <c r="A2752" i="1" s="1"/>
  <c r="B2760" i="1" a="1"/>
  <c r="B2760" i="1" s="1"/>
  <c r="A2760" i="1" s="1" a="1"/>
  <c r="A2760" i="1" s="1"/>
  <c r="B2768" i="1" a="1"/>
  <c r="B2768" i="1" s="1"/>
  <c r="A2768" i="1" s="1" a="1"/>
  <c r="A2768" i="1" s="1"/>
  <c r="B2776" i="1" a="1"/>
  <c r="B2776" i="1" s="1"/>
  <c r="A2776" i="1" s="1" a="1"/>
  <c r="A2776" i="1" s="1"/>
  <c r="B2784" i="1" a="1"/>
  <c r="B2784" i="1" s="1"/>
  <c r="A2784" i="1" s="1" a="1"/>
  <c r="A2784" i="1" s="1"/>
  <c r="B2792" i="1" a="1"/>
  <c r="B2792" i="1" s="1"/>
  <c r="A2792" i="1" s="1" a="1"/>
  <c r="A2792" i="1" s="1"/>
  <c r="B2800" i="1" a="1"/>
  <c r="B2800" i="1" s="1"/>
  <c r="A2800" i="1" s="1" a="1"/>
  <c r="A2800" i="1" s="1"/>
  <c r="B2808" i="1" a="1"/>
  <c r="B2808" i="1" s="1"/>
  <c r="A2808" i="1" s="1" a="1"/>
  <c r="A2808" i="1" s="1"/>
  <c r="B2816" i="1" a="1"/>
  <c r="B2816" i="1" s="1"/>
  <c r="A2816" i="1" s="1" a="1"/>
  <c r="A2816" i="1" s="1"/>
  <c r="B2824" i="1" a="1"/>
  <c r="B2824" i="1" s="1"/>
  <c r="A2824" i="1" s="1" a="1"/>
  <c r="A2824" i="1" s="1"/>
  <c r="B2832" i="1" a="1"/>
  <c r="B2832" i="1" s="1"/>
  <c r="A2832" i="1" s="1" a="1"/>
  <c r="A2832" i="1" s="1"/>
  <c r="B2840" i="1" a="1"/>
  <c r="B2840" i="1" s="1"/>
  <c r="A2840" i="1" s="1" a="1"/>
  <c r="A2840" i="1" s="1"/>
  <c r="B2848" i="1" a="1"/>
  <c r="B2848" i="1" s="1"/>
  <c r="A2848" i="1" s="1" a="1"/>
  <c r="A2848" i="1" s="1"/>
  <c r="B2856" i="1" a="1"/>
  <c r="B2856" i="1" s="1"/>
  <c r="A2856" i="1" s="1" a="1"/>
  <c r="A2856" i="1" s="1"/>
  <c r="B2864" i="1" a="1"/>
  <c r="B2864" i="1" s="1"/>
  <c r="A2864" i="1" s="1" a="1"/>
  <c r="A2864" i="1" s="1"/>
  <c r="B2872" i="1" a="1"/>
  <c r="B2872" i="1" s="1"/>
  <c r="A2872" i="1" s="1" a="1"/>
  <c r="A2872" i="1" s="1"/>
  <c r="B2880" i="1" a="1"/>
  <c r="B2880" i="1" s="1"/>
  <c r="A2880" i="1" s="1" a="1"/>
  <c r="A2880" i="1" s="1"/>
  <c r="B2888" i="1" a="1"/>
  <c r="B2888" i="1" s="1"/>
  <c r="A2888" i="1" s="1" a="1"/>
  <c r="A2888" i="1" s="1"/>
  <c r="B2896" i="1" a="1"/>
  <c r="B2896" i="1" s="1"/>
  <c r="A2896" i="1" s="1" a="1"/>
  <c r="A2896" i="1" s="1"/>
  <c r="B2904" i="1" a="1"/>
  <c r="B2904" i="1" s="1"/>
  <c r="A2904" i="1" s="1" a="1"/>
  <c r="A2904" i="1" s="1"/>
  <c r="B2912" i="1" a="1"/>
  <c r="B2912" i="1" s="1"/>
  <c r="A2912" i="1" s="1" a="1"/>
  <c r="A2912" i="1" s="1"/>
  <c r="B2920" i="1" a="1"/>
  <c r="B2920" i="1" s="1"/>
  <c r="A2920" i="1" s="1" a="1"/>
  <c r="A2920" i="1" s="1"/>
  <c r="B2928" i="1" a="1"/>
  <c r="B2928" i="1" s="1"/>
  <c r="A2928" i="1" s="1" a="1"/>
  <c r="A2928" i="1" s="1"/>
  <c r="B2936" i="1" a="1"/>
  <c r="B2936" i="1" s="1"/>
  <c r="A2936" i="1" s="1" a="1"/>
  <c r="A2936" i="1" s="1"/>
  <c r="B2944" i="1" a="1"/>
  <c r="B2944" i="1" s="1"/>
  <c r="A2944" i="1" s="1" a="1"/>
  <c r="A2944" i="1" s="1"/>
  <c r="B2952" i="1" a="1"/>
  <c r="B2952" i="1" s="1"/>
  <c r="A2952" i="1" s="1" a="1"/>
  <c r="A2952" i="1" s="1"/>
  <c r="B2960" i="1" a="1"/>
  <c r="B2960" i="1" s="1"/>
  <c r="A2960" i="1" s="1" a="1"/>
  <c r="A2960" i="1" s="1"/>
  <c r="B2968" i="1" a="1"/>
  <c r="B2968" i="1" s="1"/>
  <c r="A2968" i="1" s="1" a="1"/>
  <c r="A2968" i="1" s="1"/>
  <c r="B2976" i="1" a="1"/>
  <c r="B2976" i="1" s="1"/>
  <c r="A2976" i="1" s="1" a="1"/>
  <c r="A2976" i="1" s="1"/>
  <c r="B2984" i="1" a="1"/>
  <c r="B2984" i="1" s="1"/>
  <c r="A2984" i="1" s="1" a="1"/>
  <c r="A2984" i="1" s="1"/>
  <c r="B2991" i="1" a="1"/>
  <c r="B2991" i="1" s="1"/>
  <c r="A2991" i="1" s="1" a="1"/>
  <c r="A2991" i="1" s="1"/>
  <c r="B2999" i="1" a="1"/>
  <c r="B2999" i="1" s="1"/>
  <c r="A2999" i="1" s="1" a="1"/>
  <c r="A2999" i="1" s="1"/>
  <c r="B2421" i="1" a="1"/>
  <c r="B2421" i="1" s="1"/>
  <c r="A2421" i="1" s="1" a="1"/>
  <c r="A2421" i="1" s="1"/>
  <c r="B2429" i="1" a="1"/>
  <c r="B2429" i="1" s="1"/>
  <c r="A2429" i="1" s="1" a="1"/>
  <c r="A2429" i="1" s="1"/>
  <c r="B2437" i="1" a="1"/>
  <c r="B2437" i="1" s="1"/>
  <c r="A2437" i="1" s="1" a="1"/>
  <c r="A2437" i="1" s="1"/>
  <c r="B2445" i="1" a="1"/>
  <c r="B2445" i="1" s="1"/>
  <c r="A2445" i="1" s="1" a="1"/>
  <c r="A2445" i="1" s="1"/>
  <c r="B2453" i="1" a="1"/>
  <c r="B2453" i="1" s="1"/>
  <c r="A2453" i="1" s="1" a="1"/>
  <c r="A2453" i="1" s="1"/>
  <c r="B2461" i="1" a="1"/>
  <c r="B2461" i="1" s="1"/>
  <c r="A2461" i="1" s="1" a="1"/>
  <c r="A2461" i="1" s="1"/>
  <c r="B2469" i="1" a="1"/>
  <c r="B2469" i="1" s="1"/>
  <c r="A2469" i="1" s="1" a="1"/>
  <c r="A2469" i="1" s="1"/>
  <c r="B2477" i="1" a="1"/>
  <c r="B2477" i="1" s="1"/>
  <c r="A2477" i="1" s="1" a="1"/>
  <c r="A2477" i="1" s="1"/>
  <c r="B2485" i="1" a="1"/>
  <c r="B2485" i="1" s="1"/>
  <c r="A2485" i="1" s="1" a="1"/>
  <c r="A2485" i="1" s="1"/>
  <c r="B2493" i="1" a="1"/>
  <c r="B2493" i="1" s="1"/>
  <c r="A2493" i="1" s="1" a="1"/>
  <c r="A2493" i="1" s="1"/>
  <c r="B2501" i="1" a="1"/>
  <c r="B2501" i="1" s="1"/>
  <c r="A2501" i="1" s="1" a="1"/>
  <c r="A2501" i="1" s="1"/>
  <c r="B2509" i="1" a="1"/>
  <c r="B2509" i="1" s="1"/>
  <c r="A2509" i="1" s="1" a="1"/>
  <c r="A2509" i="1" s="1"/>
  <c r="B2517" i="1" a="1"/>
  <c r="B2517" i="1" s="1"/>
  <c r="A2517" i="1" s="1" a="1"/>
  <c r="A2517" i="1" s="1"/>
  <c r="B2525" i="1" a="1"/>
  <c r="B2525" i="1" s="1"/>
  <c r="A2525" i="1" s="1" a="1"/>
  <c r="A2525" i="1" s="1"/>
  <c r="B2533" i="1" a="1"/>
  <c r="B2533" i="1" s="1"/>
  <c r="A2533" i="1" s="1" a="1"/>
  <c r="A2533" i="1" s="1"/>
  <c r="B2541" i="1" a="1"/>
  <c r="B2541" i="1" s="1"/>
  <c r="A2541" i="1" s="1" a="1"/>
  <c r="A2541" i="1" s="1"/>
  <c r="B2549" i="1" a="1"/>
  <c r="B2549" i="1" s="1"/>
  <c r="A2549" i="1" s="1" a="1"/>
  <c r="A2549" i="1" s="1"/>
  <c r="B2557" i="1" a="1"/>
  <c r="B2557" i="1" s="1"/>
  <c r="A2557" i="1" s="1" a="1"/>
  <c r="A2557" i="1" s="1"/>
  <c r="B2565" i="1" a="1"/>
  <c r="B2565" i="1" s="1"/>
  <c r="A2565" i="1" s="1" a="1"/>
  <c r="A2565" i="1" s="1"/>
  <c r="B2573" i="1" a="1"/>
  <c r="B2573" i="1" s="1"/>
  <c r="A2573" i="1" s="1" a="1"/>
  <c r="A2573" i="1" s="1"/>
  <c r="B2581" i="1" a="1"/>
  <c r="B2581" i="1" s="1"/>
  <c r="A2581" i="1" s="1" a="1"/>
  <c r="A2581" i="1" s="1"/>
  <c r="B2589" i="1" a="1"/>
  <c r="B2589" i="1" s="1"/>
  <c r="A2589" i="1" s="1" a="1"/>
  <c r="A2589" i="1" s="1"/>
  <c r="B2597" i="1" a="1"/>
  <c r="B2597" i="1" s="1"/>
  <c r="A2597" i="1" s="1" a="1"/>
  <c r="A2597" i="1" s="1"/>
  <c r="B2605" i="1" a="1"/>
  <c r="B2605" i="1" s="1"/>
  <c r="A2605" i="1" s="1" a="1"/>
  <c r="A2605" i="1" s="1"/>
  <c r="B2613" i="1" a="1"/>
  <c r="B2613" i="1" s="1"/>
  <c r="A2613" i="1" s="1" a="1"/>
  <c r="A2613" i="1" s="1"/>
  <c r="B2621" i="1" a="1"/>
  <c r="B2621" i="1" s="1"/>
  <c r="A2621" i="1" s="1" a="1"/>
  <c r="A2621" i="1" s="1"/>
  <c r="B2629" i="1" a="1"/>
  <c r="B2629" i="1" s="1"/>
  <c r="A2629" i="1" s="1" a="1"/>
  <c r="A2629" i="1" s="1"/>
  <c r="B2637" i="1" a="1"/>
  <c r="B2637" i="1" s="1"/>
  <c r="A2637" i="1" s="1" a="1"/>
  <c r="A2637" i="1" s="1"/>
  <c r="B2645" i="1" a="1"/>
  <c r="B2645" i="1" s="1"/>
  <c r="A2645" i="1" s="1" a="1"/>
  <c r="A2645" i="1" s="1"/>
  <c r="B2653" i="1" a="1"/>
  <c r="B2653" i="1" s="1"/>
  <c r="A2653" i="1" s="1" a="1"/>
  <c r="A2653" i="1" s="1"/>
  <c r="B2661" i="1" a="1"/>
  <c r="B2661" i="1" s="1"/>
  <c r="A2661" i="1" s="1" a="1"/>
  <c r="A2661" i="1" s="1"/>
  <c r="B2669" i="1" a="1"/>
  <c r="B2669" i="1" s="1"/>
  <c r="A2669" i="1" s="1" a="1"/>
  <c r="A2669" i="1" s="1"/>
  <c r="B2677" i="1" a="1"/>
  <c r="B2677" i="1" s="1"/>
  <c r="A2677" i="1" s="1" a="1"/>
  <c r="A2677" i="1" s="1"/>
  <c r="B2685" i="1" a="1"/>
  <c r="B2685" i="1" s="1"/>
  <c r="A2685" i="1" s="1" a="1"/>
  <c r="A2685" i="1" s="1"/>
  <c r="B2693" i="1" a="1"/>
  <c r="B2693" i="1" s="1"/>
  <c r="A2693" i="1" s="1" a="1"/>
  <c r="A2693" i="1" s="1"/>
  <c r="B2701" i="1" a="1"/>
  <c r="B2701" i="1" s="1"/>
  <c r="A2701" i="1" s="1" a="1"/>
  <c r="A2701" i="1" s="1"/>
  <c r="B2709" i="1" a="1"/>
  <c r="B2709" i="1" s="1"/>
  <c r="A2709" i="1" s="1" a="1"/>
  <c r="A2709" i="1" s="1"/>
  <c r="B2717" i="1" a="1"/>
  <c r="B2717" i="1" s="1"/>
  <c r="A2717" i="1" s="1" a="1"/>
  <c r="A2717" i="1" s="1"/>
  <c r="B2725" i="1" a="1"/>
  <c r="B2725" i="1" s="1"/>
  <c r="A2725" i="1" s="1" a="1"/>
  <c r="A2725" i="1" s="1"/>
  <c r="B2733" i="1" a="1"/>
  <c r="B2733" i="1" s="1"/>
  <c r="A2733" i="1" s="1" a="1"/>
  <c r="A2733" i="1" s="1"/>
  <c r="B2741" i="1" a="1"/>
  <c r="B2741" i="1" s="1"/>
  <c r="A2741" i="1" s="1" a="1"/>
  <c r="A2741" i="1" s="1"/>
  <c r="B2749" i="1" a="1"/>
  <c r="B2749" i="1" s="1"/>
  <c r="A2749" i="1" s="1" a="1"/>
  <c r="A2749" i="1" s="1"/>
  <c r="B2757" i="1" a="1"/>
  <c r="B2757" i="1" s="1"/>
  <c r="A2757" i="1" s="1" a="1"/>
  <c r="A2757" i="1" s="1"/>
  <c r="B2765" i="1" a="1"/>
  <c r="B2765" i="1" s="1"/>
  <c r="A2765" i="1" s="1" a="1"/>
  <c r="A2765" i="1" s="1"/>
  <c r="B2773" i="1" a="1"/>
  <c r="B2773" i="1" s="1"/>
  <c r="A2773" i="1" s="1" a="1"/>
  <c r="A2773" i="1" s="1"/>
  <c r="B2781" i="1" a="1"/>
  <c r="B2781" i="1" s="1"/>
  <c r="A2781" i="1" s="1" a="1"/>
  <c r="A2781" i="1" s="1"/>
  <c r="B2789" i="1" a="1"/>
  <c r="B2789" i="1" s="1"/>
  <c r="A2789" i="1" s="1" a="1"/>
  <c r="A2789" i="1" s="1"/>
  <c r="B2797" i="1" a="1"/>
  <c r="B2797" i="1" s="1"/>
  <c r="A2797" i="1" s="1" a="1"/>
  <c r="A2797" i="1" s="1"/>
  <c r="B2805" i="1" a="1"/>
  <c r="B2805" i="1" s="1"/>
  <c r="A2805" i="1" s="1" a="1"/>
  <c r="A2805" i="1" s="1"/>
  <c r="B2813" i="1" a="1"/>
  <c r="B2813" i="1" s="1"/>
  <c r="A2813" i="1" s="1" a="1"/>
  <c r="A2813" i="1" s="1"/>
  <c r="B2821" i="1" a="1"/>
  <c r="B2821" i="1" s="1"/>
  <c r="A2821" i="1" s="1" a="1"/>
  <c r="A2821" i="1" s="1"/>
  <c r="B2829" i="1" a="1"/>
  <c r="B2829" i="1" s="1"/>
  <c r="A2829" i="1" s="1" a="1"/>
  <c r="A2829" i="1" s="1"/>
  <c r="B2837" i="1" a="1"/>
  <c r="B2837" i="1" s="1"/>
  <c r="A2837" i="1" s="1" a="1"/>
  <c r="A2837" i="1" s="1"/>
  <c r="B2845" i="1" a="1"/>
  <c r="B2845" i="1" s="1"/>
  <c r="A2845" i="1" s="1" a="1"/>
  <c r="A2845" i="1" s="1"/>
  <c r="B2853" i="1" a="1"/>
  <c r="B2853" i="1" s="1"/>
  <c r="A2853" i="1" s="1" a="1"/>
  <c r="A2853" i="1" s="1"/>
  <c r="B2861" i="1" a="1"/>
  <c r="B2861" i="1" s="1"/>
  <c r="A2861" i="1" s="1" a="1"/>
  <c r="A2861" i="1" s="1"/>
  <c r="B2869" i="1" a="1"/>
  <c r="B2869" i="1" s="1"/>
  <c r="A2869" i="1" s="1" a="1"/>
  <c r="A2869" i="1" s="1"/>
  <c r="B2877" i="1" a="1"/>
  <c r="B2877" i="1" s="1"/>
  <c r="A2877" i="1" s="1" a="1"/>
  <c r="A2877" i="1" s="1"/>
  <c r="B2885" i="1" a="1"/>
  <c r="B2885" i="1" s="1"/>
  <c r="A2885" i="1" s="1" a="1"/>
  <c r="A2885" i="1" s="1"/>
  <c r="B2893" i="1" a="1"/>
  <c r="B2893" i="1" s="1"/>
  <c r="A2893" i="1" s="1" a="1"/>
  <c r="A2893" i="1" s="1"/>
  <c r="B2901" i="1" a="1"/>
  <c r="B2901" i="1" s="1"/>
  <c r="A2901" i="1" s="1" a="1"/>
  <c r="A2901" i="1" s="1"/>
  <c r="B2909" i="1" a="1"/>
  <c r="B2909" i="1" s="1"/>
  <c r="A2909" i="1" s="1" a="1"/>
  <c r="A2909" i="1" s="1"/>
  <c r="B2917" i="1" a="1"/>
  <c r="B2917" i="1" s="1"/>
  <c r="A2917" i="1" s="1" a="1"/>
  <c r="A2917" i="1" s="1"/>
  <c r="B2925" i="1" a="1"/>
  <c r="B2925" i="1" s="1"/>
  <c r="A2925" i="1" s="1" a="1"/>
  <c r="A2925" i="1" s="1"/>
  <c r="B2933" i="1" a="1"/>
  <c r="B2933" i="1" s="1"/>
  <c r="A2933" i="1" s="1" a="1"/>
  <c r="A2933" i="1" s="1"/>
  <c r="B2941" i="1" a="1"/>
  <c r="B2941" i="1" s="1"/>
  <c r="A2941" i="1" s="1" a="1"/>
  <c r="A2941" i="1" s="1"/>
  <c r="B2949" i="1" a="1"/>
  <c r="B2949" i="1" s="1"/>
  <c r="A2949" i="1" s="1" a="1"/>
  <c r="A2949" i="1" s="1"/>
  <c r="B2957" i="1" a="1"/>
  <c r="B2957" i="1" s="1"/>
  <c r="A2957" i="1" s="1" a="1"/>
  <c r="A2957" i="1" s="1"/>
  <c r="B2965" i="1" a="1"/>
  <c r="B2965" i="1" s="1"/>
  <c r="A2965" i="1" s="1" a="1"/>
  <c r="A2965" i="1" s="1"/>
  <c r="B2973" i="1" a="1"/>
  <c r="B2973" i="1" s="1"/>
  <c r="A2973" i="1" s="1" a="1"/>
  <c r="A2973" i="1" s="1"/>
  <c r="B2981" i="1" a="1"/>
  <c r="B2981" i="1" s="1"/>
  <c r="A2981" i="1" s="1" a="1"/>
  <c r="A2981" i="1" s="1"/>
  <c r="B38" i="1" a="1"/>
  <c r="B38" i="1" s="1"/>
  <c r="A38" i="1" s="1" a="1"/>
  <c r="A38" i="1" s="1"/>
  <c r="B54" i="1" a="1"/>
  <c r="B54" i="1" s="1"/>
  <c r="A54" i="1" s="1" a="1"/>
  <c r="A54" i="1" s="1"/>
  <c r="B78" i="1" a="1"/>
  <c r="B78" i="1" s="1"/>
  <c r="A78" i="1" s="1" a="1"/>
  <c r="A78" i="1" s="1"/>
  <c r="B93" i="1" a="1"/>
  <c r="B93" i="1" s="1"/>
  <c r="A93" i="1" s="1" a="1"/>
  <c r="A93" i="1" s="1"/>
  <c r="B166" i="1" a="1"/>
  <c r="B166" i="1" s="1"/>
  <c r="A166" i="1" s="1" a="1"/>
  <c r="A166" i="1" s="1"/>
  <c r="B182" i="1" a="1"/>
  <c r="B182" i="1" s="1"/>
  <c r="A182" i="1" s="1" a="1"/>
  <c r="A182" i="1" s="1"/>
  <c r="B198" i="1" a="1"/>
  <c r="B198" i="1" s="1"/>
  <c r="A198" i="1" s="1" a="1"/>
  <c r="A198" i="1" s="1"/>
  <c r="B214" i="1" a="1"/>
  <c r="B214" i="1" s="1"/>
  <c r="A214" i="1" s="1" a="1"/>
  <c r="A214" i="1" s="1"/>
  <c r="B230" i="1" a="1"/>
  <c r="B230" i="1" s="1"/>
  <c r="A230" i="1" s="1" a="1"/>
  <c r="A230" i="1" s="1"/>
  <c r="B254" i="1" a="1"/>
  <c r="B254" i="1" s="1"/>
  <c r="A254" i="1" s="1" a="1"/>
  <c r="A254" i="1" s="1"/>
  <c r="B286" i="1" a="1"/>
  <c r="B286" i="1" s="1"/>
  <c r="A286" i="1" s="1" a="1"/>
  <c r="A286" i="1" s="1"/>
  <c r="B385" i="1" a="1"/>
  <c r="B385" i="1" s="1"/>
  <c r="A385" i="1" s="1" a="1"/>
  <c r="A385" i="1" s="1"/>
  <c r="B417" i="1" a="1"/>
  <c r="B417" i="1" s="1"/>
  <c r="A417" i="1" s="1" a="1"/>
  <c r="A417" i="1" s="1"/>
  <c r="B449" i="1" a="1"/>
  <c r="B449" i="1" s="1"/>
  <c r="A449" i="1" s="1" a="1"/>
  <c r="A449" i="1" s="1"/>
  <c r="B481" i="1" a="1"/>
  <c r="B481" i="1" s="1"/>
  <c r="A481" i="1" s="1" a="1"/>
  <c r="A481" i="1" s="1"/>
  <c r="B513" i="1" a="1"/>
  <c r="B513" i="1" s="1"/>
  <c r="A513" i="1" s="1" a="1"/>
  <c r="A513" i="1" s="1"/>
  <c r="B545" i="1" a="1"/>
  <c r="B545" i="1" s="1"/>
  <c r="A545" i="1" s="1" a="1"/>
  <c r="A545" i="1" s="1"/>
  <c r="B577" i="1" a="1"/>
  <c r="B577" i="1" s="1"/>
  <c r="A577" i="1" s="1" a="1"/>
  <c r="A577" i="1" s="1"/>
  <c r="B639" i="1" a="1"/>
  <c r="B639" i="1" s="1"/>
  <c r="A639" i="1" s="1" a="1"/>
  <c r="A639" i="1" s="1"/>
  <c r="B726" i="1" a="1"/>
  <c r="B726" i="1" s="1"/>
  <c r="A726" i="1" s="1" a="1"/>
  <c r="A726" i="1" s="1"/>
  <c r="B758" i="1" a="1"/>
  <c r="B758" i="1" s="1"/>
  <c r="A758" i="1" s="1" a="1"/>
  <c r="A758" i="1" s="1"/>
  <c r="B784" i="1" a="1"/>
  <c r="B784" i="1" s="1"/>
  <c r="A784" i="1" s="1" a="1"/>
  <c r="A784" i="1" s="1"/>
  <c r="B800" i="1" a="1"/>
  <c r="B800" i="1" s="1"/>
  <c r="A800" i="1" s="1" a="1"/>
  <c r="A800" i="1" s="1"/>
  <c r="B816" i="1" a="1"/>
  <c r="B816" i="1" s="1"/>
  <c r="A816" i="1" s="1" a="1"/>
  <c r="A816" i="1" s="1"/>
  <c r="B832" i="1" a="1"/>
  <c r="B832" i="1" s="1"/>
  <c r="A832" i="1" s="1" a="1"/>
  <c r="A832" i="1" s="1"/>
  <c r="B848" i="1" a="1"/>
  <c r="B848" i="1" s="1"/>
  <c r="A848" i="1" s="1" a="1"/>
  <c r="A848" i="1" s="1"/>
  <c r="B864" i="1" a="1"/>
  <c r="B864" i="1" s="1"/>
  <c r="A864" i="1" s="1" a="1"/>
  <c r="A864" i="1" s="1"/>
  <c r="B880" i="1" a="1"/>
  <c r="B880" i="1" s="1"/>
  <c r="A880" i="1" s="1" a="1"/>
  <c r="A880" i="1" s="1"/>
  <c r="B896" i="1" a="1"/>
  <c r="B896" i="1" s="1"/>
  <c r="A896" i="1" s="1" a="1"/>
  <c r="A896" i="1" s="1"/>
  <c r="B912" i="1" a="1"/>
  <c r="B912" i="1" s="1"/>
  <c r="A912" i="1" s="1" a="1"/>
  <c r="A912" i="1" s="1"/>
  <c r="B928" i="1" a="1"/>
  <c r="B928" i="1" s="1"/>
  <c r="A928" i="1" s="1" a="1"/>
  <c r="A928" i="1" s="1"/>
  <c r="B944" i="1" a="1"/>
  <c r="B944" i="1" s="1"/>
  <c r="A944" i="1" s="1" a="1"/>
  <c r="A944" i="1" s="1"/>
  <c r="B960" i="1" a="1"/>
  <c r="B960" i="1" s="1"/>
  <c r="A960" i="1" s="1" a="1"/>
  <c r="A960" i="1" s="1"/>
  <c r="B976" i="1" a="1"/>
  <c r="B976" i="1" s="1"/>
  <c r="A976" i="1" s="1" a="1"/>
  <c r="A976" i="1" s="1"/>
  <c r="B992" i="1" a="1"/>
  <c r="B992" i="1" s="1"/>
  <c r="A992" i="1" s="1" a="1"/>
  <c r="A992" i="1" s="1"/>
  <c r="B1008" i="1" a="1"/>
  <c r="B1008" i="1" s="1"/>
  <c r="A1008" i="1" s="1" a="1"/>
  <c r="A1008" i="1" s="1"/>
  <c r="B250" i="1" a="1"/>
  <c r="B250" i="1" s="1"/>
  <c r="A250" i="1" s="1" a="1"/>
  <c r="A250" i="1" s="1"/>
  <c r="B282" i="1" a="1"/>
  <c r="B282" i="1" s="1"/>
  <c r="A282" i="1" s="1" a="1"/>
  <c r="A282" i="1" s="1"/>
  <c r="B373" i="1" a="1"/>
  <c r="B373" i="1" s="1"/>
  <c r="A373" i="1" s="1" a="1"/>
  <c r="A373" i="1" s="1"/>
  <c r="B405" i="1" a="1"/>
  <c r="B405" i="1" s="1"/>
  <c r="A405" i="1" s="1" a="1"/>
  <c r="A405" i="1" s="1"/>
  <c r="B437" i="1" a="1"/>
  <c r="B437" i="1" s="1"/>
  <c r="A437" i="1" s="1" a="1"/>
  <c r="A437" i="1" s="1"/>
  <c r="B469" i="1" a="1"/>
  <c r="B469" i="1" s="1"/>
  <c r="A469" i="1" s="1" a="1"/>
  <c r="A469" i="1" s="1"/>
  <c r="B501" i="1" a="1"/>
  <c r="B501" i="1" s="1"/>
  <c r="A501" i="1" s="1" a="1"/>
  <c r="A501" i="1" s="1"/>
  <c r="B533" i="1" a="1"/>
  <c r="B533" i="1" s="1"/>
  <c r="A533" i="1" s="1" a="1"/>
  <c r="A533" i="1" s="1"/>
  <c r="B565" i="1" a="1"/>
  <c r="B565" i="1" s="1"/>
  <c r="A565" i="1" s="1" a="1"/>
  <c r="A565" i="1" s="1"/>
  <c r="B635" i="1" a="1"/>
  <c r="B635" i="1" s="1"/>
  <c r="A635" i="1" s="1" a="1"/>
  <c r="A635" i="1" s="1"/>
  <c r="B722" i="1" a="1"/>
  <c r="B722" i="1" s="1"/>
  <c r="A722" i="1" s="1" a="1"/>
  <c r="A722" i="1" s="1"/>
  <c r="B754" i="1" a="1"/>
  <c r="B754" i="1" s="1"/>
  <c r="A754" i="1" s="1" a="1"/>
  <c r="A754" i="1" s="1"/>
  <c r="B1024" i="1" a="1"/>
  <c r="B1024" i="1" s="1"/>
  <c r="A1024" i="1" s="1" a="1"/>
  <c r="A1024" i="1" s="1"/>
  <c r="B1056" i="1" a="1"/>
  <c r="B1056" i="1" s="1"/>
  <c r="A1056" i="1" s="1" a="1"/>
  <c r="A1056" i="1" s="1"/>
  <c r="B1088" i="1" a="1"/>
  <c r="B1088" i="1" s="1"/>
  <c r="A1088" i="1" s="1" a="1"/>
  <c r="A1088" i="1" s="1"/>
  <c r="B1120" i="1" a="1"/>
  <c r="B1120" i="1" s="1"/>
  <c r="A1120" i="1" s="1" a="1"/>
  <c r="A1120" i="1" s="1"/>
  <c r="B1152" i="1" a="1"/>
  <c r="B1152" i="1" s="1"/>
  <c r="A1152" i="1" s="1" a="1"/>
  <c r="A1152" i="1" s="1"/>
  <c r="B1285" i="1" a="1"/>
  <c r="B1285" i="1" s="1"/>
  <c r="A1285" i="1" s="1" a="1"/>
  <c r="A1285" i="1" s="1"/>
  <c r="B1301" i="1" a="1"/>
  <c r="B1301" i="1" s="1"/>
  <c r="A1301" i="1" s="1" a="1"/>
  <c r="A1301" i="1" s="1"/>
  <c r="B1317" i="1" a="1"/>
  <c r="B1317" i="1" s="1"/>
  <c r="A1317" i="1" s="1" a="1"/>
  <c r="A1317" i="1" s="1"/>
  <c r="B1333" i="1" a="1"/>
  <c r="B1333" i="1" s="1"/>
  <c r="A1333" i="1" s="1" a="1"/>
  <c r="A1333" i="1" s="1"/>
  <c r="B1349" i="1" a="1"/>
  <c r="B1349" i="1" s="1"/>
  <c r="A1349" i="1" s="1" a="1"/>
  <c r="A1349" i="1" s="1"/>
  <c r="B1506" i="1" a="1"/>
  <c r="B1506" i="1" s="1"/>
  <c r="A1506" i="1" s="1" a="1"/>
  <c r="A1506" i="1" s="1"/>
  <c r="B1522" i="1" a="1"/>
  <c r="B1522" i="1" s="1"/>
  <c r="A1522" i="1" s="1" a="1"/>
  <c r="A1522" i="1" s="1"/>
  <c r="B1538" i="1" a="1"/>
  <c r="B1538" i="1" s="1"/>
  <c r="A1538" i="1" s="1" a="1"/>
  <c r="A1538" i="1" s="1"/>
  <c r="B1554" i="1" a="1"/>
  <c r="B1554" i="1" s="1"/>
  <c r="A1554" i="1" s="1" a="1"/>
  <c r="A1554" i="1" s="1"/>
  <c r="B1570" i="1" a="1"/>
  <c r="B1570" i="1" s="1"/>
  <c r="A1570" i="1" s="1" a="1"/>
  <c r="A1570" i="1" s="1"/>
  <c r="B1586" i="1" a="1"/>
  <c r="B1586" i="1" s="1"/>
  <c r="A1586" i="1" s="1" a="1"/>
  <c r="A1586" i="1" s="1"/>
  <c r="B1602" i="1" a="1"/>
  <c r="B1602" i="1" s="1"/>
  <c r="A1602" i="1" s="1" a="1"/>
  <c r="A1602" i="1" s="1"/>
  <c r="B1618" i="1" a="1"/>
  <c r="B1618" i="1" s="1"/>
  <c r="A1618" i="1" s="1" a="1"/>
  <c r="A1618" i="1" s="1"/>
  <c r="B1634" i="1" a="1"/>
  <c r="B1634" i="1" s="1"/>
  <c r="A1634" i="1" s="1" a="1"/>
  <c r="A1634" i="1" s="1"/>
  <c r="B1650" i="1" a="1"/>
  <c r="B1650" i="1" s="1"/>
  <c r="A1650" i="1" s="1" a="1"/>
  <c r="A1650" i="1" s="1"/>
  <c r="B1666" i="1" a="1"/>
  <c r="B1666" i="1" s="1"/>
  <c r="A1666" i="1" s="1" a="1"/>
  <c r="A1666" i="1" s="1"/>
  <c r="B1682" i="1" a="1"/>
  <c r="B1682" i="1" s="1"/>
  <c r="A1682" i="1" s="1" a="1"/>
  <c r="A1682" i="1" s="1"/>
  <c r="B1698" i="1" a="1"/>
  <c r="B1698" i="1" s="1"/>
  <c r="A1698" i="1" s="1" a="1"/>
  <c r="A1698" i="1" s="1"/>
  <c r="B1714" i="1" a="1"/>
  <c r="B1714" i="1" s="1"/>
  <c r="A1714" i="1" s="1" a="1"/>
  <c r="A1714" i="1" s="1"/>
  <c r="B1730" i="1" a="1"/>
  <c r="B1730" i="1" s="1"/>
  <c r="A1730" i="1" s="1" a="1"/>
  <c r="A1730" i="1" s="1"/>
  <c r="B1746" i="1" a="1"/>
  <c r="B1746" i="1" s="1"/>
  <c r="A1746" i="1" s="1" a="1"/>
  <c r="A1746" i="1" s="1"/>
  <c r="B1762" i="1" a="1"/>
  <c r="B1762" i="1" s="1"/>
  <c r="A1762" i="1" s="1" a="1"/>
  <c r="A1762" i="1" s="1"/>
  <c r="B1778" i="1" a="1"/>
  <c r="B1778" i="1" s="1"/>
  <c r="A1778" i="1" s="1" a="1"/>
  <c r="A1778" i="1" s="1"/>
  <c r="B1794" i="1" a="1"/>
  <c r="B1794" i="1" s="1"/>
  <c r="A1794" i="1" s="1" a="1"/>
  <c r="A1794" i="1" s="1"/>
  <c r="B1810" i="1" a="1"/>
  <c r="B1810" i="1" s="1"/>
  <c r="A1810" i="1" s="1" a="1"/>
  <c r="A1810" i="1" s="1"/>
  <c r="B1826" i="1" a="1"/>
  <c r="B1826" i="1" s="1"/>
  <c r="A1826" i="1" s="1" a="1"/>
  <c r="A1826" i="1" s="1"/>
  <c r="B1842" i="1" a="1"/>
  <c r="B1842" i="1" s="1"/>
  <c r="A1842" i="1" s="1" a="1"/>
  <c r="A1842" i="1" s="1"/>
  <c r="B1858" i="1" a="1"/>
  <c r="B1858" i="1" s="1"/>
  <c r="A1858" i="1" s="1" a="1"/>
  <c r="A1858" i="1" s="1"/>
  <c r="B1874" i="1" a="1"/>
  <c r="B1874" i="1" s="1"/>
  <c r="A1874" i="1" s="1" a="1"/>
  <c r="A1874" i="1" s="1"/>
  <c r="B1890" i="1" a="1"/>
  <c r="B1890" i="1" s="1"/>
  <c r="A1890" i="1" s="1" a="1"/>
  <c r="A1890" i="1" s="1"/>
  <c r="B1906" i="1" a="1"/>
  <c r="B1906" i="1" s="1"/>
  <c r="A1906" i="1" s="1" a="1"/>
  <c r="A1906" i="1" s="1"/>
  <c r="B1922" i="1" a="1"/>
  <c r="B1922" i="1" s="1"/>
  <c r="A1922" i="1" s="1" a="1"/>
  <c r="A1922" i="1" s="1"/>
  <c r="B1938" i="1" a="1"/>
  <c r="B1938" i="1" s="1"/>
  <c r="A1938" i="1" s="1" a="1"/>
  <c r="A1938" i="1" s="1"/>
  <c r="B1954" i="1" a="1"/>
  <c r="B1954" i="1" s="1"/>
  <c r="A1954" i="1" s="1" a="1"/>
  <c r="A1954" i="1" s="1"/>
  <c r="B1970" i="1" a="1"/>
  <c r="B1970" i="1" s="1"/>
  <c r="A1970" i="1" s="1" a="1"/>
  <c r="A1970" i="1" s="1"/>
  <c r="B1986" i="1" a="1"/>
  <c r="B1986" i="1" s="1"/>
  <c r="A1986" i="1" s="1" a="1"/>
  <c r="A1986" i="1" s="1"/>
  <c r="B2002" i="1" a="1"/>
  <c r="B2002" i="1" s="1"/>
  <c r="A2002" i="1" s="1" a="1"/>
  <c r="A2002" i="1" s="1"/>
  <c r="B2018" i="1" a="1"/>
  <c r="B2018" i="1" s="1"/>
  <c r="A2018" i="1" s="1" a="1"/>
  <c r="A2018" i="1" s="1"/>
  <c r="B2034" i="1" a="1"/>
  <c r="B2034" i="1" s="1"/>
  <c r="A2034" i="1" s="1" a="1"/>
  <c r="A2034" i="1" s="1"/>
  <c r="B2050" i="1" a="1"/>
  <c r="B2050" i="1" s="1"/>
  <c r="A2050" i="1" s="1" a="1"/>
  <c r="A2050" i="1" s="1"/>
  <c r="B2066" i="1" a="1"/>
  <c r="B2066" i="1" s="1"/>
  <c r="A2066" i="1" s="1" a="1"/>
  <c r="A2066" i="1" s="1"/>
  <c r="B2082" i="1" a="1"/>
  <c r="B2082" i="1" s="1"/>
  <c r="A2082" i="1" s="1" a="1"/>
  <c r="A2082" i="1" s="1"/>
  <c r="B2098" i="1" a="1"/>
  <c r="B2098" i="1" s="1"/>
  <c r="A2098" i="1" s="1" a="1"/>
  <c r="A2098" i="1" s="1"/>
  <c r="B2114" i="1" a="1"/>
  <c r="B2114" i="1" s="1"/>
  <c r="A2114" i="1" s="1" a="1"/>
  <c r="A2114" i="1" s="1"/>
  <c r="B2130" i="1" a="1"/>
  <c r="B2130" i="1" s="1"/>
  <c r="A2130" i="1" s="1" a="1"/>
  <c r="A2130" i="1" s="1"/>
  <c r="B2146" i="1" a="1"/>
  <c r="B2146" i="1" s="1"/>
  <c r="A2146" i="1" s="1" a="1"/>
  <c r="A2146" i="1" s="1"/>
  <c r="B2162" i="1" a="1"/>
  <c r="B2162" i="1" s="1"/>
  <c r="A2162" i="1" s="1" a="1"/>
  <c r="A2162" i="1" s="1"/>
  <c r="B2178" i="1" a="1"/>
  <c r="B2178" i="1" s="1"/>
  <c r="A2178" i="1" s="1" a="1"/>
  <c r="A2178" i="1" s="1"/>
  <c r="B2194" i="1" a="1"/>
  <c r="B2194" i="1" s="1"/>
  <c r="A2194" i="1" s="1" a="1"/>
  <c r="A2194" i="1" s="1"/>
  <c r="B2210" i="1" a="1"/>
  <c r="B2210" i="1" s="1"/>
  <c r="A2210" i="1" s="1" a="1"/>
  <c r="A2210" i="1" s="1"/>
  <c r="B2226" i="1" a="1"/>
  <c r="B2226" i="1" s="1"/>
  <c r="A2226" i="1" s="1" a="1"/>
  <c r="A2226" i="1" s="1"/>
  <c r="B2242" i="1" a="1"/>
  <c r="B2242" i="1" s="1"/>
  <c r="A2242" i="1" s="1" a="1"/>
  <c r="A2242" i="1" s="1"/>
  <c r="B2258" i="1" a="1"/>
  <c r="B2258" i="1" s="1"/>
  <c r="A2258" i="1" s="1" a="1"/>
  <c r="A2258" i="1" s="1"/>
  <c r="B2274" i="1" a="1"/>
  <c r="B2274" i="1" s="1"/>
  <c r="A2274" i="1" s="1" a="1"/>
  <c r="A2274" i="1" s="1"/>
  <c r="B2290" i="1" a="1"/>
  <c r="B2290" i="1" s="1"/>
  <c r="A2290" i="1" s="1" a="1"/>
  <c r="A2290" i="1" s="1"/>
  <c r="B2306" i="1" a="1"/>
  <c r="B2306" i="1" s="1"/>
  <c r="A2306" i="1" s="1" a="1"/>
  <c r="A2306" i="1" s="1"/>
  <c r="B2322" i="1" a="1"/>
  <c r="B2322" i="1" s="1"/>
  <c r="A2322" i="1" s="1" a="1"/>
  <c r="A2322" i="1" s="1"/>
  <c r="B2338" i="1" a="1"/>
  <c r="B2338" i="1" s="1"/>
  <c r="A2338" i="1" s="1" a="1"/>
  <c r="A2338" i="1" s="1"/>
  <c r="B2354" i="1" a="1"/>
  <c r="B2354" i="1" s="1"/>
  <c r="A2354" i="1" s="1" a="1"/>
  <c r="A2354" i="1" s="1"/>
  <c r="B2370" i="1" a="1"/>
  <c r="B2370" i="1" s="1"/>
  <c r="A2370" i="1" s="1" a="1"/>
  <c r="A2370" i="1" s="1"/>
  <c r="B2386" i="1" a="1"/>
  <c r="B2386" i="1" s="1"/>
  <c r="A2386" i="1" s="1" a="1"/>
  <c r="A2386" i="1" s="1"/>
  <c r="B2402" i="1" a="1"/>
  <c r="B2402" i="1" s="1"/>
  <c r="A2402" i="1" s="1" a="1"/>
  <c r="A2402" i="1" s="1"/>
  <c r="B2992" i="1" a="1"/>
  <c r="B2992" i="1" s="1"/>
  <c r="A2992" i="1" s="1" a="1"/>
  <c r="A2992" i="1" s="1"/>
  <c r="B1028" i="1" a="1"/>
  <c r="B1028" i="1" s="1"/>
  <c r="A1028" i="1" s="1" a="1"/>
  <c r="A1028" i="1" s="1"/>
  <c r="B1060" i="1" a="1"/>
  <c r="B1060" i="1" s="1"/>
  <c r="A1060" i="1" s="1" a="1"/>
  <c r="A1060" i="1" s="1"/>
  <c r="B1092" i="1" a="1"/>
  <c r="B1092" i="1" s="1"/>
  <c r="A1092" i="1" s="1" a="1"/>
  <c r="A1092" i="1" s="1"/>
  <c r="B1124" i="1" a="1"/>
  <c r="B1124" i="1" s="1"/>
  <c r="A1124" i="1" s="1" a="1"/>
  <c r="A1124" i="1" s="1"/>
  <c r="B1156" i="1" a="1"/>
  <c r="B1156" i="1" s="1"/>
  <c r="A1156" i="1" s="1" a="1"/>
  <c r="A1156" i="1" s="1"/>
  <c r="B44" i="1" a="1"/>
  <c r="B44" i="1" s="1"/>
  <c r="A44" i="1" s="1" a="1"/>
  <c r="A44" i="1" s="1"/>
  <c r="B91" i="1" a="1"/>
  <c r="B91" i="1" s="1"/>
  <c r="A91" i="1" s="1" a="1"/>
  <c r="A91" i="1" s="1"/>
  <c r="B172" i="1" a="1"/>
  <c r="B172" i="1" s="1"/>
  <c r="A172" i="1" s="1" a="1"/>
  <c r="A172" i="1" s="1"/>
  <c r="B204" i="1" a="1"/>
  <c r="B204" i="1" s="1"/>
  <c r="A204" i="1" s="1" a="1"/>
  <c r="A204" i="1" s="1"/>
  <c r="B236" i="1" a="1"/>
  <c r="B236" i="1" s="1"/>
  <c r="A236" i="1" s="1" a="1"/>
  <c r="A236" i="1" s="1"/>
  <c r="B268" i="1" a="1"/>
  <c r="B268" i="1" s="1"/>
  <c r="A268" i="1" s="1" a="1"/>
  <c r="A268" i="1" s="1"/>
  <c r="B367" i="1" a="1"/>
  <c r="B367" i="1" s="1"/>
  <c r="A367" i="1" s="1" a="1"/>
  <c r="A367" i="1" s="1"/>
  <c r="B399" i="1" a="1"/>
  <c r="B399" i="1" s="1"/>
  <c r="A399" i="1" s="1" a="1"/>
  <c r="A399" i="1" s="1"/>
  <c r="B431" i="1" a="1"/>
  <c r="B431" i="1" s="1"/>
  <c r="A431" i="1" s="1" a="1"/>
  <c r="A431" i="1" s="1"/>
  <c r="B463" i="1" a="1"/>
  <c r="B463" i="1" s="1"/>
  <c r="A463" i="1" s="1" a="1"/>
  <c r="A463" i="1" s="1"/>
  <c r="B495" i="1" a="1"/>
  <c r="B495" i="1" s="1"/>
  <c r="A495" i="1" s="1" a="1"/>
  <c r="A495" i="1" s="1"/>
  <c r="B527" i="1" a="1"/>
  <c r="B527" i="1" s="1"/>
  <c r="A527" i="1" s="1" a="1"/>
  <c r="A527" i="1" s="1"/>
  <c r="B40" i="1" a="1"/>
  <c r="B40" i="1" s="1"/>
  <c r="A40" i="1" s="1" a="1"/>
  <c r="A40" i="1" s="1"/>
  <c r="B155" i="1" a="1"/>
  <c r="B155" i="1" s="1"/>
  <c r="A155" i="1" s="1" a="1"/>
  <c r="A155" i="1" s="1"/>
  <c r="B216" i="1" a="1"/>
  <c r="B216" i="1" s="1"/>
  <c r="A216" i="1" s="1" a="1"/>
  <c r="A216" i="1" s="1"/>
  <c r="B280" i="1" a="1"/>
  <c r="B280" i="1" s="1"/>
  <c r="A280" i="1" s="1" a="1"/>
  <c r="A280" i="1" s="1"/>
  <c r="B395" i="1" a="1"/>
  <c r="B395" i="1" s="1"/>
  <c r="A395" i="1" s="1" a="1"/>
  <c r="A395" i="1" s="1"/>
  <c r="B459" i="1" a="1"/>
  <c r="B459" i="1" s="1"/>
  <c r="A459" i="1" s="1" a="1"/>
  <c r="A459" i="1" s="1"/>
  <c r="B523" i="1" a="1"/>
  <c r="B523" i="1" s="1"/>
  <c r="A523" i="1" s="1" a="1"/>
  <c r="A523" i="1" s="1"/>
  <c r="B587" i="1" a="1"/>
  <c r="B587" i="1" s="1"/>
  <c r="A587" i="1" s="1" a="1"/>
  <c r="A587" i="1" s="1"/>
  <c r="B736" i="1" a="1"/>
  <c r="B736" i="1" s="1"/>
  <c r="A736" i="1" s="1" a="1"/>
  <c r="A736" i="1" s="1"/>
  <c r="B802" i="1" a="1"/>
  <c r="B802" i="1" s="1"/>
  <c r="A802" i="1" s="1" a="1"/>
  <c r="A802" i="1" s="1"/>
  <c r="B866" i="1" a="1"/>
  <c r="B866" i="1" s="1"/>
  <c r="A866" i="1" s="1" a="1"/>
  <c r="A866" i="1" s="1"/>
  <c r="B930" i="1" a="1"/>
  <c r="B930" i="1" s="1"/>
  <c r="A930" i="1" s="1" a="1"/>
  <c r="A930" i="1" s="1"/>
  <c r="B994" i="1" a="1"/>
  <c r="B994" i="1" s="1"/>
  <c r="A994" i="1" s="1" a="1"/>
  <c r="A994" i="1" s="1"/>
  <c r="B1058" i="1" a="1"/>
  <c r="B1058" i="1" s="1"/>
  <c r="A1058" i="1" s="1" a="1"/>
  <c r="A1058" i="1" s="1"/>
  <c r="B1122" i="1" a="1"/>
  <c r="B1122" i="1" s="1"/>
  <c r="A1122" i="1" s="1" a="1"/>
  <c r="A1122" i="1" s="1"/>
  <c r="B1162" i="1" a="1"/>
  <c r="B1162" i="1" s="1"/>
  <c r="A1162" i="1" s="1" a="1"/>
  <c r="A1162" i="1" s="1"/>
  <c r="B1347" i="1" a="1"/>
  <c r="B1347" i="1" s="1"/>
  <c r="A1347" i="1" s="1" a="1"/>
  <c r="A1347" i="1" s="1"/>
  <c r="B1560" i="1" a="1"/>
  <c r="B1560" i="1" s="1"/>
  <c r="A1560" i="1" s="1" a="1"/>
  <c r="A1560" i="1" s="1"/>
  <c r="B1624" i="1" a="1"/>
  <c r="B1624" i="1" s="1"/>
  <c r="A1624" i="1" s="1" a="1"/>
  <c r="A1624" i="1" s="1"/>
  <c r="B1692" i="1" a="1"/>
  <c r="B1692" i="1" s="1"/>
  <c r="A1692" i="1" s="1" a="1"/>
  <c r="A1692" i="1" s="1"/>
  <c r="B1756" i="1" a="1"/>
  <c r="B1756" i="1" s="1"/>
  <c r="A1756" i="1" s="1" a="1"/>
  <c r="A1756" i="1" s="1"/>
  <c r="B1820" i="1" a="1"/>
  <c r="B1820" i="1" s="1"/>
  <c r="A1820" i="1" s="1" a="1"/>
  <c r="A1820" i="1" s="1"/>
  <c r="B1884" i="1" a="1"/>
  <c r="B1884" i="1" s="1"/>
  <c r="A1884" i="1" s="1" a="1"/>
  <c r="A1884" i="1" s="1"/>
  <c r="B1948" i="1" a="1"/>
  <c r="B1948" i="1" s="1"/>
  <c r="A1948" i="1" s="1" a="1"/>
  <c r="A1948" i="1" s="1"/>
  <c r="B2012" i="1" a="1"/>
  <c r="B2012" i="1" s="1"/>
  <c r="A2012" i="1" s="1" a="1"/>
  <c r="A2012" i="1" s="1"/>
  <c r="B2076" i="1" a="1"/>
  <c r="B2076" i="1" s="1"/>
  <c r="A2076" i="1" s="1" a="1"/>
  <c r="A2076" i="1" s="1"/>
  <c r="B2602" i="1" a="1"/>
  <c r="B2602" i="1" s="1"/>
  <c r="A2602" i="1" s="1" a="1"/>
  <c r="A2602" i="1" s="1"/>
  <c r="B2610" i="1" a="1"/>
  <c r="B2610" i="1" s="1"/>
  <c r="A2610" i="1" s="1" a="1"/>
  <c r="A2610" i="1" s="1"/>
  <c r="B2618" i="1" a="1"/>
  <c r="B2618" i="1" s="1"/>
  <c r="A2618" i="1" s="1" a="1"/>
  <c r="A2618" i="1" s="1"/>
  <c r="B2626" i="1" a="1"/>
  <c r="B2626" i="1" s="1"/>
  <c r="A2626" i="1" s="1" a="1"/>
  <c r="A2626" i="1" s="1"/>
  <c r="B2634" i="1" a="1"/>
  <c r="B2634" i="1" s="1"/>
  <c r="A2634" i="1" s="1" a="1"/>
  <c r="A2634" i="1" s="1"/>
  <c r="B2642" i="1" a="1"/>
  <c r="B2642" i="1" s="1"/>
  <c r="A2642" i="1" s="1" a="1"/>
  <c r="A2642" i="1" s="1"/>
  <c r="B2650" i="1" a="1"/>
  <c r="B2650" i="1" s="1"/>
  <c r="A2650" i="1" s="1" a="1"/>
  <c r="A2650" i="1" s="1"/>
  <c r="B2658" i="1" a="1"/>
  <c r="B2658" i="1" s="1"/>
  <c r="A2658" i="1" s="1" a="1"/>
  <c r="A2658" i="1" s="1"/>
  <c r="B2666" i="1" a="1"/>
  <c r="B2666" i="1" s="1"/>
  <c r="A2666" i="1" s="1" a="1"/>
  <c r="A2666" i="1" s="1"/>
  <c r="B2674" i="1" a="1"/>
  <c r="B2674" i="1" s="1"/>
  <c r="A2674" i="1" s="1" a="1"/>
  <c r="A2674" i="1" s="1"/>
  <c r="B2682" i="1" a="1"/>
  <c r="B2682" i="1" s="1"/>
  <c r="A2682" i="1" s="1" a="1"/>
  <c r="A2682" i="1" s="1"/>
  <c r="B2690" i="1" a="1"/>
  <c r="B2690" i="1" s="1"/>
  <c r="A2690" i="1" s="1" a="1"/>
  <c r="A2690" i="1" s="1"/>
  <c r="B2698" i="1" a="1"/>
  <c r="B2698" i="1" s="1"/>
  <c r="A2698" i="1" s="1" a="1"/>
  <c r="A2698" i="1" s="1"/>
  <c r="B2706" i="1" a="1"/>
  <c r="B2706" i="1" s="1"/>
  <c r="A2706" i="1" s="1" a="1"/>
  <c r="A2706" i="1" s="1"/>
  <c r="B2714" i="1" a="1"/>
  <c r="B2714" i="1" s="1"/>
  <c r="A2714" i="1" s="1" a="1"/>
  <c r="A2714" i="1" s="1"/>
  <c r="B2722" i="1" a="1"/>
  <c r="B2722" i="1" s="1"/>
  <c r="A2722" i="1" s="1" a="1"/>
  <c r="A2722" i="1" s="1"/>
  <c r="B2730" i="1" a="1"/>
  <c r="B2730" i="1" s="1"/>
  <c r="A2730" i="1" s="1" a="1"/>
  <c r="A2730" i="1" s="1"/>
  <c r="B2738" i="1" a="1"/>
  <c r="B2738" i="1" s="1"/>
  <c r="A2738" i="1" s="1" a="1"/>
  <c r="A2738" i="1" s="1"/>
  <c r="B2746" i="1" a="1"/>
  <c r="B2746" i="1" s="1"/>
  <c r="A2746" i="1" s="1" a="1"/>
  <c r="A2746" i="1" s="1"/>
  <c r="B2754" i="1" a="1"/>
  <c r="B2754" i="1" s="1"/>
  <c r="A2754" i="1" s="1" a="1"/>
  <c r="A2754" i="1" s="1"/>
  <c r="B2762" i="1" a="1"/>
  <c r="B2762" i="1" s="1"/>
  <c r="A2762" i="1" s="1" a="1"/>
  <c r="A2762" i="1" s="1"/>
  <c r="B2770" i="1" a="1"/>
  <c r="B2770" i="1" s="1"/>
  <c r="A2770" i="1" s="1" a="1"/>
  <c r="A2770" i="1" s="1"/>
  <c r="B2778" i="1" a="1"/>
  <c r="B2778" i="1" s="1"/>
  <c r="A2778" i="1" s="1" a="1"/>
  <c r="A2778" i="1" s="1"/>
  <c r="B2786" i="1" a="1"/>
  <c r="B2786" i="1" s="1"/>
  <c r="A2786" i="1" s="1" a="1"/>
  <c r="A2786" i="1" s="1"/>
  <c r="B2794" i="1" a="1"/>
  <c r="B2794" i="1" s="1"/>
  <c r="A2794" i="1" s="1" a="1"/>
  <c r="A2794" i="1" s="1"/>
  <c r="B2802" i="1" a="1"/>
  <c r="B2802" i="1" s="1"/>
  <c r="A2802" i="1" s="1" a="1"/>
  <c r="A2802" i="1" s="1"/>
  <c r="B2810" i="1" a="1"/>
  <c r="B2810" i="1" s="1"/>
  <c r="A2810" i="1" s="1" a="1"/>
  <c r="A2810" i="1" s="1"/>
  <c r="B2818" i="1" a="1"/>
  <c r="B2818" i="1" s="1"/>
  <c r="A2818" i="1" s="1" a="1"/>
  <c r="A2818" i="1" s="1"/>
  <c r="B2826" i="1" a="1"/>
  <c r="B2826" i="1" s="1"/>
  <c r="A2826" i="1" s="1" a="1"/>
  <c r="A2826" i="1" s="1"/>
  <c r="B2834" i="1" a="1"/>
  <c r="B2834" i="1" s="1"/>
  <c r="A2834" i="1" s="1" a="1"/>
  <c r="A2834" i="1" s="1"/>
  <c r="B2842" i="1" a="1"/>
  <c r="B2842" i="1" s="1"/>
  <c r="A2842" i="1" s="1" a="1"/>
  <c r="A2842" i="1" s="1"/>
  <c r="B2850" i="1" a="1"/>
  <c r="B2850" i="1" s="1"/>
  <c r="A2850" i="1" s="1" a="1"/>
  <c r="A2850" i="1" s="1"/>
  <c r="B2858" i="1" a="1"/>
  <c r="B2858" i="1" s="1"/>
  <c r="A2858" i="1" s="1" a="1"/>
  <c r="A2858" i="1" s="1"/>
  <c r="B2866" i="1" a="1"/>
  <c r="B2866" i="1" s="1"/>
  <c r="A2866" i="1" s="1" a="1"/>
  <c r="A2866" i="1" s="1"/>
  <c r="B2874" i="1" a="1"/>
  <c r="B2874" i="1" s="1"/>
  <c r="A2874" i="1" s="1" a="1"/>
  <c r="A2874" i="1" s="1"/>
  <c r="B2882" i="1" a="1"/>
  <c r="B2882" i="1" s="1"/>
  <c r="A2882" i="1" s="1" a="1"/>
  <c r="A2882" i="1" s="1"/>
  <c r="B2890" i="1" a="1"/>
  <c r="B2890" i="1" s="1"/>
  <c r="A2890" i="1" s="1" a="1"/>
  <c r="A2890" i="1" s="1"/>
  <c r="B2898" i="1" a="1"/>
  <c r="B2898" i="1" s="1"/>
  <c r="A2898" i="1" s="1" a="1"/>
  <c r="A2898" i="1" s="1"/>
  <c r="B2906" i="1" a="1"/>
  <c r="B2906" i="1" s="1"/>
  <c r="A2906" i="1" s="1" a="1"/>
  <c r="A2906" i="1" s="1"/>
  <c r="B2914" i="1" a="1"/>
  <c r="B2914" i="1" s="1"/>
  <c r="A2914" i="1" s="1" a="1"/>
  <c r="A2914" i="1" s="1"/>
  <c r="B2922" i="1" a="1"/>
  <c r="B2922" i="1" s="1"/>
  <c r="A2922" i="1" s="1" a="1"/>
  <c r="A2922" i="1" s="1"/>
  <c r="B2930" i="1" a="1"/>
  <c r="B2930" i="1" s="1"/>
  <c r="A2930" i="1" s="1" a="1"/>
  <c r="A2930" i="1" s="1"/>
  <c r="B2938" i="1" a="1"/>
  <c r="B2938" i="1" s="1"/>
  <c r="A2938" i="1" s="1" a="1"/>
  <c r="A2938" i="1" s="1"/>
  <c r="B2946" i="1" a="1"/>
  <c r="B2946" i="1" s="1"/>
  <c r="A2946" i="1" s="1" a="1"/>
  <c r="A2946" i="1" s="1"/>
  <c r="B2954" i="1" a="1"/>
  <c r="B2954" i="1" s="1"/>
  <c r="A2954" i="1" s="1" a="1"/>
  <c r="A2954" i="1" s="1"/>
  <c r="B2962" i="1" a="1"/>
  <c r="B2962" i="1" s="1"/>
  <c r="A2962" i="1" s="1" a="1"/>
  <c r="A2962" i="1" s="1"/>
  <c r="B2970" i="1" a="1"/>
  <c r="B2970" i="1" s="1"/>
  <c r="A2970" i="1" s="1" a="1"/>
  <c r="A2970" i="1" s="1"/>
  <c r="B2978" i="1" a="1"/>
  <c r="B2978" i="1" s="1"/>
  <c r="A2978" i="1" s="1" a="1"/>
  <c r="A2978" i="1" s="1"/>
  <c r="B2986" i="1" a="1"/>
  <c r="B2986" i="1" s="1"/>
  <c r="A2986" i="1" s="1" a="1"/>
  <c r="A2986" i="1" s="1"/>
  <c r="B2993" i="1" a="1"/>
  <c r="B2993" i="1" s="1"/>
  <c r="A2993" i="1" s="1" a="1"/>
  <c r="A2993" i="1" s="1"/>
  <c r="B2415" i="1" a="1"/>
  <c r="B2415" i="1" s="1"/>
  <c r="A2415" i="1" s="1" a="1"/>
  <c r="A2415" i="1" s="1"/>
  <c r="B2423" i="1" a="1"/>
  <c r="B2423" i="1" s="1"/>
  <c r="A2423" i="1" s="1" a="1"/>
  <c r="A2423" i="1" s="1"/>
  <c r="B2431" i="1" a="1"/>
  <c r="B2431" i="1" s="1"/>
  <c r="A2431" i="1" s="1" a="1"/>
  <c r="A2431" i="1" s="1"/>
  <c r="B2439" i="1" a="1"/>
  <c r="B2439" i="1" s="1"/>
  <c r="A2439" i="1" s="1" a="1"/>
  <c r="A2439" i="1" s="1"/>
  <c r="B2447" i="1" a="1"/>
  <c r="B2447" i="1" s="1"/>
  <c r="A2447" i="1" s="1" a="1"/>
  <c r="A2447" i="1" s="1"/>
  <c r="B2455" i="1" a="1"/>
  <c r="B2455" i="1" s="1"/>
  <c r="A2455" i="1" s="1" a="1"/>
  <c r="A2455" i="1" s="1"/>
  <c r="B2463" i="1" a="1"/>
  <c r="B2463" i="1" s="1"/>
  <c r="A2463" i="1" s="1" a="1"/>
  <c r="A2463" i="1" s="1"/>
  <c r="B2471" i="1" a="1"/>
  <c r="B2471" i="1" s="1"/>
  <c r="A2471" i="1" s="1" a="1"/>
  <c r="A2471" i="1" s="1"/>
  <c r="B2479" i="1" a="1"/>
  <c r="B2479" i="1" s="1"/>
  <c r="A2479" i="1" s="1" a="1"/>
  <c r="A2479" i="1" s="1"/>
  <c r="B2487" i="1" a="1"/>
  <c r="B2487" i="1" s="1"/>
  <c r="A2487" i="1" s="1" a="1"/>
  <c r="A2487" i="1" s="1"/>
  <c r="B2495" i="1" a="1"/>
  <c r="B2495" i="1" s="1"/>
  <c r="A2495" i="1" s="1" a="1"/>
  <c r="A2495" i="1" s="1"/>
  <c r="B2503" i="1" a="1"/>
  <c r="B2503" i="1" s="1"/>
  <c r="A2503" i="1" s="1" a="1"/>
  <c r="A2503" i="1" s="1"/>
  <c r="B2511" i="1" a="1"/>
  <c r="B2511" i="1" s="1"/>
  <c r="A2511" i="1" s="1" a="1"/>
  <c r="A2511" i="1" s="1"/>
  <c r="B2519" i="1" a="1"/>
  <c r="B2519" i="1" s="1"/>
  <c r="A2519" i="1" s="1" a="1"/>
  <c r="A2519" i="1" s="1"/>
  <c r="B2527" i="1" a="1"/>
  <c r="B2527" i="1" s="1"/>
  <c r="A2527" i="1" s="1" a="1"/>
  <c r="A2527" i="1" s="1"/>
  <c r="B2535" i="1" a="1"/>
  <c r="B2535" i="1" s="1"/>
  <c r="A2535" i="1" s="1" a="1"/>
  <c r="A2535" i="1" s="1"/>
  <c r="B2543" i="1" a="1"/>
  <c r="B2543" i="1" s="1"/>
  <c r="A2543" i="1" s="1" a="1"/>
  <c r="A2543" i="1" s="1"/>
  <c r="B2551" i="1" a="1"/>
  <c r="B2551" i="1" s="1"/>
  <c r="A2551" i="1" s="1" a="1"/>
  <c r="A2551" i="1" s="1"/>
  <c r="B2559" i="1" a="1"/>
  <c r="B2559" i="1" s="1"/>
  <c r="A2559" i="1" s="1" a="1"/>
  <c r="A2559" i="1" s="1"/>
  <c r="B2567" i="1" a="1"/>
  <c r="B2567" i="1" s="1"/>
  <c r="A2567" i="1" s="1" a="1"/>
  <c r="A2567" i="1" s="1"/>
  <c r="B2108" i="1" a="1"/>
  <c r="B2108" i="1" s="1"/>
  <c r="A2108" i="1" s="1" a="1"/>
  <c r="A2108" i="1" s="1"/>
  <c r="B2172" i="1" a="1"/>
  <c r="B2172" i="1" s="1"/>
  <c r="A2172" i="1" s="1" a="1"/>
  <c r="A2172" i="1" s="1"/>
  <c r="B2236" i="1" a="1"/>
  <c r="B2236" i="1" s="1"/>
  <c r="A2236" i="1" s="1" a="1"/>
  <c r="A2236" i="1" s="1"/>
  <c r="B2300" i="1" a="1"/>
  <c r="B2300" i="1" s="1"/>
  <c r="A2300" i="1" s="1" a="1"/>
  <c r="A2300" i="1" s="1"/>
  <c r="B2364" i="1" a="1"/>
  <c r="B2364" i="1" s="1"/>
  <c r="A2364" i="1" s="1" a="1"/>
  <c r="A2364" i="1" s="1"/>
  <c r="B87" i="1" a="1"/>
  <c r="B87" i="1" s="1"/>
  <c r="A87" i="1" s="1" a="1"/>
  <c r="A87" i="1" s="1"/>
  <c r="B200" i="1" a="1"/>
  <c r="B200" i="1" s="1"/>
  <c r="A200" i="1" s="1" a="1"/>
  <c r="A200" i="1" s="1"/>
  <c r="B264" i="1" a="1"/>
  <c r="B264" i="1" s="1"/>
  <c r="A264" i="1" s="1" a="1"/>
  <c r="A264" i="1" s="1"/>
  <c r="B379" i="1" a="1"/>
  <c r="B379" i="1" s="1"/>
  <c r="A379" i="1" s="1" a="1"/>
  <c r="A379" i="1" s="1"/>
  <c r="B443" i="1" a="1"/>
  <c r="B443" i="1" s="1"/>
  <c r="A443" i="1" s="1" a="1"/>
  <c r="A443" i="1" s="1"/>
  <c r="B507" i="1" a="1"/>
  <c r="B507" i="1" s="1"/>
  <c r="A507" i="1" s="1" a="1"/>
  <c r="A507" i="1" s="1"/>
  <c r="B571" i="1" a="1"/>
  <c r="B571" i="1" s="1"/>
  <c r="A571" i="1" s="1" a="1"/>
  <c r="A571" i="1" s="1"/>
  <c r="B720" i="1" a="1"/>
  <c r="B720" i="1" s="1"/>
  <c r="A720" i="1" s="1" a="1"/>
  <c r="A720" i="1" s="1"/>
  <c r="B786" i="1" a="1"/>
  <c r="B786" i="1" s="1"/>
  <c r="A786" i="1" s="1" a="1"/>
  <c r="A786" i="1" s="1"/>
  <c r="B850" i="1" a="1"/>
  <c r="B850" i="1" s="1"/>
  <c r="A850" i="1" s="1" a="1"/>
  <c r="A850" i="1" s="1"/>
  <c r="B914" i="1" a="1"/>
  <c r="B914" i="1" s="1"/>
  <c r="A914" i="1" s="1" a="1"/>
  <c r="A914" i="1" s="1"/>
  <c r="B978" i="1" a="1"/>
  <c r="B978" i="1" s="1"/>
  <c r="A978" i="1" s="1" a="1"/>
  <c r="A978" i="1" s="1"/>
  <c r="B1042" i="1" a="1"/>
  <c r="B1042" i="1" s="1"/>
  <c r="A1042" i="1" s="1" a="1"/>
  <c r="A1042" i="1" s="1"/>
  <c r="B1106" i="1" a="1"/>
  <c r="B1106" i="1" s="1"/>
  <c r="A1106" i="1" s="1" a="1"/>
  <c r="A1106" i="1" s="1"/>
  <c r="B256" i="1" a="1"/>
  <c r="B256" i="1" s="1"/>
  <c r="A256" i="1" s="1" a="1"/>
  <c r="A256" i="1" s="1"/>
  <c r="B499" i="1" a="1"/>
  <c r="B499" i="1" s="1"/>
  <c r="A499" i="1" s="1" a="1"/>
  <c r="A499" i="1" s="1"/>
  <c r="B657" i="1" a="1"/>
  <c r="B657" i="1" s="1"/>
  <c r="A657" i="1" s="1" a="1"/>
  <c r="A657" i="1" s="1"/>
  <c r="B810" i="1" a="1"/>
  <c r="B810" i="1" s="1"/>
  <c r="A810" i="1" s="1" a="1"/>
  <c r="A810" i="1" s="1"/>
  <c r="B938" i="1" a="1"/>
  <c r="B938" i="1" s="1"/>
  <c r="A938" i="1" s="1" a="1"/>
  <c r="A938" i="1" s="1"/>
  <c r="B1668" i="1" a="1"/>
  <c r="B1668" i="1" s="1"/>
  <c r="A1668" i="1" s="1" a="1"/>
  <c r="A1668" i="1" s="1"/>
  <c r="B2148" i="1" a="1"/>
  <c r="B2148" i="1" s="1"/>
  <c r="A2148" i="1" s="1" a="1"/>
  <c r="A2148" i="1" s="1"/>
  <c r="B2276" i="1" a="1"/>
  <c r="B2276" i="1" s="1"/>
  <c r="A2276" i="1" s="1" a="1"/>
  <c r="A2276" i="1" s="1"/>
  <c r="B2404" i="1" a="1"/>
  <c r="B2404" i="1" s="1"/>
  <c r="A2404" i="1" s="1" a="1"/>
  <c r="A2404" i="1" s="1"/>
  <c r="B922" i="1" a="1"/>
  <c r="B922" i="1" s="1"/>
  <c r="A922" i="1" s="1" a="1"/>
  <c r="A922" i="1" s="1"/>
  <c r="B1114" i="1" a="1"/>
  <c r="B1114" i="1" s="1"/>
  <c r="A1114" i="1" s="1" a="1"/>
  <c r="A1114" i="1" s="1"/>
  <c r="B1520" i="1" a="1"/>
  <c r="B1520" i="1" s="1"/>
  <c r="A1520" i="1" s="1" a="1"/>
  <c r="A1520" i="1" s="1"/>
  <c r="B1652" i="1" a="1"/>
  <c r="B1652" i="1" s="1"/>
  <c r="A1652" i="1" s="1" a="1"/>
  <c r="A1652" i="1" s="1"/>
  <c r="B1780" i="1" a="1"/>
  <c r="B1780" i="1" s="1"/>
  <c r="A1780" i="1" s="1" a="1"/>
  <c r="A1780" i="1" s="1"/>
  <c r="B1908" i="1" a="1"/>
  <c r="B1908" i="1" s="1"/>
  <c r="A1908" i="1" s="1" a="1"/>
  <c r="A1908" i="1" s="1"/>
  <c r="B2036" i="1" a="1"/>
  <c r="B2036" i="1" s="1"/>
  <c r="A2036" i="1" s="1" a="1"/>
  <c r="A2036" i="1" s="1"/>
  <c r="B2164" i="1" a="1"/>
  <c r="B2164" i="1" s="1"/>
  <c r="A2164" i="1" s="1" a="1"/>
  <c r="A2164" i="1" s="1"/>
  <c r="B2292" i="1" a="1"/>
  <c r="B2292" i="1" s="1"/>
  <c r="A2292" i="1" s="1" a="1"/>
  <c r="A2292" i="1" s="1"/>
  <c r="B2994" i="1" a="1"/>
  <c r="B2994" i="1" s="1"/>
  <c r="A2994" i="1" s="1" a="1"/>
  <c r="A2994" i="1" s="1"/>
  <c r="B483" i="1" a="1"/>
  <c r="B483" i="1" s="1"/>
  <c r="A483" i="1" s="1" a="1"/>
  <c r="A483" i="1" s="1"/>
  <c r="B1066" i="1" a="1"/>
  <c r="B1066" i="1" s="1"/>
  <c r="A1066" i="1" s="1" a="1"/>
  <c r="A1066" i="1" s="1"/>
  <c r="B1600" i="1" a="1"/>
  <c r="B1600" i="1" s="1"/>
  <c r="A1600" i="1" s="1" a="1"/>
  <c r="A1600" i="1" s="1"/>
  <c r="B451" i="1" a="1"/>
  <c r="B451" i="1" s="1"/>
  <c r="A451" i="1" s="1" a="1"/>
  <c r="A451" i="1" s="1"/>
  <c r="B1504" i="1" a="1"/>
  <c r="B1504" i="1" s="1"/>
  <c r="A1504" i="1" s="1" a="1"/>
  <c r="A1504" i="1" s="1"/>
  <c r="B575" i="1" a="1"/>
  <c r="B575" i="1" s="1"/>
  <c r="A575" i="1" s="1" a="1"/>
  <c r="A575" i="1" s="1"/>
  <c r="B637" i="1" a="1"/>
  <c r="B637" i="1" s="1"/>
  <c r="A637" i="1" s="1" a="1"/>
  <c r="A637" i="1" s="1"/>
  <c r="B724" i="1" a="1"/>
  <c r="B724" i="1" s="1"/>
  <c r="A724" i="1" s="1" a="1"/>
  <c r="A724" i="1" s="1"/>
  <c r="B756" i="1" a="1"/>
  <c r="B756" i="1" s="1"/>
  <c r="A756" i="1" s="1" a="1"/>
  <c r="A756" i="1" s="1"/>
  <c r="B790" i="1" a="1"/>
  <c r="B790" i="1" s="1"/>
  <c r="A790" i="1" s="1" a="1"/>
  <c r="A790" i="1" s="1"/>
  <c r="B822" i="1" a="1"/>
  <c r="B822" i="1" s="1"/>
  <c r="A822" i="1" s="1" a="1"/>
  <c r="A822" i="1" s="1"/>
  <c r="B1640" i="1" a="1"/>
  <c r="B1640" i="1" s="1"/>
  <c r="A1640" i="1" s="1" a="1"/>
  <c r="A1640" i="1" s="1"/>
  <c r="B1672" i="1" a="1"/>
  <c r="B1672" i="1" s="1"/>
  <c r="A1672" i="1" s="1" a="1"/>
  <c r="A1672" i="1" s="1"/>
  <c r="B1704" i="1" a="1"/>
  <c r="B1704" i="1" s="1"/>
  <c r="A1704" i="1" s="1" a="1"/>
  <c r="A1704" i="1" s="1"/>
  <c r="B1736" i="1" a="1"/>
  <c r="B1736" i="1" s="1"/>
  <c r="A1736" i="1" s="1" a="1"/>
  <c r="A1736" i="1" s="1"/>
  <c r="B1768" i="1" a="1"/>
  <c r="B1768" i="1" s="1"/>
  <c r="A1768" i="1" s="1" a="1"/>
  <c r="A1768" i="1" s="1"/>
  <c r="B1800" i="1" a="1"/>
  <c r="B1800" i="1" s="1"/>
  <c r="A1800" i="1" s="1" a="1"/>
  <c r="A1800" i="1" s="1"/>
  <c r="B1832" i="1" a="1"/>
  <c r="B1832" i="1" s="1"/>
  <c r="A1832" i="1" s="1" a="1"/>
  <c r="A1832" i="1" s="1"/>
  <c r="B1864" i="1" a="1"/>
  <c r="B1864" i="1" s="1"/>
  <c r="A1864" i="1" s="1" a="1"/>
  <c r="A1864" i="1" s="1"/>
  <c r="B1896" i="1" a="1"/>
  <c r="B1896" i="1" s="1"/>
  <c r="A1896" i="1" s="1" a="1"/>
  <c r="A1896" i="1" s="1"/>
  <c r="B1928" i="1" a="1"/>
  <c r="B1928" i="1" s="1"/>
  <c r="A1928" i="1" s="1" a="1"/>
  <c r="A1928" i="1" s="1"/>
  <c r="B1960" i="1" a="1"/>
  <c r="B1960" i="1" s="1"/>
  <c r="A1960" i="1" s="1" a="1"/>
  <c r="A1960" i="1" s="1"/>
  <c r="B1992" i="1" a="1"/>
  <c r="B1992" i="1" s="1"/>
  <c r="A1992" i="1" s="1" a="1"/>
  <c r="A1992" i="1" s="1"/>
  <c r="B2024" i="1" a="1"/>
  <c r="B2024" i="1" s="1"/>
  <c r="A2024" i="1" s="1" a="1"/>
  <c r="A2024" i="1" s="1"/>
  <c r="B2056" i="1" a="1"/>
  <c r="B2056" i="1" s="1"/>
  <c r="A2056" i="1" s="1" a="1"/>
  <c r="A2056" i="1" s="1"/>
  <c r="B2088" i="1" a="1"/>
  <c r="B2088" i="1" s="1"/>
  <c r="A2088" i="1" s="1" a="1"/>
  <c r="A2088" i="1" s="1"/>
  <c r="B2120" i="1" a="1"/>
  <c r="B2120" i="1" s="1"/>
  <c r="A2120" i="1" s="1" a="1"/>
  <c r="A2120" i="1" s="1"/>
  <c r="B2152" i="1" a="1"/>
  <c r="B2152" i="1" s="1"/>
  <c r="A2152" i="1" s="1" a="1"/>
  <c r="A2152" i="1" s="1"/>
  <c r="B2184" i="1" a="1"/>
  <c r="B2184" i="1" s="1"/>
  <c r="A2184" i="1" s="1" a="1"/>
  <c r="A2184" i="1" s="1"/>
  <c r="B2216" i="1" a="1"/>
  <c r="B2216" i="1" s="1"/>
  <c r="A2216" i="1" s="1" a="1"/>
  <c r="A2216" i="1" s="1"/>
  <c r="B2248" i="1" a="1"/>
  <c r="B2248" i="1" s="1"/>
  <c r="A2248" i="1" s="1" a="1"/>
  <c r="A2248" i="1" s="1"/>
  <c r="B2280" i="1" a="1"/>
  <c r="B2280" i="1" s="1"/>
  <c r="A2280" i="1" s="1" a="1"/>
  <c r="A2280" i="1" s="1"/>
  <c r="B2312" i="1" a="1"/>
  <c r="B2312" i="1" s="1"/>
  <c r="A2312" i="1" s="1" a="1"/>
  <c r="A2312" i="1" s="1"/>
  <c r="B2344" i="1" a="1"/>
  <c r="B2344" i="1" s="1"/>
  <c r="A2344" i="1" s="1" a="1"/>
  <c r="A2344" i="1" s="1"/>
  <c r="B2376" i="1" a="1"/>
  <c r="B2376" i="1" s="1"/>
  <c r="A2376" i="1" s="1" a="1"/>
  <c r="A2376" i="1" s="1"/>
  <c r="B2408" i="1" a="1"/>
  <c r="B2408" i="1" s="1"/>
  <c r="A2408" i="1" s="1" a="1"/>
  <c r="A2408" i="1" s="1"/>
  <c r="B2575" i="1" a="1"/>
  <c r="B2575" i="1" s="1"/>
  <c r="A2575" i="1" s="1" a="1"/>
  <c r="A2575" i="1" s="1"/>
  <c r="B2583" i="1" a="1"/>
  <c r="B2583" i="1" s="1"/>
  <c r="A2583" i="1" s="1" a="1"/>
  <c r="A2583" i="1" s="1"/>
  <c r="B2591" i="1" a="1"/>
  <c r="B2591" i="1" s="1"/>
  <c r="A2591" i="1" s="1" a="1"/>
  <c r="A2591" i="1" s="1"/>
  <c r="B2599" i="1" a="1"/>
  <c r="B2599" i="1" s="1"/>
  <c r="A2599" i="1" s="1" a="1"/>
  <c r="A2599" i="1" s="1"/>
  <c r="B2607" i="1" a="1"/>
  <c r="B2607" i="1" s="1"/>
  <c r="A2607" i="1" s="1" a="1"/>
  <c r="A2607" i="1" s="1"/>
  <c r="B2615" i="1" a="1"/>
  <c r="B2615" i="1" s="1"/>
  <c r="A2615" i="1" s="1" a="1"/>
  <c r="A2615" i="1" s="1"/>
  <c r="B2623" i="1" a="1"/>
  <c r="B2623" i="1" s="1"/>
  <c r="A2623" i="1" s="1" a="1"/>
  <c r="A2623" i="1" s="1"/>
  <c r="B2631" i="1" a="1"/>
  <c r="B2631" i="1" s="1"/>
  <c r="A2631" i="1" s="1" a="1"/>
  <c r="A2631" i="1" s="1"/>
  <c r="B2639" i="1" a="1"/>
  <c r="B2639" i="1" s="1"/>
  <c r="A2639" i="1" s="1" a="1"/>
  <c r="A2639" i="1" s="1"/>
  <c r="B2647" i="1" a="1"/>
  <c r="B2647" i="1" s="1"/>
  <c r="A2647" i="1" s="1" a="1"/>
  <c r="A2647" i="1" s="1"/>
  <c r="B2655" i="1" a="1"/>
  <c r="B2655" i="1" s="1"/>
  <c r="A2655" i="1" s="1" a="1"/>
  <c r="A2655" i="1" s="1"/>
  <c r="B2663" i="1" a="1"/>
  <c r="B2663" i="1" s="1"/>
  <c r="A2663" i="1" s="1" a="1"/>
  <c r="A2663" i="1" s="1"/>
  <c r="B2671" i="1" a="1"/>
  <c r="B2671" i="1" s="1"/>
  <c r="A2671" i="1" s="1" a="1"/>
  <c r="A2671" i="1" s="1"/>
  <c r="B2679" i="1" a="1"/>
  <c r="B2679" i="1" s="1"/>
  <c r="A2679" i="1" s="1" a="1"/>
  <c r="A2679" i="1" s="1"/>
  <c r="B2687" i="1" a="1"/>
  <c r="B2687" i="1" s="1"/>
  <c r="A2687" i="1" s="1" a="1"/>
  <c r="A2687" i="1" s="1"/>
  <c r="B2695" i="1" a="1"/>
  <c r="B2695" i="1" s="1"/>
  <c r="A2695" i="1" s="1" a="1"/>
  <c r="A2695" i="1" s="1"/>
  <c r="B2703" i="1" a="1"/>
  <c r="B2703" i="1" s="1"/>
  <c r="A2703" i="1" s="1" a="1"/>
  <c r="A2703" i="1" s="1"/>
  <c r="B2711" i="1" a="1"/>
  <c r="B2711" i="1" s="1"/>
  <c r="A2711" i="1" s="1" a="1"/>
  <c r="A2711" i="1" s="1"/>
  <c r="B2719" i="1" a="1"/>
  <c r="B2719" i="1" s="1"/>
  <c r="A2719" i="1" s="1" a="1"/>
  <c r="A2719" i="1" s="1"/>
  <c r="B2727" i="1" a="1"/>
  <c r="B2727" i="1" s="1"/>
  <c r="A2727" i="1" s="1" a="1"/>
  <c r="A2727" i="1" s="1"/>
  <c r="B2735" i="1" a="1"/>
  <c r="B2735" i="1" s="1"/>
  <c r="A2735" i="1" s="1" a="1"/>
  <c r="A2735" i="1" s="1"/>
  <c r="B2743" i="1" a="1"/>
  <c r="B2743" i="1" s="1"/>
  <c r="A2743" i="1" s="1" a="1"/>
  <c r="A2743" i="1" s="1"/>
  <c r="B2751" i="1" a="1"/>
  <c r="B2751" i="1" s="1"/>
  <c r="A2751" i="1" s="1" a="1"/>
  <c r="A2751" i="1" s="1"/>
  <c r="B2759" i="1" a="1"/>
  <c r="B2759" i="1" s="1"/>
  <c r="A2759" i="1" s="1" a="1"/>
  <c r="A2759" i="1" s="1"/>
  <c r="B2767" i="1" a="1"/>
  <c r="B2767" i="1" s="1"/>
  <c r="A2767" i="1" s="1" a="1"/>
  <c r="A2767" i="1" s="1"/>
  <c r="B2775" i="1" a="1"/>
  <c r="B2775" i="1" s="1"/>
  <c r="A2775" i="1" s="1" a="1"/>
  <c r="A2775" i="1" s="1"/>
  <c r="B2783" i="1" a="1"/>
  <c r="B2783" i="1" s="1"/>
  <c r="A2783" i="1" s="1" a="1"/>
  <c r="A2783" i="1" s="1"/>
  <c r="B2791" i="1" a="1"/>
  <c r="B2791" i="1" s="1"/>
  <c r="A2791" i="1" s="1" a="1"/>
  <c r="A2791" i="1" s="1"/>
  <c r="B2799" i="1" a="1"/>
  <c r="B2799" i="1" s="1"/>
  <c r="A2799" i="1" s="1" a="1"/>
  <c r="A2799" i="1" s="1"/>
  <c r="B2807" i="1" a="1"/>
  <c r="B2807" i="1" s="1"/>
  <c r="A2807" i="1" s="1" a="1"/>
  <c r="A2807" i="1" s="1"/>
  <c r="B2815" i="1" a="1"/>
  <c r="B2815" i="1" s="1"/>
  <c r="A2815" i="1" s="1" a="1"/>
  <c r="A2815" i="1" s="1"/>
  <c r="B2823" i="1" a="1"/>
  <c r="B2823" i="1" s="1"/>
  <c r="A2823" i="1" s="1" a="1"/>
  <c r="A2823" i="1" s="1"/>
  <c r="B2831" i="1" a="1"/>
  <c r="B2831" i="1" s="1"/>
  <c r="A2831" i="1" s="1" a="1"/>
  <c r="A2831" i="1" s="1"/>
  <c r="B2839" i="1" a="1"/>
  <c r="B2839" i="1" s="1"/>
  <c r="A2839" i="1" s="1" a="1"/>
  <c r="A2839" i="1" s="1"/>
  <c r="B2847" i="1" a="1"/>
  <c r="B2847" i="1" s="1"/>
  <c r="A2847" i="1" s="1" a="1"/>
  <c r="A2847" i="1" s="1"/>
  <c r="B2855" i="1" a="1"/>
  <c r="B2855" i="1" s="1"/>
  <c r="A2855" i="1" s="1" a="1"/>
  <c r="A2855" i="1" s="1"/>
  <c r="B2863" i="1" a="1"/>
  <c r="B2863" i="1" s="1"/>
  <c r="A2863" i="1" s="1" a="1"/>
  <c r="A2863" i="1" s="1"/>
  <c r="B2871" i="1" a="1"/>
  <c r="B2871" i="1" s="1"/>
  <c r="A2871" i="1" s="1" a="1"/>
  <c r="A2871" i="1" s="1"/>
  <c r="B2879" i="1" a="1"/>
  <c r="B2879" i="1" s="1"/>
  <c r="A2879" i="1" s="1" a="1"/>
  <c r="A2879" i="1" s="1"/>
  <c r="B2887" i="1" a="1"/>
  <c r="B2887" i="1" s="1"/>
  <c r="A2887" i="1" s="1" a="1"/>
  <c r="A2887" i="1" s="1"/>
  <c r="B2895" i="1" a="1"/>
  <c r="B2895" i="1" s="1"/>
  <c r="A2895" i="1" s="1" a="1"/>
  <c r="A2895" i="1" s="1"/>
  <c r="B2903" i="1" a="1"/>
  <c r="B2903" i="1" s="1"/>
  <c r="A2903" i="1" s="1" a="1"/>
  <c r="A2903" i="1" s="1"/>
  <c r="B2911" i="1" a="1"/>
  <c r="B2911" i="1" s="1"/>
  <c r="A2911" i="1" s="1" a="1"/>
  <c r="A2911" i="1" s="1"/>
  <c r="B2919" i="1" a="1"/>
  <c r="B2919" i="1" s="1"/>
  <c r="A2919" i="1" s="1" a="1"/>
  <c r="A2919" i="1" s="1"/>
  <c r="B2927" i="1" a="1"/>
  <c r="B2927" i="1" s="1"/>
  <c r="A2927" i="1" s="1" a="1"/>
  <c r="A2927" i="1" s="1"/>
  <c r="B2935" i="1" a="1"/>
  <c r="B2935" i="1" s="1"/>
  <c r="A2935" i="1" s="1" a="1"/>
  <c r="A2935" i="1" s="1"/>
  <c r="B2943" i="1" a="1"/>
  <c r="B2943" i="1" s="1"/>
  <c r="A2943" i="1" s="1" a="1"/>
  <c r="A2943" i="1" s="1"/>
  <c r="B2951" i="1" a="1"/>
  <c r="B2951" i="1" s="1"/>
  <c r="A2951" i="1" s="1" a="1"/>
  <c r="A2951" i="1" s="1"/>
  <c r="B2959" i="1" a="1"/>
  <c r="B2959" i="1" s="1"/>
  <c r="A2959" i="1" s="1" a="1"/>
  <c r="A2959" i="1" s="1"/>
  <c r="B2967" i="1" a="1"/>
  <c r="B2967" i="1" s="1"/>
  <c r="A2967" i="1" s="1" a="1"/>
  <c r="A2967" i="1" s="1"/>
  <c r="B2975" i="1" a="1"/>
  <c r="B2975" i="1" s="1"/>
  <c r="A2975" i="1" s="1" a="1"/>
  <c r="A2975" i="1" s="1"/>
  <c r="B2983" i="1" a="1"/>
  <c r="B2983" i="1" s="1"/>
  <c r="A2983" i="1" s="1" a="1"/>
  <c r="A2983" i="1" s="1"/>
  <c r="B42" i="1" a="1"/>
  <c r="B42" i="1" s="1"/>
  <c r="A42" i="1" s="1" a="1"/>
  <c r="A42" i="1" s="1"/>
  <c r="B66" i="1" a="1"/>
  <c r="B66" i="1" s="1"/>
  <c r="A66" i="1" s="1" a="1"/>
  <c r="A66" i="1" s="1"/>
  <c r="B82" i="1" a="1"/>
  <c r="B82" i="1" s="1"/>
  <c r="A82" i="1" s="1" a="1"/>
  <c r="A82" i="1" s="1"/>
  <c r="B149" i="1" a="1"/>
  <c r="B149" i="1" s="1"/>
  <c r="A149" i="1" s="1" a="1"/>
  <c r="A149" i="1" s="1"/>
  <c r="B170" i="1" a="1"/>
  <c r="B170" i="1" s="1"/>
  <c r="A170" i="1" s="1" a="1"/>
  <c r="A170" i="1" s="1"/>
  <c r="B186" i="1" a="1"/>
  <c r="B186" i="1" s="1"/>
  <c r="A186" i="1" s="1" a="1"/>
  <c r="A186" i="1" s="1"/>
  <c r="B202" i="1" a="1"/>
  <c r="B202" i="1" s="1"/>
  <c r="A202" i="1" s="1" a="1"/>
  <c r="A202" i="1" s="1"/>
  <c r="B218" i="1" a="1"/>
  <c r="B218" i="1" s="1"/>
  <c r="A218" i="1" s="1" a="1"/>
  <c r="A218" i="1" s="1"/>
  <c r="B234" i="1" a="1"/>
  <c r="B234" i="1" s="1"/>
  <c r="A234" i="1" s="1" a="1"/>
  <c r="A234" i="1" s="1"/>
  <c r="B262" i="1" a="1"/>
  <c r="B262" i="1" s="1"/>
  <c r="A262" i="1" s="1" a="1"/>
  <c r="A262" i="1" s="1"/>
  <c r="B316" i="1" a="1"/>
  <c r="B316" i="1" s="1"/>
  <c r="A316" i="1" s="1" a="1"/>
  <c r="A316" i="1" s="1"/>
  <c r="B393" i="1" a="1"/>
  <c r="B393" i="1" s="1"/>
  <c r="A393" i="1" s="1" a="1"/>
  <c r="A393" i="1" s="1"/>
  <c r="B425" i="1" a="1"/>
  <c r="B425" i="1" s="1"/>
  <c r="A425" i="1" s="1" a="1"/>
  <c r="A425" i="1" s="1"/>
  <c r="B457" i="1" a="1"/>
  <c r="B457" i="1" s="1"/>
  <c r="A457" i="1" s="1" a="1"/>
  <c r="A457" i="1" s="1"/>
  <c r="B489" i="1" a="1"/>
  <c r="B489" i="1" s="1"/>
  <c r="A489" i="1" s="1" a="1"/>
  <c r="A489" i="1" s="1"/>
  <c r="B521" i="1" a="1"/>
  <c r="B521" i="1" s="1"/>
  <c r="A521" i="1" s="1" a="1"/>
  <c r="A521" i="1" s="1"/>
  <c r="B553" i="1" a="1"/>
  <c r="B553" i="1" s="1"/>
  <c r="A553" i="1" s="1" a="1"/>
  <c r="A553" i="1" s="1"/>
  <c r="B585" i="1" a="1"/>
  <c r="B585" i="1" s="1"/>
  <c r="A585" i="1" s="1" a="1"/>
  <c r="A585" i="1" s="1"/>
  <c r="B647" i="1" a="1"/>
  <c r="B647" i="1" s="1"/>
  <c r="A647" i="1" s="1" a="1"/>
  <c r="A647" i="1" s="1"/>
  <c r="B734" i="1" a="1"/>
  <c r="B734" i="1" s="1"/>
  <c r="A734" i="1" s="1" a="1"/>
  <c r="A734" i="1" s="1"/>
  <c r="B766" i="1" a="1"/>
  <c r="B766" i="1" s="1"/>
  <c r="A766" i="1" s="1" a="1"/>
  <c r="A766" i="1" s="1"/>
  <c r="B788" i="1" a="1"/>
  <c r="B788" i="1" s="1"/>
  <c r="A788" i="1" s="1" a="1"/>
  <c r="A788" i="1" s="1"/>
  <c r="B804" i="1" a="1"/>
  <c r="B804" i="1" s="1"/>
  <c r="A804" i="1" s="1" a="1"/>
  <c r="A804" i="1" s="1"/>
  <c r="B820" i="1" a="1"/>
  <c r="B820" i="1" s="1"/>
  <c r="A820" i="1" s="1" a="1"/>
  <c r="A820" i="1" s="1"/>
  <c r="B836" i="1" a="1"/>
  <c r="B836" i="1" s="1"/>
  <c r="A836" i="1" s="1" a="1"/>
  <c r="A836" i="1" s="1"/>
  <c r="B852" i="1" a="1"/>
  <c r="B852" i="1" s="1"/>
  <c r="A852" i="1" s="1" a="1"/>
  <c r="A852" i="1" s="1"/>
  <c r="B868" i="1" a="1"/>
  <c r="B868" i="1" s="1"/>
  <c r="A868" i="1" s="1" a="1"/>
  <c r="A868" i="1" s="1"/>
  <c r="B884" i="1" a="1"/>
  <c r="B884" i="1" s="1"/>
  <c r="A884" i="1" s="1" a="1"/>
  <c r="A884" i="1" s="1"/>
  <c r="B900" i="1" a="1"/>
  <c r="B900" i="1" s="1"/>
  <c r="A900" i="1" s="1" a="1"/>
  <c r="A900" i="1" s="1"/>
  <c r="B916" i="1" a="1"/>
  <c r="B916" i="1" s="1"/>
  <c r="A916" i="1" s="1" a="1"/>
  <c r="A916" i="1" s="1"/>
  <c r="B932" i="1" a="1"/>
  <c r="B932" i="1" s="1"/>
  <c r="A932" i="1" s="1" a="1"/>
  <c r="A932" i="1" s="1"/>
  <c r="B948" i="1" a="1"/>
  <c r="B948" i="1" s="1"/>
  <c r="A948" i="1" s="1" a="1"/>
  <c r="A948" i="1" s="1"/>
  <c r="B964" i="1" a="1"/>
  <c r="B964" i="1" s="1"/>
  <c r="A964" i="1" s="1" a="1"/>
  <c r="A964" i="1" s="1"/>
  <c r="B980" i="1" a="1"/>
  <c r="B980" i="1" s="1"/>
  <c r="A980" i="1" s="1" a="1"/>
  <c r="A980" i="1" s="1"/>
  <c r="B996" i="1" a="1"/>
  <c r="B996" i="1" s="1"/>
  <c r="A996" i="1" s="1" a="1"/>
  <c r="A996" i="1" s="1"/>
  <c r="B1012" i="1" a="1"/>
  <c r="B1012" i="1" s="1"/>
  <c r="A1012" i="1" s="1" a="1"/>
  <c r="A1012" i="1" s="1"/>
  <c r="B258" i="1" a="1"/>
  <c r="B258" i="1" s="1"/>
  <c r="A258" i="1" s="1" a="1"/>
  <c r="A258" i="1" s="1"/>
  <c r="B312" i="1" a="1"/>
  <c r="B312" i="1" s="1"/>
  <c r="A312" i="1" s="1" a="1"/>
  <c r="A312" i="1" s="1"/>
  <c r="B381" i="1" a="1"/>
  <c r="B381" i="1" s="1"/>
  <c r="A381" i="1" s="1" a="1"/>
  <c r="A381" i="1" s="1"/>
  <c r="B413" i="1" a="1"/>
  <c r="B413" i="1" s="1"/>
  <c r="A413" i="1" s="1" a="1"/>
  <c r="A413" i="1" s="1"/>
  <c r="B445" i="1" a="1"/>
  <c r="B445" i="1" s="1"/>
  <c r="A445" i="1" s="1" a="1"/>
  <c r="A445" i="1" s="1"/>
  <c r="B477" i="1" a="1"/>
  <c r="B477" i="1" s="1"/>
  <c r="A477" i="1" s="1" a="1"/>
  <c r="A477" i="1" s="1"/>
  <c r="B509" i="1" a="1"/>
  <c r="B509" i="1" s="1"/>
  <c r="A509" i="1" s="1" a="1"/>
  <c r="A509" i="1" s="1"/>
  <c r="B541" i="1" a="1"/>
  <c r="B541" i="1" s="1"/>
  <c r="A541" i="1" s="1" a="1"/>
  <c r="A541" i="1" s="1"/>
  <c r="B573" i="1" a="1"/>
  <c r="B573" i="1" s="1"/>
  <c r="A573" i="1" s="1" a="1"/>
  <c r="A573" i="1" s="1"/>
  <c r="B643" i="1" a="1"/>
  <c r="B643" i="1" s="1"/>
  <c r="A643" i="1" s="1" a="1"/>
  <c r="A643" i="1" s="1"/>
  <c r="B730" i="1" a="1"/>
  <c r="B730" i="1" s="1"/>
  <c r="A730" i="1" s="1" a="1"/>
  <c r="A730" i="1" s="1"/>
  <c r="B762" i="1" a="1"/>
  <c r="B762" i="1" s="1"/>
  <c r="A762" i="1" s="1" a="1"/>
  <c r="A762" i="1" s="1"/>
  <c r="B1032" i="1" a="1"/>
  <c r="B1032" i="1" s="1"/>
  <c r="A1032" i="1" s="1" a="1"/>
  <c r="A1032" i="1" s="1"/>
  <c r="B1064" i="1" a="1"/>
  <c r="B1064" i="1" s="1"/>
  <c r="A1064" i="1" s="1" a="1"/>
  <c r="A1064" i="1" s="1"/>
  <c r="B1096" i="1" a="1"/>
  <c r="B1096" i="1" s="1"/>
  <c r="A1096" i="1" s="1" a="1"/>
  <c r="A1096" i="1" s="1"/>
  <c r="B1128" i="1" a="1"/>
  <c r="B1128" i="1" s="1"/>
  <c r="A1128" i="1" s="1" a="1"/>
  <c r="A1128" i="1" s="1"/>
  <c r="B1160" i="1" a="1"/>
  <c r="B1160" i="1" s="1"/>
  <c r="A1160" i="1" s="1" a="1"/>
  <c r="A1160" i="1" s="1"/>
  <c r="B1289" i="1" a="1"/>
  <c r="B1289" i="1" s="1"/>
  <c r="A1289" i="1" s="1" a="1"/>
  <c r="A1289" i="1" s="1"/>
  <c r="B1305" i="1" a="1"/>
  <c r="B1305" i="1" s="1"/>
  <c r="A1305" i="1" s="1" a="1"/>
  <c r="A1305" i="1" s="1"/>
  <c r="B1321" i="1" a="1"/>
  <c r="B1321" i="1" s="1"/>
  <c r="A1321" i="1" s="1" a="1"/>
  <c r="A1321" i="1" s="1"/>
  <c r="B1337" i="1" a="1"/>
  <c r="B1337" i="1" s="1"/>
  <c r="A1337" i="1" s="1" a="1"/>
  <c r="A1337" i="1" s="1"/>
  <c r="B1353" i="1" a="1"/>
  <c r="B1353" i="1" s="1"/>
  <c r="A1353" i="1" s="1" a="1"/>
  <c r="A1353" i="1" s="1"/>
  <c r="B1510" i="1" a="1"/>
  <c r="B1510" i="1" s="1"/>
  <c r="A1510" i="1" s="1" a="1"/>
  <c r="A1510" i="1" s="1"/>
  <c r="B1526" i="1" a="1"/>
  <c r="B1526" i="1" s="1"/>
  <c r="A1526" i="1" s="1" a="1"/>
  <c r="A1526" i="1" s="1"/>
  <c r="B1542" i="1" a="1"/>
  <c r="B1542" i="1" s="1"/>
  <c r="A1542" i="1" s="1" a="1"/>
  <c r="A1542" i="1" s="1"/>
  <c r="B1558" i="1" a="1"/>
  <c r="B1558" i="1" s="1"/>
  <c r="A1558" i="1" s="1" a="1"/>
  <c r="A1558" i="1" s="1"/>
  <c r="B1574" i="1" a="1"/>
  <c r="B1574" i="1" s="1"/>
  <c r="A1574" i="1" s="1" a="1"/>
  <c r="A1574" i="1" s="1"/>
  <c r="B1590" i="1" a="1"/>
  <c r="B1590" i="1" s="1"/>
  <c r="A1590" i="1" s="1" a="1"/>
  <c r="A1590" i="1" s="1"/>
  <c r="B1606" i="1" a="1"/>
  <c r="B1606" i="1" s="1"/>
  <c r="A1606" i="1" s="1" a="1"/>
  <c r="A1606" i="1" s="1"/>
  <c r="B1622" i="1" a="1"/>
  <c r="B1622" i="1" s="1"/>
  <c r="A1622" i="1" s="1" a="1"/>
  <c r="A1622" i="1" s="1"/>
  <c r="B1638" i="1" a="1"/>
  <c r="B1638" i="1" s="1"/>
  <c r="A1638" i="1" s="1" a="1"/>
  <c r="A1638" i="1" s="1"/>
  <c r="B1654" i="1" a="1"/>
  <c r="B1654" i="1" s="1"/>
  <c r="A1654" i="1" s="1" a="1"/>
  <c r="A1654" i="1" s="1"/>
  <c r="B1670" i="1" a="1"/>
  <c r="B1670" i="1" s="1"/>
  <c r="A1670" i="1" s="1" a="1"/>
  <c r="A1670" i="1" s="1"/>
  <c r="B1686" i="1" a="1"/>
  <c r="B1686" i="1" s="1"/>
  <c r="A1686" i="1" s="1" a="1"/>
  <c r="A1686" i="1" s="1"/>
  <c r="B1702" i="1" a="1"/>
  <c r="B1702" i="1" s="1"/>
  <c r="A1702" i="1" s="1" a="1"/>
  <c r="A1702" i="1" s="1"/>
  <c r="B1718" i="1" a="1"/>
  <c r="B1718" i="1" s="1"/>
  <c r="A1718" i="1" s="1" a="1"/>
  <c r="A1718" i="1" s="1"/>
  <c r="B1734" i="1" a="1"/>
  <c r="B1734" i="1" s="1"/>
  <c r="A1734" i="1" s="1" a="1"/>
  <c r="A1734" i="1" s="1"/>
  <c r="B1750" i="1" a="1"/>
  <c r="B1750" i="1" s="1"/>
  <c r="A1750" i="1" s="1" a="1"/>
  <c r="A1750" i="1" s="1"/>
  <c r="B1766" i="1" a="1"/>
  <c r="B1766" i="1" s="1"/>
  <c r="A1766" i="1" s="1" a="1"/>
  <c r="A1766" i="1" s="1"/>
  <c r="B1782" i="1" a="1"/>
  <c r="B1782" i="1" s="1"/>
  <c r="A1782" i="1" s="1" a="1"/>
  <c r="A1782" i="1" s="1"/>
  <c r="B1798" i="1" a="1"/>
  <c r="B1798" i="1" s="1"/>
  <c r="A1798" i="1" s="1" a="1"/>
  <c r="A1798" i="1" s="1"/>
  <c r="B1814" i="1" a="1"/>
  <c r="B1814" i="1" s="1"/>
  <c r="A1814" i="1" s="1" a="1"/>
  <c r="A1814" i="1" s="1"/>
  <c r="B1830" i="1" a="1"/>
  <c r="B1830" i="1" s="1"/>
  <c r="A1830" i="1" s="1" a="1"/>
  <c r="A1830" i="1" s="1"/>
  <c r="B1846" i="1" a="1"/>
  <c r="B1846" i="1" s="1"/>
  <c r="A1846" i="1" s="1" a="1"/>
  <c r="A1846" i="1" s="1"/>
  <c r="B1862" i="1" a="1"/>
  <c r="B1862" i="1" s="1"/>
  <c r="A1862" i="1" s="1" a="1"/>
  <c r="A1862" i="1" s="1"/>
  <c r="B1878" i="1" a="1"/>
  <c r="B1878" i="1" s="1"/>
  <c r="A1878" i="1" s="1" a="1"/>
  <c r="A1878" i="1" s="1"/>
  <c r="B1894" i="1" a="1"/>
  <c r="B1894" i="1" s="1"/>
  <c r="A1894" i="1" s="1" a="1"/>
  <c r="A1894" i="1" s="1"/>
  <c r="B1910" i="1" a="1"/>
  <c r="B1910" i="1" s="1"/>
  <c r="A1910" i="1" s="1" a="1"/>
  <c r="A1910" i="1" s="1"/>
  <c r="B1926" i="1" a="1"/>
  <c r="B1926" i="1" s="1"/>
  <c r="A1926" i="1" s="1" a="1"/>
  <c r="A1926" i="1" s="1"/>
  <c r="B1942" i="1" a="1"/>
  <c r="B1942" i="1" s="1"/>
  <c r="A1942" i="1" s="1" a="1"/>
  <c r="A1942" i="1" s="1"/>
  <c r="B1958" i="1" a="1"/>
  <c r="B1958" i="1" s="1"/>
  <c r="A1958" i="1" s="1" a="1"/>
  <c r="A1958" i="1" s="1"/>
  <c r="B1974" i="1" a="1"/>
  <c r="B1974" i="1" s="1"/>
  <c r="A1974" i="1" s="1" a="1"/>
  <c r="A1974" i="1" s="1"/>
  <c r="B1990" i="1" a="1"/>
  <c r="B1990" i="1" s="1"/>
  <c r="A1990" i="1" s="1" a="1"/>
  <c r="A1990" i="1" s="1"/>
  <c r="B2006" i="1" a="1"/>
  <c r="B2006" i="1" s="1"/>
  <c r="A2006" i="1" s="1" a="1"/>
  <c r="A2006" i="1" s="1"/>
  <c r="B2022" i="1" a="1"/>
  <c r="B2022" i="1" s="1"/>
  <c r="A2022" i="1" s="1" a="1"/>
  <c r="A2022" i="1" s="1"/>
  <c r="B2038" i="1" a="1"/>
  <c r="B2038" i="1" s="1"/>
  <c r="A2038" i="1" s="1" a="1"/>
  <c r="A2038" i="1" s="1"/>
  <c r="B2054" i="1" a="1"/>
  <c r="B2054" i="1" s="1"/>
  <c r="A2054" i="1" s="1" a="1"/>
  <c r="A2054" i="1" s="1"/>
  <c r="B2070" i="1" a="1"/>
  <c r="B2070" i="1" s="1"/>
  <c r="A2070" i="1" s="1" a="1"/>
  <c r="A2070" i="1" s="1"/>
  <c r="B2086" i="1" a="1"/>
  <c r="B2086" i="1" s="1"/>
  <c r="A2086" i="1" s="1" a="1"/>
  <c r="A2086" i="1" s="1"/>
  <c r="B2102" i="1" a="1"/>
  <c r="B2102" i="1" s="1"/>
  <c r="A2102" i="1" s="1" a="1"/>
  <c r="A2102" i="1" s="1"/>
  <c r="B2118" i="1" a="1"/>
  <c r="B2118" i="1" s="1"/>
  <c r="A2118" i="1" s="1" a="1"/>
  <c r="A2118" i="1" s="1"/>
  <c r="B2134" i="1" a="1"/>
  <c r="B2134" i="1" s="1"/>
  <c r="A2134" i="1" s="1" a="1"/>
  <c r="A2134" i="1" s="1"/>
  <c r="B2150" i="1" a="1"/>
  <c r="B2150" i="1" s="1"/>
  <c r="A2150" i="1" s="1" a="1"/>
  <c r="A2150" i="1" s="1"/>
  <c r="B2166" i="1" a="1"/>
  <c r="B2166" i="1" s="1"/>
  <c r="A2166" i="1" s="1" a="1"/>
  <c r="A2166" i="1" s="1"/>
  <c r="B2182" i="1" a="1"/>
  <c r="B2182" i="1" s="1"/>
  <c r="A2182" i="1" s="1" a="1"/>
  <c r="A2182" i="1" s="1"/>
  <c r="B2198" i="1" a="1"/>
  <c r="B2198" i="1" s="1"/>
  <c r="A2198" i="1" s="1" a="1"/>
  <c r="A2198" i="1" s="1"/>
  <c r="B2214" i="1" a="1"/>
  <c r="B2214" i="1" s="1"/>
  <c r="A2214" i="1" s="1" a="1"/>
  <c r="A2214" i="1" s="1"/>
  <c r="B2230" i="1" a="1"/>
  <c r="B2230" i="1" s="1"/>
  <c r="A2230" i="1" s="1" a="1"/>
  <c r="A2230" i="1" s="1"/>
  <c r="B2246" i="1" a="1"/>
  <c r="B2246" i="1" s="1"/>
  <c r="A2246" i="1" s="1" a="1"/>
  <c r="A2246" i="1" s="1"/>
  <c r="B2262" i="1" a="1"/>
  <c r="B2262" i="1" s="1"/>
  <c r="A2262" i="1" s="1" a="1"/>
  <c r="A2262" i="1" s="1"/>
  <c r="B2278" i="1" a="1"/>
  <c r="B2278" i="1" s="1"/>
  <c r="A2278" i="1" s="1" a="1"/>
  <c r="A2278" i="1" s="1"/>
  <c r="B2294" i="1" a="1"/>
  <c r="B2294" i="1" s="1"/>
  <c r="A2294" i="1" s="1" a="1"/>
  <c r="A2294" i="1" s="1"/>
  <c r="B2310" i="1" a="1"/>
  <c r="B2310" i="1" s="1"/>
  <c r="A2310" i="1" s="1" a="1"/>
  <c r="A2310" i="1" s="1"/>
  <c r="B2326" i="1" a="1"/>
  <c r="B2326" i="1" s="1"/>
  <c r="A2326" i="1" s="1" a="1"/>
  <c r="A2326" i="1" s="1"/>
  <c r="B2342" i="1" a="1"/>
  <c r="B2342" i="1" s="1"/>
  <c r="A2342" i="1" s="1" a="1"/>
  <c r="A2342" i="1" s="1"/>
  <c r="B2358" i="1" a="1"/>
  <c r="B2358" i="1" s="1"/>
  <c r="A2358" i="1" s="1" a="1"/>
  <c r="A2358" i="1" s="1"/>
  <c r="B2374" i="1" a="1"/>
  <c r="B2374" i="1" s="1"/>
  <c r="A2374" i="1" s="1" a="1"/>
  <c r="A2374" i="1" s="1"/>
  <c r="B2390" i="1" a="1"/>
  <c r="B2390" i="1" s="1"/>
  <c r="A2390" i="1" s="1" a="1"/>
  <c r="A2390" i="1" s="1"/>
  <c r="B2406" i="1" a="1"/>
  <c r="B2406" i="1" s="1"/>
  <c r="A2406" i="1" s="1" a="1"/>
  <c r="A2406" i="1" s="1"/>
  <c r="B2996" i="1" a="1"/>
  <c r="B2996" i="1" s="1"/>
  <c r="A2996" i="1" s="1" a="1"/>
  <c r="A2996" i="1" s="1"/>
  <c r="B1036" i="1" a="1"/>
  <c r="B1036" i="1" s="1"/>
  <c r="A1036" i="1" s="1" a="1"/>
  <c r="A1036" i="1" s="1"/>
  <c r="B1068" i="1" a="1"/>
  <c r="B1068" i="1" s="1"/>
  <c r="A1068" i="1" s="1" a="1"/>
  <c r="A1068" i="1" s="1"/>
  <c r="B1100" i="1" a="1"/>
  <c r="B1100" i="1" s="1"/>
  <c r="A1100" i="1" s="1" a="1"/>
  <c r="A1100" i="1" s="1"/>
  <c r="B1132" i="1" a="1"/>
  <c r="B1132" i="1" s="1"/>
  <c r="A1132" i="1" s="1" a="1"/>
  <c r="A1132" i="1" s="1"/>
  <c r="B1164" i="1" a="1"/>
  <c r="B1164" i="1" s="1"/>
  <c r="A1164" i="1" s="1" a="1"/>
  <c r="A1164" i="1" s="1"/>
  <c r="B52" i="1" a="1"/>
  <c r="B52" i="1" s="1"/>
  <c r="A52" i="1" s="1" a="1"/>
  <c r="A52" i="1" s="1"/>
  <c r="B151" i="1" a="1"/>
  <c r="B151" i="1" s="1"/>
  <c r="A151" i="1" s="1" a="1"/>
  <c r="A151" i="1" s="1"/>
  <c r="B180" i="1" a="1"/>
  <c r="B180" i="1" s="1"/>
  <c r="A180" i="1" s="1" a="1"/>
  <c r="A180" i="1" s="1"/>
  <c r="B212" i="1" a="1"/>
  <c r="B212" i="1" s="1"/>
  <c r="A212" i="1" s="1" a="1"/>
  <c r="A212" i="1" s="1"/>
  <c r="B244" i="1" a="1"/>
  <c r="B244" i="1" s="1"/>
  <c r="A244" i="1" s="1" a="1"/>
  <c r="A244" i="1" s="1"/>
  <c r="B276" i="1" a="1"/>
  <c r="B276" i="1" s="1"/>
  <c r="A276" i="1" s="1" a="1"/>
  <c r="A276" i="1" s="1"/>
  <c r="B375" i="1" a="1"/>
  <c r="B375" i="1" s="1"/>
  <c r="A375" i="1" s="1" a="1"/>
  <c r="A375" i="1" s="1"/>
  <c r="B407" i="1" a="1"/>
  <c r="B407" i="1" s="1"/>
  <c r="A407" i="1" s="1" a="1"/>
  <c r="A407" i="1" s="1"/>
  <c r="B439" i="1" a="1"/>
  <c r="B439" i="1" s="1"/>
  <c r="A439" i="1" s="1" a="1"/>
  <c r="A439" i="1" s="1"/>
  <c r="B471" i="1" a="1"/>
  <c r="B471" i="1" s="1"/>
  <c r="A471" i="1" s="1" a="1"/>
  <c r="A471" i="1" s="1"/>
  <c r="B503" i="1" a="1"/>
  <c r="B503" i="1" s="1"/>
  <c r="A503" i="1" s="1" a="1"/>
  <c r="A503" i="1" s="1"/>
  <c r="B535" i="1" a="1"/>
  <c r="B535" i="1" s="1"/>
  <c r="A535" i="1" s="1" a="1"/>
  <c r="A535" i="1" s="1"/>
  <c r="B567" i="1" a="1"/>
  <c r="B567" i="1" s="1"/>
  <c r="A567" i="1" s="1" a="1"/>
  <c r="A567" i="1" s="1"/>
  <c r="B629" i="1" a="1"/>
  <c r="B629" i="1" s="1"/>
  <c r="A629" i="1" s="1" a="1"/>
  <c r="A629" i="1" s="1"/>
  <c r="B716" i="1" a="1"/>
  <c r="B716" i="1" s="1"/>
  <c r="A716" i="1" s="1" a="1"/>
  <c r="A716" i="1" s="1"/>
  <c r="B748" i="1" a="1"/>
  <c r="B748" i="1" s="1"/>
  <c r="A748" i="1" s="1" a="1"/>
  <c r="A748" i="1" s="1"/>
  <c r="B780" i="1" a="1"/>
  <c r="B780" i="1" s="1"/>
  <c r="A780" i="1" s="1" a="1"/>
  <c r="A780" i="1" s="1"/>
  <c r="B814" i="1" a="1"/>
  <c r="B814" i="1" s="1"/>
  <c r="A814" i="1" s="1" a="1"/>
  <c r="A814" i="1" s="1"/>
  <c r="B846" i="1" a="1"/>
  <c r="B846" i="1" s="1"/>
  <c r="A846" i="1" s="1" a="1"/>
  <c r="A846" i="1" s="1"/>
  <c r="B878" i="1" a="1"/>
  <c r="B878" i="1" s="1"/>
  <c r="A878" i="1" s="1" a="1"/>
  <c r="A878" i="1" s="1"/>
  <c r="B910" i="1" a="1"/>
  <c r="B910" i="1" s="1"/>
  <c r="A910" i="1" s="1" a="1"/>
  <c r="A910" i="1" s="1"/>
  <c r="B942" i="1" a="1"/>
  <c r="B942" i="1" s="1"/>
  <c r="A942" i="1" s="1" a="1"/>
  <c r="A942" i="1" s="1"/>
  <c r="B974" i="1" a="1"/>
  <c r="B974" i="1" s="1"/>
  <c r="A974" i="1" s="1" a="1"/>
  <c r="A974" i="1" s="1"/>
  <c r="B1006" i="1" a="1"/>
  <c r="B1006" i="1" s="1"/>
  <c r="A1006" i="1" s="1" a="1"/>
  <c r="A1006" i="1" s="1"/>
  <c r="B1038" i="1" a="1"/>
  <c r="B1038" i="1" s="1"/>
  <c r="A1038" i="1" s="1" a="1"/>
  <c r="A1038" i="1" s="1"/>
  <c r="B1070" i="1" a="1"/>
  <c r="B1070" i="1" s="1"/>
  <c r="A1070" i="1" s="1" a="1"/>
  <c r="A1070" i="1" s="1"/>
  <c r="B1102" i="1" a="1"/>
  <c r="B1102" i="1" s="1"/>
  <c r="A1102" i="1" s="1" a="1"/>
  <c r="A1102" i="1" s="1"/>
  <c r="B1134" i="1" a="1"/>
  <c r="B1134" i="1" s="1"/>
  <c r="A1134" i="1" s="1" a="1"/>
  <c r="A1134" i="1" s="1"/>
  <c r="B1166" i="1" a="1"/>
  <c r="B1166" i="1" s="1"/>
  <c r="A1166" i="1" s="1" a="1"/>
  <c r="A1166" i="1" s="1"/>
  <c r="B1303" i="1" a="1"/>
  <c r="B1303" i="1" s="1"/>
  <c r="A1303" i="1" s="1" a="1"/>
  <c r="A1303" i="1" s="1"/>
  <c r="B1335" i="1" a="1"/>
  <c r="B1335" i="1" s="1"/>
  <c r="A1335" i="1" s="1" a="1"/>
  <c r="A1335" i="1" s="1"/>
  <c r="B1516" i="1" a="1"/>
  <c r="B1516" i="1" s="1"/>
  <c r="A1516" i="1" s="1" a="1"/>
  <c r="A1516" i="1" s="1"/>
  <c r="B1548" i="1" a="1"/>
  <c r="B1548" i="1" s="1"/>
  <c r="A1548" i="1" s="1" a="1"/>
  <c r="A1548" i="1" s="1"/>
  <c r="B1580" i="1" a="1"/>
  <c r="B1580" i="1" s="1"/>
  <c r="A1580" i="1" s="1" a="1"/>
  <c r="A1580" i="1" s="1"/>
  <c r="B1612" i="1" a="1"/>
  <c r="B1612" i="1" s="1"/>
  <c r="A1612" i="1" s="1" a="1"/>
  <c r="A1612" i="1" s="1"/>
  <c r="B1632" i="1" a="1"/>
  <c r="B1632" i="1" s="1"/>
  <c r="A1632" i="1" s="1" a="1"/>
  <c r="A1632" i="1" s="1"/>
  <c r="B1664" i="1" a="1"/>
  <c r="B1664" i="1" s="1"/>
  <c r="A1664" i="1" s="1" a="1"/>
  <c r="A1664" i="1" s="1"/>
  <c r="B1696" i="1" a="1"/>
  <c r="B1696" i="1" s="1"/>
  <c r="A1696" i="1" s="1" a="1"/>
  <c r="A1696" i="1" s="1"/>
  <c r="B1728" i="1" a="1"/>
  <c r="B1728" i="1" s="1"/>
  <c r="A1728" i="1" s="1" a="1"/>
  <c r="A1728" i="1" s="1"/>
  <c r="B1760" i="1" a="1"/>
  <c r="B1760" i="1" s="1"/>
  <c r="A1760" i="1" s="1" a="1"/>
  <c r="A1760" i="1" s="1"/>
  <c r="B1792" i="1" a="1"/>
  <c r="B1792" i="1" s="1"/>
  <c r="A1792" i="1" s="1" a="1"/>
  <c r="A1792" i="1" s="1"/>
  <c r="B1824" i="1" a="1"/>
  <c r="B1824" i="1" s="1"/>
  <c r="A1824" i="1" s="1" a="1"/>
  <c r="A1824" i="1" s="1"/>
  <c r="B1856" i="1" a="1"/>
  <c r="B1856" i="1" s="1"/>
  <c r="A1856" i="1" s="1" a="1"/>
  <c r="A1856" i="1" s="1"/>
  <c r="B1888" i="1" a="1"/>
  <c r="B1888" i="1" s="1"/>
  <c r="A1888" i="1" s="1" a="1"/>
  <c r="A1888" i="1" s="1"/>
  <c r="B1920" i="1" a="1"/>
  <c r="B1920" i="1" s="1"/>
  <c r="A1920" i="1" s="1" a="1"/>
  <c r="A1920" i="1" s="1"/>
  <c r="B1952" i="1" a="1"/>
  <c r="B1952" i="1" s="1"/>
  <c r="A1952" i="1" s="1" a="1"/>
  <c r="A1952" i="1" s="1"/>
  <c r="B1984" i="1" a="1"/>
  <c r="B1984" i="1" s="1"/>
  <c r="A1984" i="1" s="1" a="1"/>
  <c r="A1984" i="1" s="1"/>
  <c r="B2016" i="1" a="1"/>
  <c r="B2016" i="1" s="1"/>
  <c r="A2016" i="1" s="1" a="1"/>
  <c r="A2016" i="1" s="1"/>
  <c r="B2048" i="1" a="1"/>
  <c r="B2048" i="1" s="1"/>
  <c r="A2048" i="1" s="1" a="1"/>
  <c r="A2048" i="1" s="1"/>
  <c r="B2080" i="1" a="1"/>
  <c r="B2080" i="1" s="1"/>
  <c r="A2080" i="1" s="1" a="1"/>
  <c r="A2080" i="1" s="1"/>
  <c r="B2112" i="1" a="1"/>
  <c r="B2112" i="1" s="1"/>
  <c r="A2112" i="1" s="1" a="1"/>
  <c r="A2112" i="1" s="1"/>
  <c r="B2144" i="1" a="1"/>
  <c r="B2144" i="1" s="1"/>
  <c r="A2144" i="1" s="1" a="1"/>
  <c r="A2144" i="1" s="1"/>
  <c r="B2176" i="1" a="1"/>
  <c r="B2176" i="1" s="1"/>
  <c r="A2176" i="1" s="1" a="1"/>
  <c r="A2176" i="1" s="1"/>
  <c r="B2208" i="1" a="1"/>
  <c r="B2208" i="1" s="1"/>
  <c r="A2208" i="1" s="1" a="1"/>
  <c r="A2208" i="1" s="1"/>
  <c r="B2240" i="1" a="1"/>
  <c r="B2240" i="1" s="1"/>
  <c r="A2240" i="1" s="1" a="1"/>
  <c r="A2240" i="1" s="1"/>
  <c r="B2272" i="1" a="1"/>
  <c r="B2272" i="1" s="1"/>
  <c r="A2272" i="1" s="1" a="1"/>
  <c r="A2272" i="1" s="1"/>
  <c r="B2304" i="1" a="1"/>
  <c r="B2304" i="1" s="1"/>
  <c r="A2304" i="1" s="1" a="1"/>
  <c r="A2304" i="1" s="1"/>
  <c r="B2336" i="1" a="1"/>
  <c r="B2336" i="1" s="1"/>
  <c r="A2336" i="1" s="1" a="1"/>
  <c r="A2336" i="1" s="1"/>
  <c r="B2368" i="1" a="1"/>
  <c r="B2368" i="1" s="1"/>
  <c r="A2368" i="1" s="1" a="1"/>
  <c r="A2368" i="1" s="1"/>
  <c r="B2400" i="1" a="1"/>
  <c r="B2400" i="1" s="1"/>
  <c r="A2400" i="1" s="1" a="1"/>
  <c r="A2400" i="1" s="1"/>
  <c r="B854" i="1" a="1"/>
  <c r="B854" i="1" s="1"/>
  <c r="A854" i="1" s="1" a="1"/>
  <c r="A854" i="1" s="1"/>
  <c r="B886" i="1" a="1"/>
  <c r="B886" i="1" s="1"/>
  <c r="A886" i="1" s="1" a="1"/>
  <c r="A886" i="1" s="1"/>
  <c r="B918" i="1" a="1"/>
  <c r="B918" i="1" s="1"/>
  <c r="A918" i="1" s="1" a="1"/>
  <c r="A918" i="1" s="1"/>
  <c r="B950" i="1" a="1"/>
  <c r="B950" i="1" s="1"/>
  <c r="A950" i="1" s="1" a="1"/>
  <c r="A950" i="1" s="1"/>
  <c r="B982" i="1" a="1"/>
  <c r="B982" i="1" s="1"/>
  <c r="A982" i="1" s="1" a="1"/>
  <c r="A982" i="1" s="1"/>
  <c r="B1014" i="1" a="1"/>
  <c r="B1014" i="1" s="1"/>
  <c r="A1014" i="1" s="1" a="1"/>
  <c r="A1014" i="1" s="1"/>
  <c r="B1046" i="1" a="1"/>
  <c r="B1046" i="1" s="1"/>
  <c r="A1046" i="1" s="1" a="1"/>
  <c r="A1046" i="1" s="1"/>
  <c r="B1078" i="1" a="1"/>
  <c r="B1078" i="1" s="1"/>
  <c r="A1078" i="1" s="1" a="1"/>
  <c r="A1078" i="1" s="1"/>
  <c r="B1110" i="1" a="1"/>
  <c r="B1110" i="1" s="1"/>
  <c r="A1110" i="1" s="1" a="1"/>
  <c r="A1110" i="1" s="1"/>
  <c r="B1142" i="1" a="1"/>
  <c r="B1142" i="1" s="1"/>
  <c r="A1142" i="1" s="1" a="1"/>
  <c r="A1142" i="1" s="1"/>
  <c r="B1174" i="1" a="1"/>
  <c r="B1174" i="1" s="1"/>
  <c r="A1174" i="1" s="1" a="1"/>
  <c r="A1174" i="1" s="1"/>
  <c r="B1311" i="1" a="1"/>
  <c r="B1311" i="1" s="1"/>
  <c r="A1311" i="1" s="1" a="1"/>
  <c r="A1311" i="1" s="1"/>
  <c r="B1343" i="1" a="1"/>
  <c r="B1343" i="1" s="1"/>
  <c r="A1343" i="1" s="1" a="1"/>
  <c r="A1343" i="1" s="1"/>
  <c r="B1524" i="1" a="1"/>
  <c r="B1524" i="1" s="1"/>
  <c r="A1524" i="1" s="1" a="1"/>
  <c r="A1524" i="1" s="1"/>
  <c r="B1556" i="1" a="1"/>
  <c r="B1556" i="1" s="1"/>
  <c r="A1556" i="1" s="1" a="1"/>
  <c r="A1556" i="1" s="1"/>
  <c r="B1588" i="1" a="1"/>
  <c r="B1588" i="1" s="1"/>
  <c r="A1588" i="1" s="1" a="1"/>
  <c r="A1588" i="1" s="1"/>
  <c r="B1620" i="1" a="1"/>
  <c r="B1620" i="1" s="1"/>
  <c r="A1620" i="1" s="1" a="1"/>
  <c r="A1620" i="1" s="1"/>
  <c r="B1900" i="1" a="1"/>
  <c r="B1900" i="1" s="1"/>
  <c r="A1900" i="1" s="1" a="1"/>
  <c r="A1900" i="1" s="1"/>
  <c r="B2028" i="1" a="1"/>
  <c r="B2028" i="1" s="1"/>
  <c r="A2028" i="1" s="1" a="1"/>
  <c r="A2028" i="1" s="1"/>
  <c r="B2156" i="1" a="1"/>
  <c r="B2156" i="1" s="1"/>
  <c r="A2156" i="1" s="1" a="1"/>
  <c r="A2156" i="1" s="1"/>
  <c r="B2284" i="1" a="1"/>
  <c r="B2284" i="1" s="1"/>
  <c r="A2284" i="1" s="1" a="1"/>
  <c r="A2284" i="1" s="1"/>
  <c r="B2412" i="1" a="1"/>
  <c r="B2412" i="1" s="1"/>
  <c r="A2412" i="1" s="1" a="1"/>
  <c r="A2412" i="1" s="1"/>
  <c r="B467" i="1" a="1"/>
  <c r="B467" i="1" s="1"/>
  <c r="A467" i="1" s="1" a="1"/>
  <c r="A467" i="1" s="1"/>
  <c r="B625" i="1" a="1"/>
  <c r="B625" i="1" s="1"/>
  <c r="A625" i="1" s="1" a="1"/>
  <c r="A625" i="1" s="1"/>
  <c r="B842" i="1" a="1"/>
  <c r="B842" i="1" s="1"/>
  <c r="A842" i="1" s="1" a="1"/>
  <c r="A842" i="1" s="1"/>
  <c r="B970" i="1" a="1"/>
  <c r="B970" i="1" s="1"/>
  <c r="A970" i="1" s="1" a="1"/>
  <c r="A970" i="1" s="1"/>
  <c r="B1154" i="1" a="1"/>
  <c r="B1154" i="1" s="1"/>
  <c r="A1154" i="1" s="1" a="1"/>
  <c r="A1154" i="1" s="1"/>
  <c r="B1616" i="1" a="1"/>
  <c r="B1616" i="1" s="1"/>
  <c r="A1616" i="1" s="1" a="1"/>
  <c r="A1616" i="1" s="1"/>
  <c r="B1748" i="1" a="1"/>
  <c r="B1748" i="1" s="1"/>
  <c r="A1748" i="1" s="1" a="1"/>
  <c r="A1748" i="1" s="1"/>
  <c r="B1876" i="1" a="1"/>
  <c r="B1876" i="1" s="1"/>
  <c r="A1876" i="1" s="1" a="1"/>
  <c r="A1876" i="1" s="1"/>
  <c r="B2004" i="1" a="1"/>
  <c r="B2004" i="1" s="1"/>
  <c r="A2004" i="1" s="1" a="1"/>
  <c r="A2004" i="1" s="1"/>
  <c r="B2132" i="1" a="1"/>
  <c r="B2132" i="1" s="1"/>
  <c r="A2132" i="1" s="1" a="1"/>
  <c r="A2132" i="1" s="1"/>
  <c r="B2260" i="1" a="1"/>
  <c r="B2260" i="1" s="1"/>
  <c r="A2260" i="1" s="1" a="1"/>
  <c r="A2260" i="1" s="1"/>
  <c r="B2388" i="1" a="1"/>
  <c r="B2388" i="1" s="1"/>
  <c r="A2388" i="1" s="1" a="1"/>
  <c r="A2388" i="1" s="1"/>
  <c r="B21" i="1" a="1"/>
  <c r="B21" i="1" s="1"/>
  <c r="B11" i="1" a="1"/>
  <c r="B11" i="1" s="1"/>
  <c r="A11" i="1" s="1" a="1"/>
  <c r="A11" i="1" s="1"/>
  <c r="B24" i="1" a="1"/>
  <c r="B24" i="1" s="1"/>
  <c r="A24" i="1" s="1" a="1"/>
  <c r="A24" i="1" s="1"/>
  <c r="B25" i="1" a="1"/>
  <c r="B25" i="1" s="1"/>
  <c r="B12" i="1" a="1"/>
  <c r="B12" i="1" s="1"/>
  <c r="A12" i="1" s="1" a="1"/>
  <c r="A12" i="1" s="1"/>
  <c r="B13" i="1" a="1"/>
  <c r="B13" i="1" s="1"/>
  <c r="A13" i="1" s="1" a="1"/>
  <c r="A13" i="1" s="1"/>
  <c r="B14" i="1" a="1"/>
  <c r="B14" i="1" s="1"/>
  <c r="A14" i="1" s="1" a="1"/>
  <c r="A14" i="1" s="1"/>
  <c r="I7" i="9"/>
  <c r="B7" i="1" a="1"/>
  <c r="B7" i="1" s="1"/>
  <c r="Q37" i="2"/>
  <c r="L37" i="2" s="1"/>
  <c r="K37" i="2" s="1"/>
  <c r="Q180" i="2"/>
  <c r="Q182" i="2"/>
  <c r="Q184" i="2"/>
  <c r="Q186" i="2"/>
  <c r="Q188" i="2"/>
  <c r="Q190" i="2"/>
  <c r="Q196" i="2"/>
  <c r="Q202" i="2"/>
  <c r="Q204" i="2"/>
  <c r="Q208" i="2"/>
  <c r="Q210" i="2"/>
  <c r="Q218" i="2"/>
  <c r="Q179" i="2"/>
  <c r="Q170" i="2"/>
  <c r="Q163" i="2"/>
  <c r="Q161" i="2"/>
  <c r="Q146" i="2"/>
  <c r="Q106" i="2"/>
  <c r="Q114" i="2"/>
  <c r="Q116" i="2"/>
  <c r="Q118" i="2"/>
  <c r="Q69" i="2"/>
  <c r="Q87" i="2"/>
  <c r="Q7" i="2"/>
  <c r="Q25" i="2"/>
  <c r="Q33" i="2"/>
  <c r="Q35" i="2"/>
  <c r="Q38" i="2"/>
  <c r="Q264" i="2"/>
  <c r="Q238" i="2"/>
  <c r="Q181" i="2"/>
  <c r="Q183" i="2"/>
  <c r="Q185" i="2"/>
  <c r="Q187" i="2"/>
  <c r="Q189" i="2"/>
  <c r="Q191" i="2"/>
  <c r="Q197" i="2"/>
  <c r="Q201" i="2"/>
  <c r="Q203" i="2"/>
  <c r="Q205" i="2"/>
  <c r="Q162" i="2"/>
  <c r="Q142" i="2"/>
  <c r="Q105" i="2"/>
  <c r="Q107" i="2"/>
  <c r="Q109" i="2"/>
  <c r="Q111" i="2"/>
  <c r="Q115" i="2"/>
  <c r="Q117" i="2"/>
  <c r="Q70" i="2"/>
  <c r="Q20" i="2"/>
  <c r="Q22" i="2"/>
  <c r="Q36" i="2"/>
  <c r="Q4" i="2"/>
  <c r="Q6" i="2"/>
  <c r="Q2" i="2"/>
  <c r="K149" i="2"/>
  <c r="I149" i="2"/>
  <c r="A17" i="1" l="1" a="1"/>
  <c r="A17" i="1" s="1"/>
  <c r="A19" i="1" a="1"/>
  <c r="A19" i="1" s="1"/>
  <c r="A20" i="1" a="1"/>
  <c r="A20" i="1" s="1"/>
  <c r="A25" i="1" a="1"/>
  <c r="A25" i="1" s="1"/>
  <c r="A23" i="1" a="1"/>
  <c r="A23" i="1" s="1"/>
  <c r="A8" i="1" a="1"/>
  <c r="A8" i="1" s="1"/>
  <c r="A21" i="1" a="1"/>
  <c r="A21" i="1" s="1"/>
  <c r="A7" i="1" a="1"/>
  <c r="A7" i="1" s="1"/>
  <c r="A16" i="1" a="1"/>
  <c r="A16" i="1" s="1"/>
  <c r="A9" i="1" a="1"/>
  <c r="A9" i="1" s="1"/>
  <c r="J37" i="2"/>
  <c r="I37" i="2" s="1"/>
  <c r="D37" i="2"/>
  <c r="C37" i="2" s="1"/>
  <c r="Q149" i="2"/>
  <c r="H172" i="2"/>
  <c r="G172" i="2" s="1"/>
  <c r="H173" i="2"/>
  <c r="G173" i="2" s="1"/>
  <c r="H195" i="2"/>
  <c r="G195" i="2" s="1"/>
  <c r="H198" i="2"/>
  <c r="G198" i="2" s="1"/>
  <c r="H206" i="2"/>
  <c r="G206" i="2" s="1"/>
  <c r="H209" i="2"/>
  <c r="G209" i="2" s="1"/>
  <c r="H211" i="2"/>
  <c r="G211" i="2" s="1"/>
  <c r="H212" i="2"/>
  <c r="G212" i="2" s="1"/>
  <c r="H213" i="2"/>
  <c r="G213" i="2" s="1"/>
  <c r="H215" i="2"/>
  <c r="G215" i="2" s="1"/>
  <c r="H216" i="2"/>
  <c r="G216" i="2" s="1"/>
  <c r="H217" i="2"/>
  <c r="G217" i="2" s="1"/>
  <c r="H219" i="2"/>
  <c r="G219" i="2" s="1"/>
  <c r="H220" i="2"/>
  <c r="G220" i="2" s="1"/>
  <c r="H221" i="2"/>
  <c r="G221" i="2" s="1"/>
  <c r="H222" i="2"/>
  <c r="G222" i="2" s="1"/>
  <c r="H223" i="2"/>
  <c r="G223" i="2" s="1"/>
  <c r="H224" i="2"/>
  <c r="G224" i="2" s="1"/>
  <c r="H226" i="2"/>
  <c r="G226" i="2" s="1"/>
  <c r="H227" i="2"/>
  <c r="G227" i="2" s="1"/>
  <c r="H228" i="2"/>
  <c r="G228" i="2" s="1"/>
  <c r="H229" i="2"/>
  <c r="G229" i="2" s="1"/>
  <c r="H230" i="2"/>
  <c r="G230" i="2" s="1"/>
  <c r="H231" i="2"/>
  <c r="G231" i="2" s="1"/>
  <c r="H239" i="2"/>
  <c r="G239" i="2" s="1"/>
  <c r="H240" i="2"/>
  <c r="G240" i="2" s="1"/>
  <c r="H241" i="2"/>
  <c r="G241" i="2" s="1"/>
  <c r="H242" i="2"/>
  <c r="G242" i="2" s="1"/>
  <c r="H243" i="2"/>
  <c r="G243" i="2" s="1"/>
  <c r="H244" i="2"/>
  <c r="G244" i="2" s="1"/>
  <c r="H245" i="2"/>
  <c r="G245" i="2" s="1"/>
  <c r="H246" i="2"/>
  <c r="G246" i="2" s="1"/>
  <c r="H247" i="2"/>
  <c r="G247" i="2" s="1"/>
  <c r="H248" i="2"/>
  <c r="G248" i="2" s="1"/>
  <c r="H253" i="2"/>
  <c r="G253" i="2" s="1"/>
  <c r="H254" i="2"/>
  <c r="G254" i="2" s="1"/>
  <c r="H255" i="2"/>
  <c r="G255" i="2" s="1"/>
  <c r="H256" i="2"/>
  <c r="G256" i="2" s="1"/>
  <c r="H257" i="2"/>
  <c r="G257" i="2" s="1"/>
  <c r="H258" i="2"/>
  <c r="G258" i="2" s="1"/>
  <c r="H259" i="2"/>
  <c r="G259" i="2" s="1"/>
  <c r="H260" i="2"/>
  <c r="G260" i="2" s="1"/>
  <c r="H166" i="2"/>
  <c r="G166" i="2" s="1"/>
  <c r="H165" i="2"/>
  <c r="G165" i="2" s="1"/>
  <c r="A155" i="2"/>
  <c r="A154" i="2"/>
  <c r="A153" i="2"/>
  <c r="A152" i="2"/>
  <c r="A151" i="2"/>
  <c r="A150" i="2"/>
  <c r="A148" i="2"/>
  <c r="A147" i="2"/>
  <c r="A145" i="2"/>
  <c r="A144" i="2"/>
  <c r="A143" i="2"/>
  <c r="A125" i="2"/>
  <c r="A126" i="2"/>
  <c r="A127" i="2"/>
  <c r="A128" i="2"/>
  <c r="A129" i="2"/>
  <c r="A130" i="2"/>
  <c r="A131" i="2"/>
  <c r="A132" i="2"/>
  <c r="A133" i="2"/>
  <c r="A134" i="2"/>
  <c r="A135" i="2"/>
  <c r="A136" i="2"/>
  <c r="A123" i="2"/>
  <c r="A96" i="2"/>
  <c r="A97" i="2"/>
  <c r="A98" i="2"/>
  <c r="A99" i="2"/>
  <c r="A100" i="2"/>
  <c r="A101" i="2"/>
  <c r="A102" i="2"/>
  <c r="A103" i="2"/>
  <c r="A104" i="2"/>
  <c r="A108" i="2"/>
  <c r="A110" i="2"/>
  <c r="A112" i="2"/>
  <c r="A113" i="2"/>
  <c r="A119" i="2"/>
  <c r="A95" i="2"/>
  <c r="A48" i="2"/>
  <c r="A49" i="2"/>
  <c r="A50" i="2"/>
  <c r="A51" i="2"/>
  <c r="A52" i="2"/>
  <c r="A53" i="2"/>
  <c r="A54" i="2"/>
  <c r="A55" i="2"/>
  <c r="A56" i="2"/>
  <c r="A57" i="2"/>
  <c r="A58" i="2"/>
  <c r="A59" i="2"/>
  <c r="A60" i="2"/>
  <c r="A61" i="2"/>
  <c r="A62" i="2"/>
  <c r="A65" i="2"/>
  <c r="A66" i="2"/>
  <c r="A67" i="2"/>
  <c r="A68" i="2"/>
  <c r="A71" i="2"/>
  <c r="A72" i="2"/>
  <c r="A73" i="2"/>
  <c r="A74" i="2"/>
  <c r="A75" i="2"/>
  <c r="A76" i="2"/>
  <c r="A77" i="2"/>
  <c r="A78" i="2"/>
  <c r="A79" i="2"/>
  <c r="A80" i="2"/>
  <c r="A81" i="2"/>
  <c r="A82" i="2"/>
  <c r="A83" i="2"/>
  <c r="A84" i="2"/>
  <c r="A85" i="2"/>
  <c r="A86" i="2"/>
  <c r="A88" i="2"/>
  <c r="A89" i="2"/>
  <c r="A90" i="2"/>
  <c r="A47" i="2"/>
  <c r="A10" i="2"/>
  <c r="A11" i="2"/>
  <c r="A12" i="2"/>
  <c r="A13" i="2"/>
  <c r="A14" i="2"/>
  <c r="A15" i="2"/>
  <c r="A16" i="2"/>
  <c r="A17" i="2"/>
  <c r="A18" i="2"/>
  <c r="A19" i="2"/>
  <c r="A21" i="2"/>
  <c r="A24" i="2"/>
  <c r="A26" i="2"/>
  <c r="A27" i="2"/>
  <c r="A28" i="2"/>
  <c r="A29" i="2"/>
  <c r="A30" i="2"/>
  <c r="A31" i="2"/>
  <c r="A32" i="2"/>
  <c r="A34" i="2"/>
  <c r="A39" i="2"/>
  <c r="A40" i="2"/>
  <c r="A41" i="2"/>
  <c r="A42" i="2"/>
  <c r="A43" i="2"/>
  <c r="A166" i="2" l="1"/>
  <c r="A165" i="2"/>
  <c r="A260" i="2"/>
  <c r="A259" i="2"/>
  <c r="A258" i="2"/>
  <c r="A257" i="2"/>
  <c r="A256" i="2"/>
  <c r="A255" i="2"/>
  <c r="A254" i="2"/>
  <c r="A253" i="2"/>
  <c r="A248" i="2"/>
  <c r="A247" i="2"/>
  <c r="A246" i="2"/>
  <c r="A245" i="2"/>
  <c r="A244" i="2"/>
  <c r="A243" i="2"/>
  <c r="A242" i="2"/>
  <c r="A241" i="2"/>
  <c r="A240" i="2"/>
  <c r="A239" i="2"/>
  <c r="A237" i="2"/>
  <c r="A231" i="2"/>
  <c r="A230" i="2"/>
  <c r="A229" i="2"/>
  <c r="A228" i="2"/>
  <c r="A227" i="2"/>
  <c r="A226" i="2"/>
  <c r="A224" i="2"/>
  <c r="A223" i="2"/>
  <c r="A222" i="2"/>
  <c r="A221" i="2"/>
  <c r="A220" i="2"/>
  <c r="A219" i="2"/>
  <c r="A217" i="2"/>
  <c r="A216" i="2"/>
  <c r="A215" i="2"/>
  <c r="A213" i="2"/>
  <c r="A212" i="2"/>
  <c r="A211" i="2"/>
  <c r="A209" i="2"/>
  <c r="A206" i="2"/>
  <c r="A198" i="2"/>
  <c r="A195" i="2"/>
  <c r="A173" i="2"/>
  <c r="A172" i="2"/>
  <c r="J29" i="2"/>
  <c r="I29" i="2" s="1"/>
  <c r="L29" i="2"/>
  <c r="K29" i="2" s="1"/>
  <c r="J27" i="2"/>
  <c r="I27" i="2" s="1"/>
  <c r="L27" i="2"/>
  <c r="K27" i="2" s="1"/>
  <c r="J16" i="2"/>
  <c r="I16" i="2" s="1"/>
  <c r="L16" i="2"/>
  <c r="K16" i="2" s="1"/>
  <c r="J12" i="2"/>
  <c r="I12" i="2" s="1"/>
  <c r="L12" i="2"/>
  <c r="K12" i="2" s="1"/>
  <c r="J90" i="2"/>
  <c r="I90" i="2" s="1"/>
  <c r="L90" i="2"/>
  <c r="K90" i="2" s="1"/>
  <c r="J85" i="2"/>
  <c r="I85" i="2" s="1"/>
  <c r="L85" i="2"/>
  <c r="K85" i="2" s="1"/>
  <c r="J81" i="2"/>
  <c r="I81" i="2" s="1"/>
  <c r="L81" i="2"/>
  <c r="K81" i="2" s="1"/>
  <c r="J77" i="2"/>
  <c r="I77" i="2" s="1"/>
  <c r="L77" i="2"/>
  <c r="K77" i="2" s="1"/>
  <c r="J75" i="2"/>
  <c r="I75" i="2" s="1"/>
  <c r="L75" i="2"/>
  <c r="K75" i="2" s="1"/>
  <c r="J71" i="2"/>
  <c r="I71" i="2" s="1"/>
  <c r="L71" i="2"/>
  <c r="K71" i="2" s="1"/>
  <c r="J65" i="2"/>
  <c r="I65" i="2" s="1"/>
  <c r="L65" i="2"/>
  <c r="K65" i="2" s="1"/>
  <c r="J61" i="2"/>
  <c r="I61" i="2" s="1"/>
  <c r="L61" i="2"/>
  <c r="K61" i="2" s="1"/>
  <c r="J57" i="2"/>
  <c r="I57" i="2" s="1"/>
  <c r="L57" i="2"/>
  <c r="K57" i="2" s="1"/>
  <c r="J53" i="2"/>
  <c r="I53" i="2" s="1"/>
  <c r="L53" i="2"/>
  <c r="K53" i="2" s="1"/>
  <c r="J51" i="2"/>
  <c r="I51" i="2" s="1"/>
  <c r="L51" i="2"/>
  <c r="K51" i="2" s="1"/>
  <c r="J95" i="2"/>
  <c r="I95" i="2" s="1"/>
  <c r="L95" i="2"/>
  <c r="K95" i="2" s="1"/>
  <c r="L113" i="2"/>
  <c r="K113" i="2" s="1"/>
  <c r="J113" i="2"/>
  <c r="I113" i="2" s="1"/>
  <c r="L108" i="2"/>
  <c r="K108" i="2" s="1"/>
  <c r="J108" i="2"/>
  <c r="I108" i="2" s="1"/>
  <c r="L102" i="2"/>
  <c r="K102" i="2" s="1"/>
  <c r="J102" i="2"/>
  <c r="I102" i="2" s="1"/>
  <c r="J100" i="2"/>
  <c r="I100" i="2" s="1"/>
  <c r="L100" i="2"/>
  <c r="K100" i="2" s="1"/>
  <c r="J96" i="2"/>
  <c r="I96" i="2" s="1"/>
  <c r="L96" i="2"/>
  <c r="K96" i="2" s="1"/>
  <c r="L134" i="2"/>
  <c r="K134" i="2" s="1"/>
  <c r="J134" i="2"/>
  <c r="I134" i="2" s="1"/>
  <c r="L130" i="2"/>
  <c r="K130" i="2" s="1"/>
  <c r="J130" i="2"/>
  <c r="I130" i="2" s="1"/>
  <c r="L126" i="2"/>
  <c r="K126" i="2" s="1"/>
  <c r="J126" i="2"/>
  <c r="I126" i="2" s="1"/>
  <c r="L143" i="2"/>
  <c r="K143" i="2" s="1"/>
  <c r="J143" i="2"/>
  <c r="I143" i="2" s="1"/>
  <c r="L148" i="2"/>
  <c r="K148" i="2" s="1"/>
  <c r="J148" i="2"/>
  <c r="I148" i="2" s="1"/>
  <c r="J155" i="2"/>
  <c r="I155" i="2" s="1"/>
  <c r="L155" i="2"/>
  <c r="K155" i="2" s="1"/>
  <c r="J43" i="2"/>
  <c r="I43" i="2" s="1"/>
  <c r="L43" i="2"/>
  <c r="K43" i="2" s="1"/>
  <c r="J41" i="2"/>
  <c r="I41" i="2" s="1"/>
  <c r="L41" i="2"/>
  <c r="K41" i="2" s="1"/>
  <c r="J39" i="2"/>
  <c r="I39" i="2" s="1"/>
  <c r="L39" i="2"/>
  <c r="K39"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7" i="2"/>
  <c r="I47" i="2" s="1"/>
  <c r="L47" i="2"/>
  <c r="K47" i="2" s="1"/>
  <c r="J89" i="2"/>
  <c r="I89" i="2" s="1"/>
  <c r="L89" i="2"/>
  <c r="K89" i="2" s="1"/>
  <c r="J86" i="2"/>
  <c r="I86" i="2" s="1"/>
  <c r="L86" i="2"/>
  <c r="K86" i="2" s="1"/>
  <c r="J84" i="2"/>
  <c r="I84" i="2" s="1"/>
  <c r="L84" i="2"/>
  <c r="K84" i="2" s="1"/>
  <c r="J82" i="2"/>
  <c r="I82" i="2" s="1"/>
  <c r="L82" i="2"/>
  <c r="K82" i="2" s="1"/>
  <c r="J80" i="2"/>
  <c r="I80" i="2" s="1"/>
  <c r="L80" i="2"/>
  <c r="K80" i="2" s="1"/>
  <c r="J78" i="2"/>
  <c r="I78" i="2" s="1"/>
  <c r="L78" i="2"/>
  <c r="K78" i="2" s="1"/>
  <c r="J76" i="2"/>
  <c r="I76" i="2" s="1"/>
  <c r="L76" i="2"/>
  <c r="K76" i="2" s="1"/>
  <c r="J74" i="2"/>
  <c r="I74" i="2" s="1"/>
  <c r="L74" i="2"/>
  <c r="K74" i="2" s="1"/>
  <c r="J72" i="2"/>
  <c r="I72" i="2" s="1"/>
  <c r="L72" i="2"/>
  <c r="K72" i="2" s="1"/>
  <c r="J68" i="2"/>
  <c r="I68" i="2" s="1"/>
  <c r="L68" i="2"/>
  <c r="K68" i="2" s="1"/>
  <c r="J66" i="2"/>
  <c r="I66" i="2" s="1"/>
  <c r="L66" i="2"/>
  <c r="K66" i="2" s="1"/>
  <c r="J62" i="2"/>
  <c r="I62" i="2" s="1"/>
  <c r="L62" i="2"/>
  <c r="K62" i="2" s="1"/>
  <c r="J60" i="2"/>
  <c r="I60" i="2" s="1"/>
  <c r="L60" i="2"/>
  <c r="K60" i="2" s="1"/>
  <c r="J58" i="2"/>
  <c r="I58" i="2" s="1"/>
  <c r="L58" i="2"/>
  <c r="K58" i="2" s="1"/>
  <c r="J56" i="2"/>
  <c r="I56" i="2" s="1"/>
  <c r="L56" i="2"/>
  <c r="K56" i="2" s="1"/>
  <c r="J54" i="2"/>
  <c r="I54" i="2" s="1"/>
  <c r="L54" i="2"/>
  <c r="K54" i="2" s="1"/>
  <c r="J52" i="2"/>
  <c r="I52" i="2" s="1"/>
  <c r="L52" i="2"/>
  <c r="K52" i="2" s="1"/>
  <c r="J50" i="2"/>
  <c r="I50" i="2" s="1"/>
  <c r="L50" i="2"/>
  <c r="K50" i="2" s="1"/>
  <c r="J48" i="2"/>
  <c r="I48" i="2" s="1"/>
  <c r="L48" i="2"/>
  <c r="K48" i="2" s="1"/>
  <c r="L119" i="2"/>
  <c r="K119" i="2" s="1"/>
  <c r="J119" i="2"/>
  <c r="I119" i="2" s="1"/>
  <c r="L112" i="2"/>
  <c r="K112" i="2" s="1"/>
  <c r="J112" i="2"/>
  <c r="I112" i="2" s="1"/>
  <c r="L110" i="2"/>
  <c r="K110" i="2" s="1"/>
  <c r="J110" i="2"/>
  <c r="I110" i="2" s="1"/>
  <c r="L103" i="2"/>
  <c r="K103" i="2" s="1"/>
  <c r="J103" i="2"/>
  <c r="I103" i="2" s="1"/>
  <c r="L101" i="2"/>
  <c r="K101" i="2" s="1"/>
  <c r="J101" i="2"/>
  <c r="I101" i="2" s="1"/>
  <c r="J99" i="2"/>
  <c r="I99" i="2" s="1"/>
  <c r="L99" i="2"/>
  <c r="K99" i="2" s="1"/>
  <c r="J97" i="2"/>
  <c r="I97" i="2" s="1"/>
  <c r="L97" i="2"/>
  <c r="K97" i="2" s="1"/>
  <c r="L123" i="2"/>
  <c r="K123" i="2" s="1"/>
  <c r="J123" i="2"/>
  <c r="I123" i="2" s="1"/>
  <c r="L135" i="2"/>
  <c r="K135" i="2" s="1"/>
  <c r="J135" i="2"/>
  <c r="I135" i="2" s="1"/>
  <c r="L133" i="2"/>
  <c r="K133" i="2" s="1"/>
  <c r="J133" i="2"/>
  <c r="I133" i="2" s="1"/>
  <c r="L131" i="2"/>
  <c r="K131" i="2" s="1"/>
  <c r="J131" i="2"/>
  <c r="I131" i="2" s="1"/>
  <c r="L129" i="2"/>
  <c r="K129" i="2" s="1"/>
  <c r="J129" i="2"/>
  <c r="I129" i="2" s="1"/>
  <c r="L127" i="2"/>
  <c r="K127" i="2" s="1"/>
  <c r="J127" i="2"/>
  <c r="I127" i="2" s="1"/>
  <c r="L125" i="2"/>
  <c r="K125" i="2" s="1"/>
  <c r="J125" i="2"/>
  <c r="I125" i="2" s="1"/>
  <c r="L144" i="2"/>
  <c r="K144" i="2" s="1"/>
  <c r="J144" i="2"/>
  <c r="I144" i="2" s="1"/>
  <c r="L147" i="2"/>
  <c r="K147" i="2" s="1"/>
  <c r="J147" i="2"/>
  <c r="I147" i="2" s="1"/>
  <c r="J150" i="2"/>
  <c r="I150" i="2" s="1"/>
  <c r="L150" i="2"/>
  <c r="K150" i="2" s="1"/>
  <c r="J152" i="2"/>
  <c r="I152" i="2" s="1"/>
  <c r="L152" i="2"/>
  <c r="K152" i="2" s="1"/>
  <c r="J154" i="2"/>
  <c r="I154" i="2" s="1"/>
  <c r="L154" i="2"/>
  <c r="K154" i="2" s="1"/>
  <c r="J165" i="2"/>
  <c r="I165" i="2" s="1"/>
  <c r="L165" i="2"/>
  <c r="K165"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7" i="2"/>
  <c r="I237" i="2" s="1"/>
  <c r="L237" i="2"/>
  <c r="K237" i="2" s="1"/>
  <c r="J231" i="2"/>
  <c r="I231" i="2" s="1"/>
  <c r="L231" i="2"/>
  <c r="K231" i="2" s="1"/>
  <c r="J230" i="2"/>
  <c r="I230" i="2" s="1"/>
  <c r="L230" i="2"/>
  <c r="K230" i="2" s="1"/>
  <c r="J229" i="2"/>
  <c r="I229" i="2" s="1"/>
  <c r="L229" i="2"/>
  <c r="K229" i="2" s="1"/>
  <c r="J228" i="2"/>
  <c r="I228" i="2" s="1"/>
  <c r="L228" i="2"/>
  <c r="K228" i="2" s="1"/>
  <c r="J227" i="2"/>
  <c r="I227" i="2" s="1"/>
  <c r="L227" i="2"/>
  <c r="K227" i="2" s="1"/>
  <c r="J226" i="2"/>
  <c r="I226" i="2" s="1"/>
  <c r="L226" i="2"/>
  <c r="K226" i="2" s="1"/>
  <c r="J224" i="2"/>
  <c r="I224" i="2" s="1"/>
  <c r="L224" i="2"/>
  <c r="K224" i="2" s="1"/>
  <c r="J223" i="2"/>
  <c r="I223" i="2" s="1"/>
  <c r="L223" i="2"/>
  <c r="K223" i="2" s="1"/>
  <c r="J222" i="2"/>
  <c r="I222" i="2" s="1"/>
  <c r="L222" i="2"/>
  <c r="K222" i="2" s="1"/>
  <c r="J221" i="2"/>
  <c r="I221" i="2" s="1"/>
  <c r="L221" i="2"/>
  <c r="K221" i="2" s="1"/>
  <c r="J220" i="2"/>
  <c r="I220" i="2" s="1"/>
  <c r="L220" i="2"/>
  <c r="K220" i="2" s="1"/>
  <c r="J219" i="2"/>
  <c r="I219" i="2" s="1"/>
  <c r="L219" i="2"/>
  <c r="K219" i="2" s="1"/>
  <c r="J217" i="2"/>
  <c r="I217" i="2" s="1"/>
  <c r="L217" i="2"/>
  <c r="K217" i="2" s="1"/>
  <c r="J216" i="2"/>
  <c r="I216" i="2" s="1"/>
  <c r="L216" i="2"/>
  <c r="K216" i="2" s="1"/>
  <c r="J215" i="2"/>
  <c r="I215" i="2" s="1"/>
  <c r="L215" i="2"/>
  <c r="K215" i="2" s="1"/>
  <c r="J213" i="2"/>
  <c r="I213" i="2" s="1"/>
  <c r="L213" i="2"/>
  <c r="K213" i="2" s="1"/>
  <c r="J212" i="2"/>
  <c r="I212" i="2" s="1"/>
  <c r="L212" i="2"/>
  <c r="K212" i="2" s="1"/>
  <c r="J211" i="2"/>
  <c r="I211" i="2" s="1"/>
  <c r="L211" i="2"/>
  <c r="K211" i="2" s="1"/>
  <c r="J209" i="2"/>
  <c r="I209" i="2" s="1"/>
  <c r="L209" i="2"/>
  <c r="K209" i="2" s="1"/>
  <c r="J206" i="2"/>
  <c r="I206" i="2" s="1"/>
  <c r="L206" i="2"/>
  <c r="K206" i="2" s="1"/>
  <c r="J198" i="2"/>
  <c r="I198" i="2" s="1"/>
  <c r="L198" i="2"/>
  <c r="K198" i="2" s="1"/>
  <c r="J195" i="2"/>
  <c r="I195" i="2" s="1"/>
  <c r="L195" i="2"/>
  <c r="K195" i="2" s="1"/>
  <c r="J173" i="2"/>
  <c r="I173" i="2" s="1"/>
  <c r="L173" i="2"/>
  <c r="K173" i="2" s="1"/>
  <c r="J172" i="2"/>
  <c r="I172" i="2" s="1"/>
  <c r="L172" i="2"/>
  <c r="K172" i="2" s="1"/>
  <c r="J42" i="2"/>
  <c r="I42" i="2" s="1"/>
  <c r="L42" i="2"/>
  <c r="K42" i="2" s="1"/>
  <c r="J31" i="2"/>
  <c r="I31" i="2" s="1"/>
  <c r="L31" i="2"/>
  <c r="K31" i="2" s="1"/>
  <c r="J24" i="2"/>
  <c r="I24" i="2" s="1"/>
  <c r="L24" i="2"/>
  <c r="K24" i="2" s="1"/>
  <c r="J18" i="2"/>
  <c r="I18" i="2" s="1"/>
  <c r="L18" i="2"/>
  <c r="K18" i="2" s="1"/>
  <c r="J14" i="2"/>
  <c r="I14" i="2" s="1"/>
  <c r="L14" i="2"/>
  <c r="K14" i="2" s="1"/>
  <c r="J10" i="2"/>
  <c r="I10" i="2" s="1"/>
  <c r="L10" i="2"/>
  <c r="K10" i="2" s="1"/>
  <c r="J88" i="2"/>
  <c r="I88" i="2" s="1"/>
  <c r="L88" i="2"/>
  <c r="K88" i="2" s="1"/>
  <c r="J83" i="2"/>
  <c r="I83" i="2" s="1"/>
  <c r="L83" i="2"/>
  <c r="K83" i="2" s="1"/>
  <c r="J79" i="2"/>
  <c r="I79" i="2" s="1"/>
  <c r="L79" i="2"/>
  <c r="K79" i="2" s="1"/>
  <c r="J73" i="2"/>
  <c r="I73" i="2" s="1"/>
  <c r="L73" i="2"/>
  <c r="K73" i="2" s="1"/>
  <c r="J67" i="2"/>
  <c r="I67" i="2" s="1"/>
  <c r="L67" i="2"/>
  <c r="K67" i="2" s="1"/>
  <c r="J59" i="2"/>
  <c r="I59" i="2" s="1"/>
  <c r="L59" i="2"/>
  <c r="K59" i="2" s="1"/>
  <c r="J55" i="2"/>
  <c r="I55" i="2" s="1"/>
  <c r="L55" i="2"/>
  <c r="K55" i="2" s="1"/>
  <c r="J49" i="2"/>
  <c r="I49" i="2" s="1"/>
  <c r="L49" i="2"/>
  <c r="K49" i="2" s="1"/>
  <c r="L104" i="2"/>
  <c r="K104" i="2" s="1"/>
  <c r="J104" i="2"/>
  <c r="I104" i="2" s="1"/>
  <c r="J98" i="2"/>
  <c r="I98" i="2" s="1"/>
  <c r="L98" i="2"/>
  <c r="K98" i="2" s="1"/>
  <c r="L136" i="2"/>
  <c r="K136" i="2" s="1"/>
  <c r="J136" i="2"/>
  <c r="I136" i="2" s="1"/>
  <c r="L132" i="2"/>
  <c r="K132" i="2" s="1"/>
  <c r="J132" i="2"/>
  <c r="I132" i="2" s="1"/>
  <c r="L128" i="2"/>
  <c r="K128" i="2" s="1"/>
  <c r="J128" i="2"/>
  <c r="I128" i="2" s="1"/>
  <c r="L145" i="2"/>
  <c r="K145" i="2" s="1"/>
  <c r="J145" i="2"/>
  <c r="I145" i="2" s="1"/>
  <c r="J151" i="2"/>
  <c r="I151" i="2" s="1"/>
  <c r="L151" i="2"/>
  <c r="K151" i="2" s="1"/>
  <c r="J153" i="2"/>
  <c r="I153" i="2" s="1"/>
  <c r="L153" i="2"/>
  <c r="K153" i="2" s="1"/>
  <c r="J166" i="2"/>
  <c r="I166" i="2" s="1"/>
  <c r="L166" i="2"/>
  <c r="K166" i="2" s="1"/>
  <c r="J11" i="2"/>
  <c r="I11" i="2" s="1"/>
  <c r="L11" i="2"/>
  <c r="K11" i="2" s="1"/>
  <c r="L13" i="2"/>
  <c r="K13" i="2" s="1"/>
  <c r="J13" i="2"/>
  <c r="I13" i="2" s="1"/>
  <c r="J40" i="2"/>
  <c r="I40" i="2" s="1"/>
  <c r="L40" i="2"/>
  <c r="K40" i="2" s="1"/>
  <c r="H237" i="2"/>
  <c r="G237"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40" i="2"/>
  <c r="C40" i="2" s="1"/>
  <c r="D41" i="2"/>
  <c r="C41" i="2" s="1"/>
  <c r="D42" i="2"/>
  <c r="C42"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5" i="2"/>
  <c r="C65" i="2" s="1"/>
  <c r="D66" i="2"/>
  <c r="C66" i="2" s="1"/>
  <c r="D68" i="2"/>
  <c r="C68" i="2" s="1"/>
  <c r="D72" i="2"/>
  <c r="C72" i="2" s="1"/>
  <c r="D73" i="2"/>
  <c r="C73" i="2" s="1"/>
  <c r="D74" i="2"/>
  <c r="C74" i="2" s="1"/>
  <c r="D76" i="2"/>
  <c r="C76" i="2" s="1"/>
  <c r="D77" i="2"/>
  <c r="C77" i="2" s="1"/>
  <c r="D78" i="2"/>
  <c r="C78" i="2" s="1"/>
  <c r="D80" i="2"/>
  <c r="C80" i="2" s="1"/>
  <c r="D81" i="2"/>
  <c r="C81" i="2" s="1"/>
  <c r="D82" i="2"/>
  <c r="C82" i="2" s="1"/>
  <c r="D84" i="2"/>
  <c r="C84" i="2" s="1"/>
  <c r="D85" i="2"/>
  <c r="C85" i="2" s="1"/>
  <c r="D86" i="2"/>
  <c r="C86" i="2" s="1"/>
  <c r="D88" i="2"/>
  <c r="C88" i="2" s="1"/>
  <c r="D89" i="2"/>
  <c r="C89" i="2" s="1"/>
  <c r="D90" i="2"/>
  <c r="C90" i="2" s="1"/>
  <c r="F96" i="2"/>
  <c r="E96" i="2" s="1"/>
  <c r="F97" i="2"/>
  <c r="E97" i="2" s="1"/>
  <c r="F98" i="2"/>
  <c r="E98" i="2" s="1"/>
  <c r="F100" i="2"/>
  <c r="E100" i="2" s="1"/>
  <c r="F101" i="2"/>
  <c r="E101" i="2" s="1"/>
  <c r="F102" i="2"/>
  <c r="E102" i="2" s="1"/>
  <c r="F104" i="2"/>
  <c r="E104" i="2" s="1"/>
  <c r="F108" i="2"/>
  <c r="E108" i="2" s="1"/>
  <c r="F110" i="2"/>
  <c r="E110" i="2" s="1"/>
  <c r="F112" i="2"/>
  <c r="E112" i="2" s="1"/>
  <c r="F119" i="2"/>
  <c r="E119" i="2" s="1"/>
  <c r="F123" i="2"/>
  <c r="E123" i="2" s="1"/>
  <c r="F125" i="2"/>
  <c r="E125" i="2" s="1"/>
  <c r="F127" i="2"/>
  <c r="E127" i="2" s="1"/>
  <c r="F129" i="2"/>
  <c r="E129" i="2" s="1"/>
  <c r="F131" i="2"/>
  <c r="E131" i="2" s="1"/>
  <c r="F133" i="2"/>
  <c r="E133" i="2" s="1"/>
  <c r="F135" i="2"/>
  <c r="E135" i="2" s="1"/>
  <c r="F143" i="2"/>
  <c r="E143" i="2" s="1"/>
  <c r="F144" i="2"/>
  <c r="E144" i="2" s="1"/>
  <c r="F145" i="2"/>
  <c r="E145" i="2" s="1"/>
  <c r="F147" i="2"/>
  <c r="E147" i="2" s="1"/>
  <c r="F148" i="2"/>
  <c r="E148" i="2" s="1"/>
  <c r="F150" i="2"/>
  <c r="E150" i="2" s="1"/>
  <c r="F151" i="2"/>
  <c r="E151" i="2" s="1"/>
  <c r="F152" i="2"/>
  <c r="E152" i="2" s="1"/>
  <c r="F153" i="2"/>
  <c r="E153" i="2" s="1"/>
  <c r="F154" i="2"/>
  <c r="E154" i="2" s="1"/>
  <c r="F155" i="2"/>
  <c r="E155" i="2" s="1"/>
  <c r="B2" i="13"/>
  <c r="C4" i="13"/>
  <c r="H4" i="13"/>
  <c r="B2" i="4"/>
  <c r="I4" i="4"/>
  <c r="F95" i="2"/>
  <c r="E95" i="2" s="1"/>
  <c r="F113" i="2"/>
  <c r="E113" i="2" s="1"/>
  <c r="F103" i="2"/>
  <c r="E103" i="2" s="1"/>
  <c r="F99" i="2"/>
  <c r="E99" i="2" s="1"/>
  <c r="F136" i="2"/>
  <c r="E136" i="2" s="1"/>
  <c r="F134" i="2"/>
  <c r="E134" i="2" s="1"/>
  <c r="F132" i="2"/>
  <c r="E132" i="2" s="1"/>
  <c r="F130" i="2"/>
  <c r="E130" i="2" s="1"/>
  <c r="F128" i="2"/>
  <c r="E128" i="2" s="1"/>
  <c r="F126" i="2"/>
  <c r="E126" i="2" s="1"/>
  <c r="D19" i="2"/>
  <c r="C19" i="2" s="1"/>
  <c r="D15" i="2"/>
  <c r="C15" i="2" s="1"/>
  <c r="D11" i="2"/>
  <c r="C11" i="2" s="1"/>
  <c r="D83" i="2"/>
  <c r="C83" i="2" s="1"/>
  <c r="D79" i="2"/>
  <c r="C79" i="2" s="1"/>
  <c r="D75" i="2"/>
  <c r="C75" i="2" s="1"/>
  <c r="D71" i="2"/>
  <c r="C71" i="2" s="1"/>
  <c r="D67" i="2"/>
  <c r="C67" i="2" s="1"/>
  <c r="D43" i="2"/>
  <c r="C43" i="2" s="1"/>
  <c r="D39" i="2"/>
  <c r="C39" i="2" s="1"/>
  <c r="D34" i="2"/>
  <c r="C34" i="2" s="1"/>
  <c r="D30" i="2"/>
  <c r="C30" i="2" s="1"/>
  <c r="D26" i="2"/>
  <c r="C26" i="2" s="1"/>
  <c r="J266" i="2" l="1"/>
  <c r="I266" i="2" s="1"/>
  <c r="L266" i="2"/>
  <c r="K266" i="2" s="1"/>
  <c r="J194" i="2"/>
  <c r="I194" i="2" s="1"/>
  <c r="L194" i="2"/>
  <c r="K194" i="2" s="1"/>
  <c r="A9" i="2"/>
  <c r="H266" i="2"/>
  <c r="H267" i="2" s="1"/>
  <c r="H194" i="2"/>
  <c r="G194" i="2" s="1"/>
  <c r="A266" i="2" l="1"/>
  <c r="A194" i="2"/>
  <c r="J9" i="2"/>
  <c r="I9" i="2" s="1"/>
  <c r="L9" i="2"/>
  <c r="K9" i="2" s="1"/>
  <c r="D9" i="2"/>
  <c r="C9" i="2" s="1"/>
  <c r="H200" i="2" l="1"/>
  <c r="G200" i="2" s="1"/>
  <c r="A124" i="2"/>
  <c r="H199" i="2"/>
  <c r="G199" i="2" s="1"/>
  <c r="A8" i="2"/>
  <c r="A200" i="2" l="1"/>
  <c r="A23" i="2"/>
  <c r="A156" i="2"/>
  <c r="A63" i="2"/>
  <c r="A64" i="2"/>
  <c r="D8" i="2"/>
  <c r="C8" i="2" s="1"/>
  <c r="L8" i="2"/>
  <c r="K8" i="2" s="1"/>
  <c r="J8" i="2"/>
  <c r="I8" i="2" s="1"/>
  <c r="J200" i="2"/>
  <c r="I200" i="2" s="1"/>
  <c r="L200" i="2"/>
  <c r="K200" i="2" s="1"/>
  <c r="A252" i="2"/>
  <c r="A199" i="2"/>
  <c r="J252" i="2"/>
  <c r="I252" i="2" s="1"/>
  <c r="L252" i="2"/>
  <c r="K252" i="2" s="1"/>
  <c r="Q261" i="2"/>
  <c r="F124" i="2"/>
  <c r="E124" i="2" s="1"/>
  <c r="L124" i="2"/>
  <c r="K124" i="2" s="1"/>
  <c r="Q137" i="2"/>
  <c r="J124" i="2"/>
  <c r="I124" i="2" s="1"/>
  <c r="L23" i="2"/>
  <c r="K23" i="2" s="1"/>
  <c r="G266" i="2"/>
  <c r="G267" i="2"/>
  <c r="J23" i="2" l="1"/>
  <c r="I23" i="2" s="1"/>
  <c r="D23" i="2"/>
  <c r="C23" i="2" s="1"/>
  <c r="F137" i="2"/>
  <c r="E137" i="2" s="1"/>
  <c r="F156" i="2"/>
  <c r="L156" i="2"/>
  <c r="K156" i="2" s="1"/>
  <c r="J156" i="2"/>
  <c r="J64" i="2"/>
  <c r="I64" i="2" s="1"/>
  <c r="D64" i="2"/>
  <c r="L64" i="2"/>
  <c r="L63" i="2"/>
  <c r="K63" i="2" s="1"/>
  <c r="J63" i="2"/>
  <c r="D63" i="2"/>
  <c r="J199" i="2"/>
  <c r="I199" i="2" s="1"/>
  <c r="L199" i="2"/>
  <c r="K199" i="2" s="1"/>
  <c r="R261" i="2"/>
  <c r="H261" i="2" s="1"/>
  <c r="H262" i="2" s="1"/>
  <c r="G262" i="2" s="1"/>
  <c r="H252" i="2"/>
  <c r="G252" i="2" s="1"/>
  <c r="F122" i="2" l="1"/>
  <c r="E122" i="2" s="1"/>
  <c r="H192" i="2"/>
  <c r="G192" i="2" s="1"/>
  <c r="H225" i="2"/>
  <c r="G225" i="2" s="1"/>
  <c r="A197" i="2"/>
  <c r="A190" i="2"/>
  <c r="A264" i="2"/>
  <c r="A180" i="2"/>
  <c r="A115" i="2"/>
  <c r="H210" i="2"/>
  <c r="G210" i="2" s="1"/>
  <c r="H214" i="2"/>
  <c r="G214" i="2" s="1"/>
  <c r="H208" i="2"/>
  <c r="H193" i="2"/>
  <c r="F138" i="2"/>
  <c r="E138" i="2" s="1"/>
  <c r="A261" i="2"/>
  <c r="I156" i="2"/>
  <c r="K64" i="2"/>
  <c r="I63" i="2"/>
  <c r="G261" i="2"/>
  <c r="H251" i="2"/>
  <c r="G251" i="2" s="1"/>
  <c r="A204" i="2" l="1"/>
  <c r="A171" i="2"/>
  <c r="A202" i="2"/>
  <c r="A203" i="2"/>
  <c r="A163" i="2"/>
  <c r="A162" i="2"/>
  <c r="A225" i="2"/>
  <c r="L225" i="2"/>
  <c r="K225" i="2" s="1"/>
  <c r="J225" i="2"/>
  <c r="I225" i="2" s="1"/>
  <c r="A35" i="2"/>
  <c r="A164" i="2"/>
  <c r="A207" i="2"/>
  <c r="A107" i="2"/>
  <c r="A210" i="2"/>
  <c r="J210" i="2"/>
  <c r="I210" i="2" s="1"/>
  <c r="L210" i="2"/>
  <c r="K210" i="2" s="1"/>
  <c r="J208" i="2"/>
  <c r="A208" i="2"/>
  <c r="L208" i="2"/>
  <c r="K208" i="2" s="1"/>
  <c r="A25" i="2"/>
  <c r="A36" i="2"/>
  <c r="A170" i="2"/>
  <c r="A22" i="2"/>
  <c r="A185" i="2"/>
  <c r="A33" i="2"/>
  <c r="A184" i="2"/>
  <c r="A116" i="2"/>
  <c r="A105" i="2"/>
  <c r="A117" i="2"/>
  <c r="A106" i="2"/>
  <c r="A205" i="2"/>
  <c r="A111" i="2"/>
  <c r="A69" i="2"/>
  <c r="A187" i="2"/>
  <c r="A118" i="2"/>
  <c r="A188" i="2"/>
  <c r="A218" i="2"/>
  <c r="A238" i="2"/>
  <c r="A196" i="2"/>
  <c r="J192" i="2"/>
  <c r="I192" i="2" s="1"/>
  <c r="A192" i="2"/>
  <c r="L192" i="2"/>
  <c r="K192" i="2" s="1"/>
  <c r="A20" i="2"/>
  <c r="A191" i="2"/>
  <c r="A114" i="2"/>
  <c r="A214" i="2"/>
  <c r="J214" i="2"/>
  <c r="I214" i="2" s="1"/>
  <c r="L214" i="2"/>
  <c r="K214" i="2" s="1"/>
  <c r="L193" i="2"/>
  <c r="K193" i="2" s="1"/>
  <c r="A193" i="2"/>
  <c r="J193" i="2"/>
  <c r="I193" i="2" s="1"/>
  <c r="J5" i="2"/>
  <c r="D5" i="2"/>
  <c r="L5" i="2"/>
  <c r="K5" i="2" s="1"/>
  <c r="A146" i="2"/>
  <c r="A179" i="2"/>
  <c r="A183" i="2"/>
  <c r="A87" i="2"/>
  <c r="G193" i="2"/>
  <c r="A5" i="2" l="1"/>
  <c r="I5" i="2"/>
  <c r="A6" i="2"/>
  <c r="A4" i="2"/>
  <c r="A7" i="2"/>
  <c r="C64" i="2"/>
  <c r="C63" i="2"/>
  <c r="A3" i="15" l="1"/>
  <c r="B3" i="15"/>
  <c r="D3" i="15" l="1"/>
  <c r="C3" i="15"/>
  <c r="A189" i="2"/>
  <c r="A186" i="2"/>
  <c r="A182" i="2"/>
  <c r="A142" i="2"/>
  <c r="A161" i="2"/>
  <c r="C5" i="2"/>
  <c r="A181" i="2"/>
  <c r="A201" i="2"/>
  <c r="A4" i="15" l="1"/>
  <c r="B8" i="15"/>
  <c r="B4" i="15"/>
  <c r="A9" i="15"/>
  <c r="A5" i="15"/>
  <c r="B9" i="15"/>
  <c r="B5" i="15"/>
  <c r="A10" i="15"/>
  <c r="A6" i="15"/>
  <c r="B10" i="15"/>
  <c r="B6" i="15"/>
  <c r="A7" i="15"/>
  <c r="B7" i="15"/>
  <c r="A8" i="15"/>
  <c r="E156" i="2"/>
  <c r="D8" i="15" l="1"/>
  <c r="D7" i="15"/>
  <c r="D10" i="15"/>
  <c r="D9" i="15"/>
  <c r="D6" i="15"/>
  <c r="D5" i="15"/>
  <c r="D4" i="15"/>
  <c r="C10" i="15"/>
  <c r="C9" i="15"/>
  <c r="C4" i="15"/>
  <c r="C8" i="15"/>
  <c r="C7" i="15"/>
  <c r="C6" i="15"/>
  <c r="C5" i="15"/>
  <c r="D7" i="9" l="1"/>
  <c r="A38" i="2" l="1"/>
  <c r="A70" i="2"/>
  <c r="A109"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163" i="15" l="1"/>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F14" i="6" s="1"/>
  <c r="E1" i="6"/>
  <c r="D7" i="6"/>
  <c r="B8" i="6"/>
  <c r="B4" i="6"/>
  <c r="E8" i="6"/>
  <c r="B7" i="6"/>
  <c r="C7" i="6"/>
  <c r="E7" i="6"/>
  <c r="F7" i="6"/>
  <c r="C8" i="6"/>
  <c r="F8" i="6"/>
  <c r="D8" i="6"/>
  <c r="D4" i="6"/>
  <c r="B15" i="6" l="1"/>
  <c r="D15" i="6"/>
  <c r="F15" i="6"/>
  <c r="C16" i="6"/>
  <c r="E16" i="6"/>
  <c r="B17" i="6"/>
  <c r="D17" i="6"/>
  <c r="F17" i="6"/>
  <c r="C18" i="6"/>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B41" i="6"/>
  <c r="D41" i="6"/>
  <c r="F41" i="6"/>
  <c r="C15" i="6"/>
  <c r="E15" i="6"/>
  <c r="B16" i="6"/>
  <c r="D16" i="6"/>
  <c r="F16" i="6"/>
  <c r="C17" i="6"/>
  <c r="E17"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C41" i="6"/>
  <c r="E41" i="6"/>
  <c r="C14" i="6"/>
  <c r="B14" i="6"/>
  <c r="E14" i="6"/>
  <c r="D14" i="6"/>
  <c r="F9" i="6"/>
  <c r="F13" i="6"/>
  <c r="B12" i="6"/>
  <c r="B13" i="6"/>
  <c r="E11" i="6"/>
  <c r="B11" i="6"/>
  <c r="B9" i="6"/>
  <c r="F10" i="6"/>
  <c r="D10" i="6"/>
  <c r="E10" i="6"/>
  <c r="C13" i="6"/>
  <c r="F11" i="6"/>
  <c r="D12" i="6"/>
  <c r="C12" i="6"/>
  <c r="D9" i="6"/>
  <c r="D13" i="6"/>
  <c r="F12" i="6"/>
  <c r="E12" i="6"/>
  <c r="C10" i="6"/>
  <c r="E13" i="6"/>
  <c r="E9" i="6"/>
  <c r="C11" i="6"/>
  <c r="D11" i="6"/>
  <c r="B10" i="6"/>
  <c r="C9" i="6"/>
  <c r="E42" i="6" l="1"/>
  <c r="F42" i="6"/>
  <c r="H1" i="6" l="1"/>
  <c r="H196" i="2"/>
  <c r="H187" i="2"/>
  <c r="G187" i="2" s="1"/>
  <c r="H197" i="2"/>
  <c r="G197" i="2" s="1"/>
  <c r="H183" i="2"/>
  <c r="G183" i="2" s="1"/>
  <c r="H201" i="2"/>
  <c r="H190" i="2"/>
  <c r="G190" i="2" s="1"/>
  <c r="H188" i="2"/>
  <c r="H162" i="2"/>
  <c r="G162" i="2" s="1"/>
  <c r="H180" i="2"/>
  <c r="H186" i="2"/>
  <c r="G186" i="2" s="1"/>
  <c r="H189" i="2"/>
  <c r="G189" i="2" s="1"/>
  <c r="H205" i="2"/>
  <c r="G205" i="2" s="1"/>
  <c r="H204" i="2"/>
  <c r="G204" i="2" s="1"/>
  <c r="H184" i="2"/>
  <c r="G184" i="2" s="1"/>
  <c r="H163" i="2"/>
  <c r="G163" i="2" s="1"/>
  <c r="H181" i="2"/>
  <c r="G181" i="2" s="1"/>
  <c r="H164" i="2"/>
  <c r="H202" i="2"/>
  <c r="G202" i="2" s="1"/>
  <c r="H182" i="2"/>
  <c r="H171" i="2"/>
  <c r="G171" i="2" s="1"/>
  <c r="H207" i="2"/>
  <c r="G207" i="2" s="1"/>
  <c r="H203" i="2"/>
  <c r="G203" i="2" s="1"/>
  <c r="H185" i="2"/>
  <c r="G185" i="2" s="1"/>
  <c r="H218" i="2"/>
  <c r="G218" i="2" s="1"/>
  <c r="H191" i="2"/>
  <c r="G191" i="2" s="1"/>
  <c r="F118" i="2" l="1"/>
  <c r="J118" i="2"/>
  <c r="I118" i="2" s="1"/>
  <c r="L118" i="2"/>
  <c r="J179" i="2"/>
  <c r="L179" i="2"/>
  <c r="K179" i="2" s="1"/>
  <c r="Q232" i="2"/>
  <c r="J189" i="2"/>
  <c r="I189" i="2" s="1"/>
  <c r="L189" i="2"/>
  <c r="K189" i="2" s="1"/>
  <c r="L109" i="2"/>
  <c r="F109" i="2"/>
  <c r="J109" i="2"/>
  <c r="I109" i="2" s="1"/>
  <c r="L106" i="2"/>
  <c r="F106" i="2"/>
  <c r="J106" i="2"/>
  <c r="I106" i="2" s="1"/>
  <c r="L182" i="2"/>
  <c r="K182" i="2" s="1"/>
  <c r="J182" i="2"/>
  <c r="J187" i="2"/>
  <c r="I187" i="2" s="1"/>
  <c r="L187" i="2"/>
  <c r="K187" i="2" s="1"/>
  <c r="R167" i="2"/>
  <c r="H161" i="2"/>
  <c r="L22" i="2"/>
  <c r="K22" i="2" s="1"/>
  <c r="J22" i="2"/>
  <c r="D22" i="2"/>
  <c r="L35" i="2"/>
  <c r="K35" i="2" s="1"/>
  <c r="D35" i="2"/>
  <c r="C35" i="2" s="1"/>
  <c r="J35" i="2"/>
  <c r="I35" i="2" s="1"/>
  <c r="J196" i="2"/>
  <c r="L196" i="2"/>
  <c r="K196" i="2" s="1"/>
  <c r="J185" i="2"/>
  <c r="I185" i="2" s="1"/>
  <c r="L185" i="2"/>
  <c r="K185" i="2" s="1"/>
  <c r="J191" i="2"/>
  <c r="I191" i="2" s="1"/>
  <c r="L191" i="2"/>
  <c r="K191" i="2" s="1"/>
  <c r="L171" i="2"/>
  <c r="K171" i="2" s="1"/>
  <c r="J171" i="2"/>
  <c r="I171" i="2" s="1"/>
  <c r="J7" i="2"/>
  <c r="I7" i="2" s="1"/>
  <c r="L7" i="2"/>
  <c r="K7" i="2" s="1"/>
  <c r="D7" i="2"/>
  <c r="C7" i="2" s="1"/>
  <c r="J190" i="2"/>
  <c r="I190" i="2" s="1"/>
  <c r="L190" i="2"/>
  <c r="K190" i="2" s="1"/>
  <c r="L180" i="2"/>
  <c r="K180" i="2" s="1"/>
  <c r="J180" i="2"/>
  <c r="J264" i="2"/>
  <c r="L264" i="2"/>
  <c r="K264" i="2" s="1"/>
  <c r="D87" i="2"/>
  <c r="J87" i="2"/>
  <c r="L87" i="2"/>
  <c r="K87" i="2" s="1"/>
  <c r="J188" i="2"/>
  <c r="L188" i="2"/>
  <c r="K188" i="2" s="1"/>
  <c r="J207" i="2"/>
  <c r="I207" i="2" s="1"/>
  <c r="L207" i="2"/>
  <c r="K207" i="2" s="1"/>
  <c r="L111" i="2"/>
  <c r="K111" i="2" s="1"/>
  <c r="J111" i="2"/>
  <c r="I111" i="2" s="1"/>
  <c r="F111" i="2"/>
  <c r="E111" i="2" s="1"/>
  <c r="D70" i="2"/>
  <c r="J70" i="2"/>
  <c r="I70" i="2" s="1"/>
  <c r="L70" i="2"/>
  <c r="J181" i="2"/>
  <c r="I181" i="2" s="1"/>
  <c r="L181" i="2"/>
  <c r="K181" i="2" s="1"/>
  <c r="R174" i="2"/>
  <c r="H174" i="2" s="1"/>
  <c r="H170" i="2"/>
  <c r="L114" i="2"/>
  <c r="F114" i="2"/>
  <c r="J114" i="2"/>
  <c r="I114" i="2" s="1"/>
  <c r="J20" i="2"/>
  <c r="I20" i="2" s="1"/>
  <c r="L20" i="2"/>
  <c r="K20" i="2" s="1"/>
  <c r="D20" i="2"/>
  <c r="C20" i="2" s="1"/>
  <c r="Q174" i="2"/>
  <c r="J170" i="2"/>
  <c r="L170" i="2"/>
  <c r="K170" i="2" s="1"/>
  <c r="L186" i="2"/>
  <c r="K186" i="2" s="1"/>
  <c r="J186" i="2"/>
  <c r="I186" i="2" s="1"/>
  <c r="J116" i="2"/>
  <c r="I116" i="2" s="1"/>
  <c r="F116" i="2"/>
  <c r="L116" i="2"/>
  <c r="F117" i="2"/>
  <c r="L117" i="2"/>
  <c r="J117" i="2"/>
  <c r="I117" i="2" s="1"/>
  <c r="L33" i="2"/>
  <c r="K33" i="2" s="1"/>
  <c r="D33" i="2"/>
  <c r="C33" i="2" s="1"/>
  <c r="J33" i="2"/>
  <c r="I33" i="2" s="1"/>
  <c r="H179" i="2"/>
  <c r="R232" i="2"/>
  <c r="H232" i="2" s="1"/>
  <c r="J146" i="2"/>
  <c r="I146" i="2" s="1"/>
  <c r="L146" i="2"/>
  <c r="F146" i="2"/>
  <c r="J203" i="2"/>
  <c r="I203" i="2" s="1"/>
  <c r="L203" i="2"/>
  <c r="K203" i="2" s="1"/>
  <c r="J163" i="2"/>
  <c r="I163" i="2" s="1"/>
  <c r="L163" i="2"/>
  <c r="K163" i="2" s="1"/>
  <c r="J69" i="2"/>
  <c r="I69" i="2" s="1"/>
  <c r="D69" i="2"/>
  <c r="C69" i="2" s="1"/>
  <c r="L69" i="2"/>
  <c r="K69" i="2" s="1"/>
  <c r="Q91" i="2"/>
  <c r="D91" i="2" s="1"/>
  <c r="J38" i="2"/>
  <c r="I38" i="2" s="1"/>
  <c r="D38" i="2"/>
  <c r="C38" i="2" s="1"/>
  <c r="L38" i="2"/>
  <c r="K38" i="2" s="1"/>
  <c r="D6" i="2"/>
  <c r="L6" i="2"/>
  <c r="K6" i="2" s="1"/>
  <c r="J6" i="2"/>
  <c r="L202" i="2"/>
  <c r="K202" i="2" s="1"/>
  <c r="J202" i="2"/>
  <c r="I202" i="2" s="1"/>
  <c r="L183" i="2"/>
  <c r="K183" i="2" s="1"/>
  <c r="J183" i="2"/>
  <c r="I183" i="2" s="1"/>
  <c r="L4" i="2"/>
  <c r="D4" i="2"/>
  <c r="Q44" i="2"/>
  <c r="J4" i="2"/>
  <c r="H238" i="2"/>
  <c r="G238" i="2" s="1"/>
  <c r="R249" i="2"/>
  <c r="H249" i="2" s="1"/>
  <c r="J115" i="2"/>
  <c r="I115" i="2" s="1"/>
  <c r="L115" i="2"/>
  <c r="K115" i="2" s="1"/>
  <c r="F115" i="2"/>
  <c r="E115" i="2" s="1"/>
  <c r="J197" i="2"/>
  <c r="I197" i="2" s="1"/>
  <c r="L197" i="2"/>
  <c r="K197" i="2" s="1"/>
  <c r="D36" i="2"/>
  <c r="L36" i="2"/>
  <c r="K36" i="2" s="1"/>
  <c r="J36" i="2"/>
  <c r="L218" i="2"/>
  <c r="K218" i="2" s="1"/>
  <c r="J218" i="2"/>
  <c r="I218" i="2" s="1"/>
  <c r="J162" i="2"/>
  <c r="I162" i="2" s="1"/>
  <c r="L162" i="2"/>
  <c r="K162" i="2" s="1"/>
  <c r="J201" i="2"/>
  <c r="L201" i="2"/>
  <c r="K201" i="2" s="1"/>
  <c r="L25" i="2"/>
  <c r="K25" i="2" s="1"/>
  <c r="D25" i="2"/>
  <c r="J25" i="2"/>
  <c r="L204" i="2"/>
  <c r="K204" i="2" s="1"/>
  <c r="J204" i="2"/>
  <c r="I204" i="2" s="1"/>
  <c r="F107" i="2"/>
  <c r="E107" i="2" s="1"/>
  <c r="L107" i="2"/>
  <c r="K107" i="2" s="1"/>
  <c r="J107" i="2"/>
  <c r="I107" i="2" s="1"/>
  <c r="J142" i="2"/>
  <c r="I142" i="2" s="1"/>
  <c r="L142" i="2"/>
  <c r="F142" i="2"/>
  <c r="L164" i="2"/>
  <c r="J164" i="2"/>
  <c r="I164" i="2" s="1"/>
  <c r="F105" i="2"/>
  <c r="J105" i="2"/>
  <c r="I105" i="2" s="1"/>
  <c r="Q120" i="2"/>
  <c r="L105" i="2"/>
  <c r="L184" i="2"/>
  <c r="K184" i="2" s="1"/>
  <c r="J184" i="2"/>
  <c r="I184" i="2" s="1"/>
  <c r="J205" i="2"/>
  <c r="I205" i="2" s="1"/>
  <c r="L205" i="2"/>
  <c r="K205" i="2" s="1"/>
  <c r="L238" i="2"/>
  <c r="K238" i="2" s="1"/>
  <c r="J238" i="2"/>
  <c r="I238" i="2" s="1"/>
  <c r="Q249" i="2"/>
  <c r="J161" i="2"/>
  <c r="I161" i="2" s="1"/>
  <c r="F149" i="2"/>
  <c r="Q167" i="2"/>
  <c r="L161" i="2"/>
  <c r="M1" i="1"/>
  <c r="B5" i="1"/>
  <c r="K146" i="2" l="1"/>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I12" i="9" s="1"/>
  <c r="C12" i="9"/>
  <c r="B13" i="9"/>
  <c r="A14" i="9"/>
  <c r="I14" i="9" s="1"/>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I13" i="9" s="1"/>
  <c r="C13" i="9"/>
  <c r="B14" i="9"/>
  <c r="A15" i="9"/>
  <c r="I15" i="9" s="1"/>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K114" i="2"/>
  <c r="I182" i="2"/>
  <c r="I264" i="2"/>
  <c r="K118" i="2"/>
  <c r="K70" i="2"/>
  <c r="I188" i="2"/>
  <c r="K106" i="2"/>
  <c r="K117" i="2"/>
  <c r="I196" i="2"/>
  <c r="I179" i="2"/>
  <c r="I208" i="2"/>
  <c r="K116" i="2"/>
  <c r="I180" i="2"/>
  <c r="I87" i="2"/>
  <c r="K164" i="2"/>
  <c r="K105" i="2"/>
  <c r="I170" i="2"/>
  <c r="I22" i="2"/>
  <c r="K161" i="2"/>
  <c r="K109" i="2"/>
  <c r="Q176" i="2"/>
  <c r="Q234" i="2" s="1"/>
  <c r="Q263" i="2" s="1"/>
  <c r="Q265" i="2" s="1"/>
  <c r="Q267" i="2" s="1"/>
  <c r="I36" i="2"/>
  <c r="I25" i="2"/>
  <c r="Q139" i="2"/>
  <c r="F120" i="2"/>
  <c r="I201" i="2"/>
  <c r="H250" i="2"/>
  <c r="G250" i="2" s="1"/>
  <c r="G249" i="2"/>
  <c r="H236" i="2"/>
  <c r="G236" i="2" s="1"/>
  <c r="P1" i="2"/>
  <c r="Q93" i="2"/>
  <c r="D44" i="2"/>
  <c r="L1" i="2"/>
  <c r="H1" i="13" s="1"/>
  <c r="K4" i="2"/>
  <c r="H233" i="2"/>
  <c r="H178" i="2"/>
  <c r="G1" i="9"/>
  <c r="N1" i="9" s="1"/>
  <c r="Q157" i="2"/>
  <c r="F157" i="2" s="1"/>
  <c r="K142" i="2"/>
  <c r="I4" i="2"/>
  <c r="J1" i="2"/>
  <c r="D1" i="13" s="1"/>
  <c r="I6" i="2"/>
  <c r="D92" i="2"/>
  <c r="D46" i="2"/>
  <c r="H169" i="2"/>
  <c r="H175" i="2"/>
  <c r="H167" i="2"/>
  <c r="R176" i="2"/>
  <c r="C10" i="13" l="1"/>
  <c r="C11" i="13"/>
  <c r="B12" i="13"/>
  <c r="C13" i="13"/>
  <c r="B14" i="13"/>
  <c r="D14" i="13"/>
  <c r="C15" i="13"/>
  <c r="B16" i="13"/>
  <c r="D16" i="13"/>
  <c r="C17" i="13"/>
  <c r="B18" i="13"/>
  <c r="D18" i="13"/>
  <c r="C19" i="13"/>
  <c r="B20" i="13"/>
  <c r="D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D17" i="13"/>
  <c r="B19" i="13"/>
  <c r="C20" i="13"/>
  <c r="D21"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D15"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D19"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15" i="13"/>
  <c r="H17" i="13"/>
  <c r="H19" i="13"/>
  <c r="H21"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16"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14"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18"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K4" i="9"/>
  <c r="D45" i="2"/>
  <c r="D3" i="2"/>
  <c r="F139" i="2"/>
  <c r="Q159" i="2"/>
  <c r="F159" i="2" s="1"/>
  <c r="H176" i="2"/>
  <c r="R234" i="2"/>
  <c r="H168" i="2"/>
  <c r="H160" i="2"/>
  <c r="F158" i="2"/>
  <c r="F141" i="2"/>
  <c r="D93" i="2"/>
  <c r="F94" i="2"/>
  <c r="F121" i="2"/>
  <c r="E120" i="2"/>
  <c r="E7" i="13" l="1"/>
  <c r="E114" i="2"/>
  <c r="H9" i="13"/>
  <c r="D9" i="13"/>
  <c r="E9" i="13" s="1"/>
  <c r="E200" i="13"/>
  <c r="E192" i="13"/>
  <c r="E184" i="13"/>
  <c r="E176" i="13"/>
  <c r="E168" i="13"/>
  <c r="E160" i="13"/>
  <c r="E152" i="13"/>
  <c r="E144" i="13"/>
  <c r="E136" i="13"/>
  <c r="E115" i="13"/>
  <c r="E99" i="13"/>
  <c r="E83" i="13"/>
  <c r="E67" i="13"/>
  <c r="E51" i="13"/>
  <c r="E35" i="13"/>
  <c r="E19"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21"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20" i="13"/>
  <c r="E16"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5"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7"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E18" i="13"/>
  <c r="E14" i="13"/>
  <c r="H10" i="13"/>
  <c r="E8" i="13"/>
  <c r="D10" i="13"/>
  <c r="E10" i="13" s="1"/>
  <c r="Q1" i="2"/>
  <c r="F1" i="1" s="1"/>
  <c r="E106" i="2"/>
  <c r="E118" i="2"/>
  <c r="C70" i="2"/>
  <c r="E116" i="2"/>
  <c r="E117" i="2"/>
  <c r="G164" i="2"/>
  <c r="C92" i="2"/>
  <c r="C87" i="2"/>
  <c r="C91" i="2"/>
  <c r="C46" i="2"/>
  <c r="C22" i="2"/>
  <c r="C4" i="2"/>
  <c r="G175" i="2"/>
  <c r="G167" i="2"/>
  <c r="G161" i="2"/>
  <c r="G170" i="2"/>
  <c r="G174" i="2"/>
  <c r="G169" i="2"/>
  <c r="E105" i="2"/>
  <c r="E109" i="2"/>
  <c r="G168" i="2"/>
  <c r="E121" i="2"/>
  <c r="C25" i="2"/>
  <c r="C36" i="2"/>
  <c r="G160" i="2"/>
  <c r="H177" i="2"/>
  <c r="G232" i="2" s="1"/>
  <c r="G176" i="2"/>
  <c r="E139" i="2"/>
  <c r="F140" i="2"/>
  <c r="E157" i="2" s="1"/>
  <c r="C45" i="2"/>
  <c r="E94" i="2"/>
  <c r="H234" i="2"/>
  <c r="R263" i="2"/>
  <c r="C44" i="2"/>
  <c r="C3" i="2"/>
  <c r="D1" i="2"/>
  <c r="C6" i="2"/>
  <c r="A1" i="16" l="1"/>
  <c r="A1" i="14"/>
  <c r="E146" i="2"/>
  <c r="H11" i="13"/>
  <c r="H12" i="13" s="1"/>
  <c r="D11" i="13"/>
  <c r="E11" i="13" s="1"/>
  <c r="G182" i="2"/>
  <c r="A1" i="6"/>
  <c r="G188" i="2"/>
  <c r="G196" i="2"/>
  <c r="G179" i="2"/>
  <c r="G208" i="2"/>
  <c r="G180" i="2"/>
  <c r="E149" i="2"/>
  <c r="F1" i="2"/>
  <c r="I1" i="4" s="1"/>
  <c r="E158" i="2"/>
  <c r="A1" i="7"/>
  <c r="A1" i="4"/>
  <c r="A1" i="9"/>
  <c r="M1" i="2"/>
  <c r="A1" i="13"/>
  <c r="B1" i="8"/>
  <c r="R265" i="2"/>
  <c r="R267" i="2" s="1"/>
  <c r="H263" i="2"/>
  <c r="D1" i="4"/>
  <c r="G234" i="2"/>
  <c r="H235" i="2"/>
  <c r="G235" i="2" s="1"/>
  <c r="G177" i="2"/>
  <c r="G178" i="2"/>
  <c r="G233" i="2"/>
  <c r="G201" i="2"/>
  <c r="E142" i="2"/>
  <c r="E140" i="2"/>
  <c r="E141" i="2"/>
  <c r="H13" i="13" l="1"/>
  <c r="D12" i="13"/>
  <c r="E12" i="13" s="1"/>
  <c r="C93" i="2"/>
  <c r="C124" i="4" s="1"/>
  <c r="E159" i="2"/>
  <c r="H117" i="4" s="1"/>
  <c r="G263" i="2"/>
  <c r="H264" i="2"/>
  <c r="H265" i="2"/>
  <c r="D13" i="13" l="1"/>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E44" i="8" l="1"/>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請點選下拉按鈕點選。只會顯示已啟用的會計項目。</t>
        </r>
      </text>
    </comment>
    <comment ref="J6"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6"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149"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<sst xmlns="http://schemas.openxmlformats.org/spreadsheetml/2006/main" count="2268" uniqueCount="557">
  <si>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</si>
  <si>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</si>
  <si>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</si>
  <si>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</si>
  <si>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</si>
  <si>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</si>
  <si>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</si>
  <si>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</si>
  <si>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</si>
  <si>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</si>
  <si>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</si>
  <si>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</si>
  <si>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</si>
  <si>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</si>
  <si>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</si>
  <si>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</si>
  <si>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</si>
  <si>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</si>
  <si>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</si>
  <si>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</si>
  <si>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</si>
  <si>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</si>
  <si>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</si>
  <si>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</si>
  <si>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</si>
  <si>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</si>
  <si>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</si>
  <si>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</si>
  <si>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</si>
  <si>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</si>
  <si>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</si>
  <si>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</si>
  <si>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</si>
  <si>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</si>
  <si>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</si>
  <si>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</si>
  <si>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</si>
  <si>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</si>
  <si>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</si>
  <si>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</si>
  <si>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</si>
  <si>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</si>
  <si>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</si>
  <si>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</si>
  <si>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</si>
  <si>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</si>
  <si>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</si>
  <si>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</si>
  <si>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</si>
  <si>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</si>
  <si>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</si>
  <si>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</si>
  <si>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</si>
  <si>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</si>
  <si>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</si>
  <si>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</si>
  <si>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</si>
  <si>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</si>
  <si>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</si>
  <si>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</si>
  <si>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</si>
  <si>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</si>
  <si>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</si>
  <si>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</si>
  <si>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</si>
  <si>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</si>
  <si>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</si>
  <si>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</si>
  <si>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</si>
  <si>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</si>
  <si>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</si>
  <si>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</si>
  <si>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</si>
  <si>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</si>
  <si>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</si>
  <si>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</si>
  <si>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</si>
  <si>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</si>
  <si>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</si>
  <si>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</si>
  <si>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</si>
  <si>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</si>
  <si>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</si>
  <si>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</si>
  <si>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</si>
  <si>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</si>
  <si>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</si>
  <si>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</si>
  <si>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</si>
  <si>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</si>
  <si>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</si>
  <si>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</si>
  <si>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</si>
  <si>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</si>
  <si>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</si>
  <si>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</si>
  <si>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</si>
  <si>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</si>
  <si>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</si>
  <si>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</si>
  <si>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</si>
  <si>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</si>
  <si>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</si>
  <si>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</si>
  <si>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</si>
  <si>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</si>
  <si>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</si>
  <si>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</si>
  <si>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</si>
  <si>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</si>
  <si>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</si>
  <si>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</si>
  <si>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</si>
  <si>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</si>
  <si>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</si>
  <si>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</si>
  <si>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</si>
  <si>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</si>
  <si>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</si>
  <si>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</si>
  <si>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</si>
  <si>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</si>
  <si>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</si>
  <si>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</si>
  <si>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</si>
  <si>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</si>
  <si>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</si>
  <si>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</si>
  <si>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</si>
  <si>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</si>
  <si>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</si>
  <si>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</si>
  <si>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</si>
  <si>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</si>
  <si>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</si>
  <si>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</si>
  <si>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</si>
  <si>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</si>
  <si>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</si>
  <si>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</si>
  <si>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</si>
  <si>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</si>
  <si>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</si>
  <si>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</si>
  <si>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</si>
  <si>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</si>
  <si>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</si>
  <si>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</si>
  <si>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</si>
  <si>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</si>
  <si>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</si>
  <si>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</si>
  <si>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</si>
  <si>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</si>
  <si>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</si>
  <si>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</si>
  <si>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</si>
  <si>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</si>
  <si>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</si>
  <si>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</si>
  <si>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</si>
  <si>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</si>
  <si>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</si>
  <si>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</si>
  <si>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</si>
  <si>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銷貨</t>
  </si>
  <si>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</si>
  <si>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</si>
  <si>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</si>
  <si>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</si>
  <si>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</si>
  <si>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</si>
  <si>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</si>
  <si>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</si>
  <si>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</si>
  <si>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</si>
  <si>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</si>
  <si>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</si>
  <si>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</si>
  <si>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</si>
  <si>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</si>
  <si>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</si>
  <si>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</si>
  <si>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</si>
  <si>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</si>
  <si>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</si>
  <si>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</si>
  <si>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</si>
  <si>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</si>
  <si>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</si>
  <si>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</si>
  <si>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</si>
  <si>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</si>
  <si>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</si>
  <si>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</si>
  <si>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</si>
  <si>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</si>
  <si>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</si>
  <si>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</si>
  <si>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</si>
  <si>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</si>
  <si>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</si>
  <si>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</si>
  <si>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</si>
  <si>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</si>
  <si>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</si>
  <si>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</si>
  <si>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</si>
  <si>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</si>
  <si>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</si>
  <si>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</si>
  <si>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</si>
  <si>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</si>
  <si>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</si>
  <si>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</si>
  <si>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</si>
  <si>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</si>
  <si>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</si>
  <si>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</si>
  <si>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</si>
  <si>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</si>
  <si>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</si>
  <si>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</si>
  <si>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</si>
  <si>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</si>
  <si>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</si>
  <si>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</si>
  <si>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</si>
  <si>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</si>
  <si>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</si>
  <si>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</si>
  <si>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</si>
  <si>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</si>
  <si>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</si>
  <si>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</si>
  <si>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</si>
  <si>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</si>
  <si>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</si>
  <si>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</si>
  <si>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</si>
  <si>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</si>
  <si>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</si>
  <si>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</si>
  <si>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</si>
  <si>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</si>
  <si>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</si>
  <si>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</si>
  <si>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</si>
  <si>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</si>
  <si>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</si>
  <si>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</si>
  <si>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</si>
  <si>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</si>
  <si>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</si>
  <si>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</si>
  <si>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</si>
  <si>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</si>
  <si>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</si>
  <si>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</si>
  <si>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</si>
  <si>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</si>
  <si>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</si>
  <si>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</si>
  <si>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</si>
  <si>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</si>
  <si>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</si>
  <si>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</si>
  <si>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</si>
  <si>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</si>
  <si>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</si>
  <si>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</si>
  <si>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</si>
  <si>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</si>
  <si>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</si>
  <si>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</si>
  <si>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</si>
  <si>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</si>
  <si>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</si>
  <si>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</si>
  <si>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</si>
  <si>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</si>
  <si>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</si>
  <si>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</si>
  <si>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</si>
  <si>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</si>
  <si>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</si>
  <si>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</si>
  <si>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</si>
  <si>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</si>
  <si>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</si>
  <si>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</si>
  <si>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</si>
  <si>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</si>
  <si>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</si>
  <si>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</si>
  <si>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</si>
  <si>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</si>
  <si>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</si>
  <si>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</si>
  <si>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</si>
  <si>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</si>
  <si>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</si>
  <si>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</si>
  <si>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</si>
  <si>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</si>
  <si>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</si>
  <si>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</si>
  <si>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</si>
  <si>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</si>
  <si>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</si>
  <si>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</si>
  <si>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</si>
  <si>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</si>
  <si>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</si>
  <si>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</si>
  <si>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</si>
  <si>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</si>
  <si>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</si>
  <si>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</si>
  <si>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</si>
  <si>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</si>
  <si>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</si>
  <si>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</si>
  <si>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</si>
  <si>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</si>
  <si>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</si>
  <si>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Y</t>
    <phoneticPr fontId="2" type="noConversion"/>
  </si>
  <si>
    <t>● 常見問題</t>
    <phoneticPr fontId="2" type="noConversion"/>
  </si>
  <si>
    <t>答: 此為免費軟體，也沒有發行收費的版本。</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</si>
  <si>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</si>
  <si>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</si>
  <si>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</si>
  <si>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</si>
  <si>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</si>
  <si>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</si>
  <si>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</si>
  <si>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</si>
  <si>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</si>
  <si>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</si>
  <si>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</si>
  <si>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</si>
  <si>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</si>
  <si>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</si>
  <si>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</si>
  <si>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</si>
  <si>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</si>
  <si>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</si>
  <si>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</si>
  <si>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</si>
  <si>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</si>
  <si>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</si>
  <si>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</si>
  <si>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</si>
  <si>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</si>
  <si>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</si>
  <si>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</si>
  <si>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</si>
  <si>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</si>
  <si>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</si>
  <si>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</si>
  <si>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</si>
  <si>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</si>
  <si>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</si>
  <si>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</si>
  <si>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</si>
  <si>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</si>
  <si>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</si>
  <si>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</si>
  <si>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</si>
  <si>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</si>
  <si>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</si>
  <si>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</si>
  <si>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</si>
  <si>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</si>
  <si>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</si>
  <si>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</si>
  <si>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</si>
  <si>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</si>
  <si>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</si>
  <si>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</si>
  <si>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</si>
  <si>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</si>
  <si>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</si>
  <si>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</si>
  <si>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</si>
  <si>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</si>
  <si>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</si>
  <si>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</si>
  <si>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</si>
  <si>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</si>
  <si>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</si>
  <si>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</si>
  <si>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</si>
  <si>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</si>
  <si>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</si>
  <si>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</si>
  <si>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</si>
  <si>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</si>
  <si>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</si>
  <si>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</si>
  <si>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</si>
  <si>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</si>
  <si>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</si>
  <si>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</si>
  <si>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</si>
  <si>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</si>
  <si>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</si>
  <si>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</si>
  <si>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</si>
  <si>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</si>
  <si>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</si>
  <si>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</si>
  <si>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</si>
  <si>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</si>
  <si>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</si>
  <si>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</si>
  <si>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</si>
  <si>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</si>
  <si>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</si>
  <si>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</si>
  <si>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</si>
  <si>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</si>
  <si>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</si>
  <si>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</si>
  <si>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</si>
  <si>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</si>
  <si>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</si>
  <si>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</si>
  <si>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</si>
  <si>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</si>
  <si>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</si>
  <si>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</si>
  <si>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</si>
  <si>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</si>
  <si>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</si>
  <si>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</si>
  <si>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</si>
  <si>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</si>
  <si>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</si>
  <si>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</si>
  <si>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</si>
  <si>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</si>
  <si>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</si>
  <si>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</si>
  <si>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</si>
  <si>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</si>
  <si>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</si>
  <si>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</si>
  <si>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</si>
  <si>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</si>
  <si>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收入</t>
  </si>
  <si>
    <t>顧問諮詢</t>
  </si>
  <si>
    <t>　</t>
  </si>
  <si>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</si>
  <si>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</si>
  <si>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</si>
  <si>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</si>
  <si>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</si>
  <si>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</si>
  <si>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</si>
  <si>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</si>
  <si>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</si>
  <si>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</si>
  <si>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</si>
  <si>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t>2024</t>
    <phoneticPr fontId="2" type="noConversion"/>
  </si>
  <si>
    <t>6040  旅費</t>
  </si>
  <si>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</si>
  <si>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</si>
  <si>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</si>
  <si>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</si>
  <si>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</si>
  <si>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</si>
  <si>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</si>
  <si>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</si>
  <si>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應退稅額</t>
    <phoneticPr fontId="2" type="noConversion"/>
  </si>
  <si>
    <t>全部</t>
  </si>
  <si>
    <t>全年度</t>
  </si>
  <si>
    <t>1月1日</t>
    <phoneticPr fontId="2" type="noConversion"/>
  </si>
  <si>
    <t>本期損益</t>
    <phoneticPr fontId="2" type="noConversion"/>
  </si>
  <si>
    <t>3430  累積盈虧</t>
  </si>
  <si>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</si>
  <si>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</si>
  <si>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</si>
  <si>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</si>
  <si>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</si>
  <si>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</si>
  <si>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開帳</t>
    <phoneticPr fontId="2" type="noConversion"/>
  </si>
  <si>
    <t>計程車</t>
  </si>
  <si>
    <t>拜訪客戶</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</si>
  <si>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</si>
  <si>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</si>
  <si>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</si>
  <si>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</si>
  <si>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</si>
  <si>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</si>
  <si>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</si>
  <si>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</si>
  <si>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</si>
  <si>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</si>
  <si>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</si>
  <si>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</si>
  <si>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</si>
  <si>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</si>
  <si>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</si>
  <si>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</si>
  <si>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</si>
  <si>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</si>
  <si>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</si>
  <si>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</si>
  <si>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</si>
  <si>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</si>
  <si>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</si>
  <si>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問: 可否在蘋果電腦操作?</t>
    <phoneticPr fontId="2" type="noConversion"/>
  </si>
  <si>
    <t xml:space="preserve">       方法C: 以 Google試算表 操作，但有部份功能不相容，請見下一則問答。</t>
    <phoneticPr fontId="2" type="noConversion"/>
  </si>
  <si>
    <t>答：可以，有三種方法可操作</t>
    <phoneticPr fontId="2" type="noConversion"/>
  </si>
  <si>
    <t>傳票列數不足時，請將第 19 ~ 41 列取消隱藏</t>
    <phoneticPr fontId="2" type="noConversion"/>
  </si>
  <si>
    <t>商品存貨</t>
    <phoneticPr fontId="2" type="noConversion"/>
  </si>
  <si>
    <t>啟用前請刪除上列傳票範例</t>
    <phoneticPr fontId="2" type="noConversion"/>
  </si>
  <si>
    <t>2401001</t>
    <phoneticPr fontId="2" type="noConversion"/>
  </si>
  <si>
    <t xml:space="preserve"> 如仍需取消保護，方法如下，密碼皆為空白：</t>
    <phoneticPr fontId="2" type="noConversion"/>
  </si>
  <si>
    <t>答：原則上可以，但由於部份功能不相容，檔案在Google試算表開啟後，以下設定會消失，請自行評估能否接受：</t>
    <phoneticPr fontId="2" type="noConversion"/>
  </si>
  <si>
    <r>
      <t>● 考量</t>
    </r>
    <r>
      <rPr>
        <sz val="12"/>
        <rFont val="Times New Roman"/>
        <family val="1"/>
      </rPr>
      <t>Excel</t>
    </r>
    <r>
      <rPr>
        <sz val="12"/>
        <rFont val="新細明體"/>
        <family val="1"/>
        <charset val="136"/>
      </rPr>
      <t>運算能力，日記簿設計為可輸入 3,000列。</t>
    </r>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</si>
  <si>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</si>
  <si>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</si>
  <si>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</si>
  <si>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</si>
  <si>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</si>
  <si>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r>
      <t>銀行存款</t>
    </r>
    <r>
      <rPr>
        <sz val="12"/>
        <rFont val="Times New Roman"/>
        <family val="1"/>
      </rPr>
      <t>-X</t>
    </r>
    <r>
      <rPr>
        <sz val="12"/>
        <rFont val="新細明體"/>
        <family val="1"/>
        <charset val="136"/>
      </rPr>
      <t>銀支存</t>
    </r>
    <phoneticPr fontId="2" type="noConversion"/>
  </si>
  <si>
    <t>銀行存款-X銀活存</t>
    <phoneticPr fontId="2" type="noConversion"/>
  </si>
  <si>
    <t>11121 銀行存款-台銀活存</t>
  </si>
  <si>
    <r>
      <t>● 本系統發行於</t>
    </r>
    <r>
      <rPr>
        <sz val="12"/>
        <rFont val="Times New Roman"/>
        <family val="1"/>
      </rPr>
      <t>2004</t>
    </r>
    <r>
      <rPr>
        <sz val="12"/>
        <rFont val="新細明體"/>
        <family val="1"/>
        <charset val="136"/>
      </rPr>
      <t>年，歷經多年改版功能已臻穩定，建議勿隨意修改公式，如因修改造成錯誤委託本所修複將酌收費用。</t>
    </r>
    <phoneticPr fontId="2" type="noConversion"/>
  </si>
  <si>
    <r>
      <t>● 此程式為免費軟體，下載位址</t>
    </r>
    <r>
      <rPr>
        <sz val="12"/>
        <rFont val="Times New Roman"/>
        <family val="1"/>
      </rPr>
      <t xml:space="preserve">www.jrcpa.com </t>
    </r>
    <r>
      <rPr>
        <sz val="12"/>
        <rFont val="新細明體"/>
        <family val="1"/>
        <charset val="136"/>
      </rPr>
      <t>→下載專區 →捷瑞會計系統。如有疑問或建議，歡迎電郵至</t>
    </r>
    <r>
      <rPr>
        <sz val="12"/>
        <rFont val="Times New Roman"/>
        <family val="1"/>
      </rPr>
      <t>box@jusregal.com</t>
    </r>
    <r>
      <rPr>
        <sz val="12"/>
        <rFont val="新細明體"/>
        <family val="1"/>
        <charset val="136"/>
      </rPr>
      <t>。</t>
    </r>
    <phoneticPr fontId="2" type="noConversion"/>
  </si>
  <si>
    <t>問: 日記簿只能輸入3000列？可否增加 ?</t>
    <phoneticPr fontId="2" type="noConversion"/>
  </si>
  <si>
    <t>答：點 [開發人員] [設計模式] 再點選清單方塊，邊框出現白圓點之後即可調整，調整完成後再點一次[設計模式]。</t>
    <phoneticPr fontId="2" type="noConversion"/>
  </si>
  <si>
    <t>問: 如何調整「傳票列印」裡的清單方塊的大小及位置?</t>
    <phoneticPr fontId="2" type="noConversion"/>
  </si>
  <si>
    <t>2401002</t>
    <phoneticPr fontId="2" type="noConversion"/>
  </si>
  <si>
    <t>2401003</t>
    <phoneticPr fontId="2" type="noConversion"/>
  </si>
  <si>
    <t>華碩</t>
    <phoneticPr fontId="2" type="noConversion"/>
  </si>
  <si>
    <t>輸入傳票出現延遲的現象時，請不必等待可繼續輸入資料，等停止輸入時系統會重新運算。</t>
    <phoneticPr fontId="2" type="noConversion"/>
  </si>
  <si>
    <t>「會計項目」輸入時可按   Alt + ↓  或輸入會計項目代號。</t>
    <phoneticPr fontId="2" type="noConversion"/>
  </si>
  <si>
    <t>計程車</t>
    <phoneticPr fontId="2" type="noConversion"/>
  </si>
  <si>
    <t>241125a</t>
    <phoneticPr fontId="2" type="noConversion"/>
  </si>
  <si>
    <t>● 專案</t>
    <phoneticPr fontId="2" type="noConversion"/>
  </si>
  <si>
    <t>如不需使用專案功能，可將日記簿裡的 專案 欄整欄隱藏。</t>
    <phoneticPr fontId="2" type="noConversion"/>
  </si>
  <si>
    <t>使用前請先在「專案清單」頁面建立專案的簡稱及全稱，或是 客戶 / 廠商 / 會員 / 住戶 的簡稱及全稱。</t>
    <phoneticPr fontId="2" type="noConversion"/>
  </si>
  <si>
    <t>輸入傳票時請在 專案 欄以滑鼠點選專案簡稱，也可按 Alt + ↓選取。</t>
    <phoneticPr fontId="2" type="noConversion"/>
  </si>
  <si>
    <t>在 損益表 及 分類帳 右上角的按鈕點選專案簡稱，即可顯示 專案損益表 及 專案分類帳。</t>
    <phoneticPr fontId="2" type="noConversion"/>
  </si>
  <si>
    <t>直接點選列印會輸出數許多空白頁，請先設定列印範圍或指定頁數。</t>
    <phoneticPr fontId="2" type="noConversion"/>
  </si>
  <si>
    <t>台灣燈節</t>
  </si>
  <si>
    <t>台灣燈節</t>
    <phoneticPr fontId="2" type="noConversion"/>
  </si>
  <si>
    <t>1月</t>
  </si>
  <si>
    <t>1月1日</t>
  </si>
  <si>
    <t>2401003</t>
  </si>
  <si>
    <t>上期結轉</t>
    <phoneticPr fontId="2" type="noConversion"/>
  </si>
  <si>
    <t>專案功能可對特定專案輸出「專案損益表」及「專案分類帳」，也可以用來管理 客戶 / 廠商 / 會員 / 住戶。</t>
    <phoneticPr fontId="2" type="noConversion"/>
  </si>
  <si>
    <t>「傳票日期」輸入 月/日 即可，系統會自動加上年。</t>
    <phoneticPr fontId="2" type="noConversion"/>
  </si>
  <si>
    <t>「傳票編號」編號方式不拘，不重覆即可。</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</si>
</sst>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貸方筆數:&quot;#"/>
    <numFmt numFmtId="190" formatCode="@&quot;年度&quot;"/>
    <numFmt numFmtId="191" formatCode="yyyy/m/d&quot; ～&quot;"/>
    <numFmt numFmtId="192" formatCode="yyyy/m/d;@"/>
    <numFmt numFmtId="193" formatCode="0;[Red]0"/>
    <numFmt numFmtId="194" formatCode="&quot;筆數:&quot;###"/>
    <numFmt numFmtId="195" formatCode="#"/>
  </numFmts>
  <fonts count="85">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sz val="11"/>
      <color indexed="12"/>
      <name val="新細明體"/>
      <family val="1"/>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thin">
        <color indexed="64"/>
      </right>
      <top/>
      <bottom style="thin">
        <color indexed="64"/>
      </bottom>
      <diagonal/>
    </border>
    <border>
      <left style="thin">
        <color theme="0"/>
      </left>
      <right style="medium">
        <color theme="0" tint="-0.499984740745262"/>
      </right>
      <top/>
      <bottom style="medium">
        <color theme="0" tint="-0.499984740745262"/>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35">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49" fontId="1" fillId="0" borderId="0" xfId="0" applyNumberFormat="1" applyFont="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3" xfId="0" applyNumberFormat="1" applyFont="1" applyBorder="1" applyAlignment="1" applyProtection="1">
      <alignment horizontal="center" vertical="top"/>
      <protection hidden="1"/>
    </xf>
    <xf numFmtId="49" fontId="6" fillId="0" borderId="14" xfId="0" applyNumberFormat="1" applyFont="1" applyBorder="1" applyAlignment="1" applyProtection="1">
      <alignment horizontal="center" vertical="top"/>
      <protection hidden="1"/>
    </xf>
    <xf numFmtId="0" fontId="6" fillId="0" borderId="15" xfId="0" applyFont="1" applyBorder="1" applyAlignment="1" applyProtection="1">
      <alignment horizontal="center" vertical="top"/>
      <protection hidden="1"/>
    </xf>
    <xf numFmtId="177" fontId="6" fillId="0" borderId="15" xfId="0" applyNumberFormat="1" applyFont="1" applyBorder="1" applyAlignment="1" applyProtection="1">
      <alignment horizontal="center" vertical="top"/>
      <protection hidden="1"/>
    </xf>
    <xf numFmtId="177" fontId="6" fillId="0" borderId="16"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9" fontId="0" fillId="4" borderId="11" xfId="0" applyNumberFormat="1" applyFill="1" applyBorder="1" applyAlignment="1" applyProtection="1">
      <alignment horizontal="center" vertical="top"/>
      <protection locked="0"/>
    </xf>
    <xf numFmtId="184" fontId="0" fillId="4" borderId="11" xfId="0" applyNumberFormat="1" applyFill="1" applyBorder="1" applyAlignment="1" applyProtection="1">
      <alignment vertical="top" shrinkToFit="1"/>
      <protection locked="0"/>
    </xf>
    <xf numFmtId="0" fontId="0" fillId="4" borderId="11" xfId="0" applyFill="1" applyBorder="1" applyAlignment="1" applyProtection="1">
      <alignment vertical="top" wrapText="1"/>
      <protection locked="0"/>
    </xf>
    <xf numFmtId="177" fontId="0" fillId="4" borderId="11" xfId="0" applyNumberFormat="1" applyFill="1" applyBorder="1" applyAlignment="1" applyProtection="1">
      <alignment vertical="top" shrinkToFit="1"/>
      <protection locked="0"/>
    </xf>
    <xf numFmtId="177" fontId="0" fillId="4" borderId="12"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184" fontId="3" fillId="4" borderId="11" xfId="0" applyNumberFormat="1" applyFont="1" applyFill="1" applyBorder="1" applyAlignment="1" applyProtection="1">
      <alignment vertical="top" shrinkToFi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49" fontId="14" fillId="3" borderId="0" xfId="0" applyNumberFormat="1" applyFont="1" applyFill="1" applyAlignment="1" applyProtection="1">
      <alignment horizontal="left" vertical="center"/>
      <protection locked="0"/>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40" fillId="6" borderId="0" xfId="0" applyFont="1" applyFill="1" applyAlignment="1" applyProtection="1">
      <alignment horizontal="centerContinuous"/>
      <protection hidden="1"/>
    </xf>
    <xf numFmtId="0" fontId="41" fillId="6" borderId="0" xfId="0" quotePrefix="1" applyFont="1" applyFill="1" applyAlignment="1" applyProtection="1">
      <alignment horizontal="centerContinuous"/>
      <protection hidden="1"/>
    </xf>
    <xf numFmtId="0" fontId="40" fillId="4" borderId="0" xfId="0"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2" fillId="5"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2"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4" fillId="0" borderId="0" xfId="0" applyFont="1" applyAlignment="1" applyProtection="1">
      <alignment horizontal="left"/>
      <protection hidden="1"/>
    </xf>
    <xf numFmtId="0" fontId="44" fillId="0" borderId="0" xfId="0" applyFont="1" applyAlignment="1" applyProtection="1">
      <alignment horizontal="center"/>
      <protection hidden="1"/>
    </xf>
    <xf numFmtId="0" fontId="44" fillId="0" borderId="0" xfId="0" applyFont="1" applyProtection="1">
      <protection hidden="1"/>
    </xf>
    <xf numFmtId="0" fontId="0" fillId="0" borderId="0" xfId="0" applyAlignment="1" applyProtection="1">
      <alignment horizontal="center" vertical="center"/>
      <protection hidden="1"/>
    </xf>
    <xf numFmtId="0" fontId="47"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8"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48" fillId="0" borderId="0" xfId="0" applyNumberFormat="1" applyFont="1" applyAlignment="1" applyProtection="1">
      <alignment horizontal="center" shrinkToFit="1"/>
      <protection hidden="1"/>
    </xf>
    <xf numFmtId="177" fontId="49" fillId="0" borderId="0" xfId="0" quotePrefix="1" applyNumberFormat="1" applyFont="1" applyAlignment="1" applyProtection="1">
      <alignment shrinkToFit="1"/>
      <protection hidden="1"/>
    </xf>
    <xf numFmtId="0" fontId="49" fillId="0" borderId="0" xfId="0" applyFont="1" applyAlignment="1" applyProtection="1">
      <alignment horizontal="center"/>
      <protection hidden="1"/>
    </xf>
    <xf numFmtId="177" fontId="50" fillId="0" borderId="0" xfId="0" quotePrefix="1" applyNumberFormat="1" applyFont="1" applyAlignment="1" applyProtection="1">
      <alignment shrinkToFit="1"/>
      <protection hidden="1"/>
    </xf>
    <xf numFmtId="0" fontId="50" fillId="0" borderId="0" xfId="0" applyFont="1" applyAlignment="1" applyProtection="1">
      <alignment horizontal="center"/>
      <protection hidden="1"/>
    </xf>
    <xf numFmtId="0" fontId="18" fillId="0" borderId="23" xfId="0" applyFont="1" applyBorder="1" applyAlignment="1" applyProtection="1">
      <alignment horizontal="left" vertical="center" wrapText="1"/>
      <protection hidden="1"/>
    </xf>
    <xf numFmtId="181" fontId="1" fillId="0" borderId="23" xfId="1" applyNumberFormat="1" applyFont="1" applyFill="1" applyBorder="1" applyAlignment="1" applyProtection="1">
      <alignment horizontal="right" vertical="center" shrinkToFit="1"/>
      <protection hidden="1"/>
    </xf>
    <xf numFmtId="181" fontId="1" fillId="0" borderId="24" xfId="1" applyNumberFormat="1" applyFont="1" applyFill="1" applyBorder="1" applyAlignment="1" applyProtection="1">
      <alignment horizontal="right" vertical="center" shrinkToFit="1"/>
      <protection hidden="1"/>
    </xf>
    <xf numFmtId="176" fontId="6" fillId="0" borderId="26" xfId="0" applyNumberFormat="1"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181" fontId="1" fillId="0" borderId="29" xfId="0" applyNumberFormat="1" applyFont="1" applyBorder="1" applyAlignment="1" applyProtection="1">
      <alignment horizontal="left" vertical="center"/>
      <protection hidden="1"/>
    </xf>
    <xf numFmtId="181" fontId="1" fillId="0" borderId="28" xfId="0" applyNumberFormat="1" applyFont="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4"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2" fillId="0" borderId="0" xfId="0" applyFont="1" applyProtection="1">
      <protection hidden="1"/>
    </xf>
    <xf numFmtId="0" fontId="53" fillId="0" borderId="0" xfId="0" applyFont="1" applyProtection="1">
      <protection hidden="1"/>
    </xf>
    <xf numFmtId="49" fontId="0" fillId="0" borderId="0" xfId="0" applyNumberFormat="1" applyAlignment="1" applyProtection="1">
      <alignment horizontal="center" vertical="top"/>
      <protection hidden="1"/>
    </xf>
    <xf numFmtId="49" fontId="51" fillId="0" borderId="0" xfId="0" applyNumberFormat="1" applyFont="1" applyAlignment="1" applyProtection="1">
      <alignment horizontal="center" vertical="center"/>
      <protection hidden="1"/>
    </xf>
    <xf numFmtId="0" fontId="46"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21" xfId="2" applyFont="1" applyBorder="1" applyAlignment="1" applyProtection="1">
      <alignment horizontal="center"/>
      <protection hidden="1"/>
    </xf>
    <xf numFmtId="0" fontId="15" fillId="2" borderId="30" xfId="0" applyFont="1" applyFill="1" applyBorder="1" applyAlignment="1" applyProtection="1">
      <alignment vertical="center"/>
      <protection hidden="1"/>
    </xf>
    <xf numFmtId="49" fontId="1" fillId="2" borderId="30" xfId="0" applyNumberFormat="1" applyFont="1" applyFill="1" applyBorder="1" applyAlignment="1" applyProtection="1">
      <alignment horizontal="left" vertical="center"/>
      <protection hidden="1"/>
    </xf>
    <xf numFmtId="0" fontId="1" fillId="2" borderId="30" xfId="0" applyFont="1" applyFill="1" applyBorder="1" applyAlignment="1" applyProtection="1">
      <alignment vertical="center"/>
      <protection hidden="1"/>
    </xf>
    <xf numFmtId="0" fontId="0" fillId="8" borderId="30" xfId="0" applyFill="1" applyBorder="1" applyProtection="1">
      <protection hidden="1"/>
    </xf>
    <xf numFmtId="182" fontId="5" fillId="8" borderId="30" xfId="0" applyNumberFormat="1" applyFont="1" applyFill="1" applyBorder="1" applyAlignment="1" applyProtection="1">
      <alignment horizontal="center" vertical="top"/>
      <protection hidden="1"/>
    </xf>
    <xf numFmtId="0" fontId="15" fillId="2" borderId="30" xfId="0" applyFont="1" applyFill="1" applyBorder="1" applyAlignment="1" applyProtection="1">
      <alignment horizontal="left" vertical="center"/>
      <protection hidden="1"/>
    </xf>
    <xf numFmtId="0" fontId="15" fillId="2" borderId="30" xfId="0" applyFont="1" applyFill="1" applyBorder="1" applyAlignment="1" applyProtection="1">
      <alignment horizontal="center" vertical="center"/>
      <protection hidden="1"/>
    </xf>
    <xf numFmtId="0" fontId="27" fillId="2" borderId="30" xfId="0" applyFont="1" applyFill="1" applyBorder="1" applyAlignment="1" applyProtection="1">
      <alignment horizontal="left" vertical="center"/>
      <protection hidden="1"/>
    </xf>
    <xf numFmtId="49" fontId="15" fillId="2" borderId="30" xfId="0" applyNumberFormat="1" applyFont="1" applyFill="1" applyBorder="1" applyAlignment="1" applyProtection="1">
      <alignment horizontal="left" vertical="center"/>
      <protection hidden="1"/>
    </xf>
    <xf numFmtId="0" fontId="24" fillId="2" borderId="30" xfId="0" applyFont="1" applyFill="1" applyBorder="1" applyAlignment="1" applyProtection="1">
      <alignment horizontal="right" vertical="center"/>
      <protection hidden="1"/>
    </xf>
    <xf numFmtId="0" fontId="24" fillId="2" borderId="30" xfId="0" applyFont="1" applyFill="1" applyBorder="1" applyAlignment="1" applyProtection="1">
      <alignment horizontal="left" vertical="center"/>
      <protection hidden="1"/>
    </xf>
    <xf numFmtId="177" fontId="15" fillId="2" borderId="30" xfId="0" applyNumberFormat="1" applyFont="1" applyFill="1" applyBorder="1" applyAlignment="1" applyProtection="1">
      <alignment vertical="center"/>
      <protection hidden="1"/>
    </xf>
    <xf numFmtId="49" fontId="26" fillId="2" borderId="30" xfId="0" applyNumberFormat="1" applyFont="1" applyFill="1" applyBorder="1" applyAlignment="1" applyProtection="1">
      <alignment horizontal="right"/>
      <protection hidden="1"/>
    </xf>
    <xf numFmtId="188" fontId="26" fillId="2" borderId="30" xfId="0" applyNumberFormat="1" applyFont="1" applyFill="1" applyBorder="1" applyAlignment="1" applyProtection="1">
      <alignment horizontal="left"/>
      <protection hidden="1"/>
    </xf>
    <xf numFmtId="49" fontId="26" fillId="2" borderId="30" xfId="0" applyNumberFormat="1" applyFont="1" applyFill="1" applyBorder="1" applyAlignment="1" applyProtection="1">
      <alignment horizontal="left"/>
      <protection hidden="1"/>
    </xf>
    <xf numFmtId="0" fontId="54" fillId="2" borderId="30" xfId="0" applyFont="1" applyFill="1" applyBorder="1" applyAlignment="1" applyProtection="1">
      <alignment vertical="center"/>
      <protection hidden="1"/>
    </xf>
    <xf numFmtId="0" fontId="1" fillId="2" borderId="30" xfId="0" applyFont="1" applyFill="1" applyBorder="1" applyProtection="1">
      <protection hidden="1"/>
    </xf>
    <xf numFmtId="186" fontId="26" fillId="2" borderId="30" xfId="0" applyNumberFormat="1" applyFont="1" applyFill="1" applyBorder="1" applyAlignment="1" applyProtection="1">
      <alignment horizontal="center"/>
      <protection hidden="1"/>
    </xf>
    <xf numFmtId="0" fontId="1" fillId="2" borderId="30" xfId="0" applyFont="1" applyFill="1" applyBorder="1" applyAlignment="1" applyProtection="1">
      <alignment horizontal="left"/>
      <protection hidden="1"/>
    </xf>
    <xf numFmtId="177" fontId="1" fillId="2" borderId="30" xfId="0" applyNumberFormat="1" applyFont="1" applyFill="1" applyBorder="1" applyProtection="1">
      <protection hidden="1"/>
    </xf>
    <xf numFmtId="0" fontId="54" fillId="2" borderId="30" xfId="0" applyFont="1" applyFill="1" applyBorder="1" applyProtection="1">
      <protection hidden="1"/>
    </xf>
    <xf numFmtId="176" fontId="15" fillId="2" borderId="30" xfId="0" applyNumberFormat="1" applyFont="1" applyFill="1" applyBorder="1" applyAlignment="1" applyProtection="1">
      <alignment horizontal="center" vertical="center"/>
      <protection hidden="1"/>
    </xf>
    <xf numFmtId="0" fontId="55" fillId="2" borderId="30"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56" fillId="2" borderId="30" xfId="0" applyFont="1" applyFill="1" applyBorder="1" applyAlignment="1" applyProtection="1">
      <alignment vertical="center" shrinkToFit="1"/>
      <protection hidden="1"/>
    </xf>
    <xf numFmtId="189" fontId="26" fillId="2" borderId="30"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84" fontId="54" fillId="4" borderId="11" xfId="0" applyNumberFormat="1" applyFont="1" applyFill="1" applyBorder="1" applyAlignment="1" applyProtection="1">
      <alignment vertical="top" shrinkToFit="1"/>
      <protection locked="0"/>
    </xf>
    <xf numFmtId="177" fontId="0" fillId="0" borderId="0" xfId="0" applyNumberFormat="1" applyAlignment="1" applyProtection="1">
      <alignment vertical="top" shrinkToFit="1"/>
      <protection hidden="1"/>
    </xf>
    <xf numFmtId="0" fontId="0" fillId="3" borderId="20" xfId="0" applyFill="1" applyBorder="1" applyAlignment="1" applyProtection="1">
      <alignment horizontal="center"/>
      <protection hidden="1"/>
    </xf>
    <xf numFmtId="0" fontId="0" fillId="7" borderId="20" xfId="0" applyFill="1" applyBorder="1" applyAlignment="1" applyProtection="1">
      <alignment horizontal="left"/>
      <protection hidden="1"/>
    </xf>
    <xf numFmtId="0" fontId="0" fillId="7" borderId="20" xfId="0" applyFill="1" applyBorder="1" applyAlignment="1" applyProtection="1">
      <alignment shrinkToFit="1"/>
      <protection hidden="1"/>
    </xf>
    <xf numFmtId="0" fontId="0" fillId="3" borderId="20" xfId="0" applyFill="1" applyBorder="1" applyAlignment="1" applyProtection="1">
      <alignment horizontal="center"/>
      <protection locked="0"/>
    </xf>
    <xf numFmtId="0" fontId="42" fillId="9" borderId="0" xfId="0" applyFont="1" applyFill="1" applyAlignment="1" applyProtection="1">
      <alignment horizontal="centerContinuous"/>
      <protection hidden="1"/>
    </xf>
    <xf numFmtId="0" fontId="0" fillId="9" borderId="0" xfId="0" applyFill="1" applyProtection="1">
      <protection hidden="1"/>
    </xf>
    <xf numFmtId="0" fontId="53" fillId="0" borderId="0" xfId="0" applyFont="1" applyAlignment="1" applyProtection="1">
      <alignment vertical="top"/>
      <protection locked="0"/>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185" fontId="8" fillId="0" borderId="0" xfId="0" applyNumberFormat="1"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0"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5" xfId="0" applyNumberFormat="1" applyFont="1" applyBorder="1" applyAlignment="1" applyProtection="1">
      <alignment horizontal="center" vertical="top"/>
      <protection hidden="1"/>
    </xf>
    <xf numFmtId="191" fontId="61" fillId="0" borderId="32" xfId="0" applyNumberFormat="1" applyFont="1" applyBorder="1" applyAlignment="1" applyProtection="1">
      <alignment horizontal="left" vertical="center"/>
      <protection locked="0"/>
    </xf>
    <xf numFmtId="192" fontId="61" fillId="0" borderId="31" xfId="0" applyNumberFormat="1" applyFont="1" applyBorder="1" applyAlignment="1" applyProtection="1">
      <alignment horizontal="left" vertical="center"/>
      <protection locked="0"/>
    </xf>
    <xf numFmtId="0" fontId="0" fillId="0" borderId="0" xfId="0" applyAlignment="1" applyProtection="1">
      <alignment horizontal="center" vertical="top"/>
      <protection hidden="1"/>
    </xf>
    <xf numFmtId="0" fontId="10" fillId="0" borderId="0" xfId="0" applyFont="1" applyAlignment="1" applyProtection="1">
      <alignment horizontal="center" vertical="top"/>
      <protection hidden="1"/>
    </xf>
    <xf numFmtId="193"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5"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2" xfId="0" applyFont="1" applyBorder="1" applyAlignment="1" applyProtection="1">
      <alignment horizontal="left" vertical="center" shrinkToFit="1"/>
      <protection hidden="1"/>
    </xf>
    <xf numFmtId="0" fontId="0" fillId="3" borderId="20" xfId="0" applyFill="1" applyBorder="1" applyAlignment="1" applyProtection="1">
      <alignment horizontal="left"/>
      <protection locked="0"/>
    </xf>
    <xf numFmtId="0" fontId="0" fillId="3" borderId="20" xfId="0" applyFill="1" applyBorder="1" applyAlignment="1" applyProtection="1">
      <alignment shrinkToFit="1"/>
      <protection locked="0"/>
    </xf>
    <xf numFmtId="0" fontId="38" fillId="3" borderId="20" xfId="0" applyFont="1" applyFill="1" applyBorder="1" applyAlignment="1" applyProtection="1">
      <alignment horizontal="left" shrinkToFit="1"/>
      <protection locked="0"/>
    </xf>
    <xf numFmtId="0" fontId="1" fillId="3" borderId="20" xfId="0" applyFont="1" applyFill="1" applyBorder="1" applyAlignment="1" applyProtection="1">
      <alignment shrinkToFit="1"/>
      <protection locked="0"/>
    </xf>
    <xf numFmtId="0" fontId="0" fillId="7" borderId="20" xfId="0" applyFill="1" applyBorder="1" applyAlignment="1" applyProtection="1">
      <alignment horizontal="left"/>
      <protection locked="0"/>
    </xf>
    <xf numFmtId="0" fontId="0" fillId="7" borderId="20" xfId="0" applyFill="1" applyBorder="1" applyAlignment="1" applyProtection="1">
      <alignment shrinkToFit="1"/>
      <protection locked="0"/>
    </xf>
    <xf numFmtId="0" fontId="38" fillId="7" borderId="20" xfId="0" applyFont="1" applyFill="1" applyBorder="1" applyAlignment="1" applyProtection="1">
      <alignment horizontal="left" shrinkToFit="1"/>
      <protection locked="0"/>
    </xf>
    <xf numFmtId="0" fontId="37" fillId="7" borderId="20" xfId="0" applyFont="1" applyFill="1" applyBorder="1" applyAlignment="1" applyProtection="1">
      <alignment horizontal="left" shrinkToFit="1"/>
      <protection locked="0"/>
    </xf>
    <xf numFmtId="0" fontId="0" fillId="7" borderId="20" xfId="0" applyFill="1" applyBorder="1" applyAlignment="1" applyProtection="1">
      <alignment wrapText="1"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62" fillId="0" borderId="0" xfId="0" applyFont="1"/>
    <xf numFmtId="0" fontId="25" fillId="0" borderId="0" xfId="0" applyFont="1" applyAlignment="1">
      <alignment horizontal="left"/>
    </xf>
    <xf numFmtId="0" fontId="25" fillId="0" borderId="0" xfId="0" applyFont="1"/>
    <xf numFmtId="0" fontId="25" fillId="10" borderId="20" xfId="0" applyFont="1" applyFill="1" applyBorder="1" applyAlignment="1">
      <alignment horizontal="center"/>
    </xf>
    <xf numFmtId="0" fontId="63" fillId="10" borderId="20" xfId="0" applyFont="1" applyFill="1" applyBorder="1" applyAlignment="1">
      <alignment horizontal="center"/>
    </xf>
    <xf numFmtId="0" fontId="25" fillId="11" borderId="20" xfId="0" applyFont="1" applyFill="1" applyBorder="1" applyAlignment="1">
      <alignment horizontal="center"/>
    </xf>
    <xf numFmtId="0" fontId="25" fillId="11" borderId="20" xfId="0" applyFont="1" applyFill="1" applyBorder="1"/>
    <xf numFmtId="0" fontId="25" fillId="10" borderId="20" xfId="0" applyFont="1" applyFill="1" applyBorder="1" applyAlignment="1">
      <alignment horizontal="left"/>
    </xf>
    <xf numFmtId="0" fontId="63" fillId="10" borderId="20" xfId="0" applyFont="1" applyFill="1" applyBorder="1" applyAlignment="1">
      <alignment horizontal="left"/>
    </xf>
    <xf numFmtId="177" fontId="25" fillId="11" borderId="20" xfId="0" applyNumberFormat="1" applyFont="1" applyFill="1" applyBorder="1" applyProtection="1">
      <protection hidden="1"/>
    </xf>
    <xf numFmtId="14" fontId="25" fillId="11" borderId="20" xfId="0" applyNumberFormat="1" applyFont="1" applyFill="1" applyBorder="1" applyAlignment="1" applyProtection="1">
      <alignment horizontal="left"/>
      <protection hidden="1"/>
    </xf>
    <xf numFmtId="0" fontId="25" fillId="11" borderId="20" xfId="0" applyFont="1" applyFill="1" applyBorder="1" applyAlignment="1" applyProtection="1">
      <alignment horizontal="center"/>
      <protection hidden="1"/>
    </xf>
    <xf numFmtId="0" fontId="25" fillId="11" borderId="20" xfId="0" quotePrefix="1" applyFont="1" applyFill="1" applyBorder="1" applyProtection="1">
      <protection hidden="1"/>
    </xf>
    <xf numFmtId="0" fontId="25" fillId="11" borderId="20" xfId="0" applyFont="1" applyFill="1" applyBorder="1" applyAlignment="1">
      <alignment horizontal="left"/>
    </xf>
    <xf numFmtId="14" fontId="25" fillId="11" borderId="20" xfId="0" applyNumberFormat="1" applyFont="1" applyFill="1" applyBorder="1" applyAlignment="1">
      <alignment horizontal="left"/>
    </xf>
    <xf numFmtId="0" fontId="25" fillId="11" borderId="20" xfId="0" applyFont="1" applyFill="1" applyBorder="1" applyProtection="1">
      <protection hidden="1"/>
    </xf>
    <xf numFmtId="49" fontId="0" fillId="4" borderId="4" xfId="0" applyNumberFormat="1" applyFill="1" applyBorder="1" applyAlignment="1" applyProtection="1">
      <alignment horizontal="center" vertical="top"/>
      <protection locked="0"/>
    </xf>
    <xf numFmtId="49" fontId="0" fillId="4" borderId="11" xfId="0" applyNumberFormat="1" applyFill="1" applyBorder="1" applyAlignment="1" applyProtection="1">
      <alignment horizontal="center" vertical="top"/>
      <protection locked="0"/>
    </xf>
    <xf numFmtId="0" fontId="0" fillId="4" borderId="11" xfId="0" applyFill="1" applyBorder="1" applyAlignment="1" applyProtection="1">
      <alignment horizontal="left" vertical="top" shrinkToFit="1"/>
      <protection locked="0"/>
    </xf>
    <xf numFmtId="0" fontId="25" fillId="0" borderId="0" xfId="0" applyFont="1" applyAlignment="1" applyProtection="1">
      <alignment vertical="top"/>
      <protection hidden="1"/>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4" xfId="0" applyFont="1" applyBorder="1" applyAlignment="1" applyProtection="1">
      <alignment horizontal="centerContinuous"/>
      <protection hidden="1"/>
    </xf>
    <xf numFmtId="49" fontId="1" fillId="0" borderId="34" xfId="0" applyNumberFormat="1" applyFont="1" applyBorder="1" applyAlignment="1" applyProtection="1">
      <alignment horizontal="centerContinuous"/>
      <protection hidden="1"/>
    </xf>
    <xf numFmtId="176" fontId="1" fillId="0" borderId="35" xfId="0" applyNumberFormat="1" applyFont="1" applyBorder="1" applyAlignment="1" applyProtection="1">
      <alignment horizontal="centerContinuous"/>
      <protection hidden="1"/>
    </xf>
    <xf numFmtId="0" fontId="1" fillId="0" borderId="36"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5" fillId="12" borderId="33" xfId="3" applyFont="1" applyFill="1" applyBorder="1" applyAlignment="1" applyProtection="1">
      <alignment horizontal="center" vertical="center"/>
      <protection hidden="1"/>
    </xf>
    <xf numFmtId="0" fontId="6" fillId="0" borderId="13" xfId="0" applyFont="1" applyBorder="1" applyProtection="1">
      <protection hidden="1"/>
    </xf>
    <xf numFmtId="49" fontId="6" fillId="0" borderId="16" xfId="0" applyNumberFormat="1" applyFont="1" applyBorder="1" applyAlignment="1" applyProtection="1">
      <alignment horizontal="center"/>
      <protection hidden="1"/>
    </xf>
    <xf numFmtId="0" fontId="6" fillId="0" borderId="38" xfId="0" applyFont="1" applyBorder="1" applyProtection="1">
      <protection hidden="1"/>
    </xf>
    <xf numFmtId="49" fontId="6" fillId="0" borderId="39" xfId="0" applyNumberFormat="1" applyFont="1" applyBorder="1" applyAlignment="1" applyProtection="1">
      <alignment horizontal="left"/>
      <protection hidden="1"/>
    </xf>
    <xf numFmtId="0" fontId="69" fillId="12" borderId="33"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71" fillId="0" borderId="0" xfId="0" applyFont="1" applyAlignment="1" applyProtection="1">
      <alignment horizontal="center" vertical="top" shrinkToFit="1"/>
      <protection hidden="1"/>
    </xf>
    <xf numFmtId="179" fontId="71" fillId="0" borderId="0" xfId="0" applyNumberFormat="1" applyFont="1" applyAlignment="1" applyProtection="1">
      <alignment horizontal="center" vertical="top" shrinkToFit="1"/>
      <protection hidden="1"/>
    </xf>
    <xf numFmtId="177" fontId="71"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73" fillId="2" borderId="30" xfId="0" applyFont="1" applyFill="1" applyBorder="1" applyAlignment="1" applyProtection="1">
      <alignment horizontal="center" vertical="center"/>
      <protection locked="0" hidden="1"/>
    </xf>
    <xf numFmtId="0" fontId="74" fillId="2" borderId="30" xfId="0" applyFont="1" applyFill="1" applyBorder="1" applyAlignment="1" applyProtection="1">
      <alignment vertical="center"/>
      <protection hidden="1"/>
    </xf>
    <xf numFmtId="0" fontId="53" fillId="2" borderId="30" xfId="0" applyFont="1" applyFill="1" applyBorder="1" applyAlignment="1" applyProtection="1">
      <alignment vertical="center"/>
      <protection hidden="1"/>
    </xf>
    <xf numFmtId="0" fontId="70" fillId="2" borderId="30" xfId="0" applyFont="1" applyFill="1" applyBorder="1" applyAlignment="1" applyProtection="1">
      <alignment horizontal="center" vertical="center"/>
      <protection hidden="1"/>
    </xf>
    <xf numFmtId="183" fontId="70" fillId="2" borderId="30" xfId="0" applyNumberFormat="1" applyFont="1" applyFill="1" applyBorder="1" applyAlignment="1" applyProtection="1">
      <alignment horizontal="center" vertical="center"/>
      <protection hidden="1"/>
    </xf>
    <xf numFmtId="176" fontId="54" fillId="0" borderId="0" xfId="0" applyNumberFormat="1" applyFont="1" applyAlignment="1" applyProtection="1">
      <alignment horizontal="left"/>
      <protection hidden="1"/>
    </xf>
    <xf numFmtId="187" fontId="26" fillId="2" borderId="30" xfId="0" applyNumberFormat="1" applyFont="1" applyFill="1" applyBorder="1" applyAlignment="1" applyProtection="1">
      <alignment horizontal="center"/>
      <protection hidden="1"/>
    </xf>
    <xf numFmtId="194" fontId="75" fillId="2" borderId="30" xfId="0" applyNumberFormat="1" applyFont="1" applyFill="1" applyBorder="1" applyAlignment="1" applyProtection="1">
      <alignment horizontal="center" vertical="center"/>
      <protection hidden="1"/>
    </xf>
    <xf numFmtId="49" fontId="0" fillId="3" borderId="4" xfId="0" applyNumberFormat="1" applyFill="1" applyBorder="1" applyAlignment="1" applyProtection="1">
      <alignment horizontal="center" vertical="top" shrinkToFit="1"/>
      <protection locked="0"/>
    </xf>
    <xf numFmtId="177" fontId="1" fillId="0" borderId="37" xfId="0" applyNumberFormat="1" applyFont="1" applyBorder="1" applyAlignment="1" applyProtection="1">
      <alignment vertical="center"/>
      <protection hidden="1"/>
    </xf>
    <xf numFmtId="0" fontId="69" fillId="12" borderId="33" xfId="3" applyFont="1" applyFill="1" applyBorder="1" applyAlignment="1" applyProtection="1">
      <alignment horizontal="center" vertical="center"/>
      <protection locked="0" hidden="1"/>
    </xf>
    <xf numFmtId="195" fontId="73" fillId="2" borderId="30"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64" fillId="12" borderId="43" xfId="3"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7" fillId="2" borderId="1" xfId="0" applyFont="1" applyFill="1" applyBorder="1" applyAlignment="1" applyProtection="1">
      <alignment horizontal="left" vertical="center"/>
      <protection hidden="1"/>
    </xf>
    <xf numFmtId="0" fontId="7" fillId="12" borderId="33" xfId="3" applyFill="1" applyBorder="1" applyAlignment="1" applyProtection="1">
      <alignment horizontal="center" vertical="center"/>
      <protection hidden="1"/>
    </xf>
    <xf numFmtId="0" fontId="78" fillId="2" borderId="30" xfId="0" applyFont="1" applyFill="1" applyBorder="1" applyAlignment="1" applyProtection="1">
      <alignment horizontal="left"/>
      <protection hidden="1"/>
    </xf>
    <xf numFmtId="176" fontId="79" fillId="0" borderId="0" xfId="0" applyNumberFormat="1" applyFont="1" applyAlignment="1" applyProtection="1">
      <alignment horizontal="centerContinuous"/>
      <protection hidden="1"/>
    </xf>
    <xf numFmtId="176" fontId="79" fillId="0" borderId="0" xfId="0" applyNumberFormat="1" applyFont="1" applyAlignment="1" applyProtection="1">
      <alignment horizontal="centerContinuous" vertical="center"/>
      <protection hidden="1"/>
    </xf>
    <xf numFmtId="176" fontId="79" fillId="0" borderId="34" xfId="0" applyNumberFormat="1" applyFont="1" applyBorder="1" applyAlignment="1" applyProtection="1">
      <alignment horizontal="centerContinuous"/>
      <protection hidden="1"/>
    </xf>
    <xf numFmtId="41" fontId="80" fillId="0" borderId="17" xfId="2" applyFont="1" applyBorder="1" applyAlignment="1" applyProtection="1">
      <alignment horizontal="center"/>
      <protection hidden="1"/>
    </xf>
    <xf numFmtId="177" fontId="81" fillId="0" borderId="0" xfId="0" applyNumberFormat="1" applyFont="1" applyAlignment="1" applyProtection="1">
      <alignment horizontal="right"/>
      <protection hidden="1"/>
    </xf>
    <xf numFmtId="176" fontId="79"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71"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40"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41" xfId="0" applyNumberFormat="1" applyFont="1" applyFill="1" applyBorder="1" applyAlignment="1" applyProtection="1">
      <alignment horizontal="left" vertical="top" shrinkToFit="1"/>
      <protection locked="0"/>
    </xf>
    <xf numFmtId="49" fontId="22" fillId="0" borderId="42" xfId="0" applyNumberFormat="1" applyFont="1" applyBorder="1" applyAlignment="1" applyProtection="1">
      <alignment horizontal="left" vertical="center" shrinkToFit="1"/>
      <protection hidden="1"/>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30" xfId="0" applyFont="1" applyFill="1" applyBorder="1" applyAlignment="1" applyProtection="1">
      <alignment vertical="center"/>
      <protection hidden="1"/>
    </xf>
    <xf numFmtId="177" fontId="0" fillId="2" borderId="30"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90" fontId="58" fillId="3" borderId="2" xfId="0" applyNumberFormat="1" applyFont="1" applyFill="1" applyBorder="1" applyAlignment="1" applyProtection="1">
      <alignment horizontal="center" vertical="center"/>
      <protection locked="0"/>
    </xf>
    <xf numFmtId="49" fontId="71" fillId="0" borderId="0" xfId="0" applyNumberFormat="1" applyFont="1" applyAlignment="1" applyProtection="1">
      <alignment horizontal="left" vertical="top" shrinkToFit="1"/>
      <protection hidden="1"/>
    </xf>
    <xf numFmtId="49" fontId="71" fillId="0" borderId="0" xfId="0" applyNumberFormat="1" applyFont="1" applyAlignment="1">
      <alignment horizontal="left" vertical="top" shrinkToFit="1"/>
    </xf>
    <xf numFmtId="0" fontId="3" fillId="0" borderId="19" xfId="0" applyFont="1" applyBorder="1" applyAlignment="1" applyProtection="1">
      <alignment horizontal="center" shrinkToFit="1"/>
      <protection hidden="1"/>
    </xf>
    <xf numFmtId="0" fontId="0" fillId="0" borderId="19" xfId="0" applyBorder="1" applyAlignment="1" applyProtection="1">
      <alignment horizontal="center" shrinkToFit="1"/>
      <protection hidden="1"/>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0" fontId="25" fillId="0" borderId="0" xfId="0" applyFont="1" applyAlignment="1" applyProtection="1">
      <alignment horizontal="left" vertical="top" wrapText="1"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4">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6"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6"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rgb="FFFF0000"/>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xdr:row>
          <xdr:rowOff>6350</xdr:rowOff>
        </xdr:from>
        <xdr:to>
          <xdr:col>14</xdr:col>
          <xdr:colOff>165100</xdr:colOff>
          <xdr:row>41</xdr:row>
          <xdr:rowOff>19050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127</xdr:row>
      <xdr:rowOff>204612</xdr:rowOff>
    </xdr:from>
    <xdr:to>
      <xdr:col>4</xdr:col>
      <xdr:colOff>98780</xdr:colOff>
      <xdr:row>129</xdr:row>
      <xdr:rowOff>53082</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128</xdr:row>
      <xdr:rowOff>211666</xdr:rowOff>
    </xdr:from>
    <xdr:to>
      <xdr:col>1</xdr:col>
      <xdr:colOff>1799171</xdr:colOff>
      <xdr:row>130</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topLeftCell="F1" zoomScale="90" zoomScaleNormal="90" workbookViewId="0">
      <pane ySplit="6" topLeftCell="A8" activePane="bottomLeft" state="frozen"/>
      <selection activeCell="B15" sqref="B15"/>
      <selection pane="bottomLeft" activeCell="F22" sqref="F22"/>
    </sheetView>
  </sheetViews>
  <sheetFormatPr defaultColWidth="9" defaultRowHeight="17"/>
  <cols>
    <col min="1" max="1" width="8.36328125" style="44" hidden="1" customWidth="1"/>
    <col min="2" max="2" width="7.7265625" style="44" hidden="1" customWidth="1"/>
    <col min="3" max="4" width="6.90625" style="45" hidden="1" customWidth="1"/>
    <col min="5" max="5" width="6.90625" style="215" hidden="1" customWidth="1"/>
    <col min="6" max="6" width="10.08984375" style="154" customWidth="1"/>
    <col min="7" max="7" width="10.6328125" style="51" customWidth="1"/>
    <col min="8" max="8" width="12.6328125" style="51" customWidth="1"/>
    <col min="9" max="9" width="26.6328125" style="52" customWidth="1"/>
    <col min="10" max="10" width="9.81640625" style="52" customWidth="1"/>
    <col min="11" max="11" width="32.6328125" style="49" customWidth="1"/>
    <col min="12" max="13" width="13.6328125" style="53" customWidth="1"/>
    <col min="14" max="14" width="1.6328125" style="49" customWidth="1"/>
    <col min="15" max="23" width="10.6328125" style="49" customWidth="1"/>
    <col min="24" max="16384" width="9" style="49"/>
  </cols>
  <sheetData>
    <row r="1" spans="1:15" s="231" customFormat="1" ht="17" customHeight="1">
      <c r="A1" s="290"/>
      <c r="B1" s="290"/>
      <c r="C1" s="291"/>
      <c r="D1" s="291"/>
      <c r="E1" s="291"/>
      <c r="F1" s="232" t="str">
        <f ca="1">IF(ROUND(SUM(L:L),4)&lt;&gt;ROUND(SUM(M:M),4),"●日記簿不平 "&amp;FIXED(SUM(L:L)-SUM(M:M),0)&amp;" ",IF(會計項目表!P1&lt;&gt;0,"●過帳錯誤",""))&amp;會計項目表!Q1</f>
        <v/>
      </c>
      <c r="G1" s="292"/>
      <c r="I1" s="232" t="str">
        <f>IF(COUNTIF(E7:E3000,"&gt;0")&gt;COUNTIF(C7:C3000,"&lt;&gt;0"),"●傳票未編號●","")</f>
        <v/>
      </c>
      <c r="J1" s="232"/>
      <c r="K1" s="231" t="str">
        <f>IF(COUNTIF(E7:E3000,"&gt;0")&gt;COUNTIF(D7:D3000,"&lt;&gt;0"),"●傳票缺日期●","")</f>
        <v/>
      </c>
      <c r="L1" s="293"/>
      <c r="M1" s="231" t="str">
        <f ca="1">IF(COUNTBLANK(A7:D3000)&gt;0,"●公式遺失,可能是不當插入列,請詳閱說明●","")</f>
        <v/>
      </c>
    </row>
    <row r="2" spans="1:15" s="48" customFormat="1" ht="20" customHeight="1" thickBot="1">
      <c r="A2" s="199"/>
      <c r="B2" s="199"/>
      <c r="F2" s="200"/>
      <c r="G2" s="46"/>
      <c r="H2" s="321" t="s">
        <v>280</v>
      </c>
      <c r="I2" s="321"/>
      <c r="J2" s="321"/>
      <c r="K2" s="321"/>
      <c r="L2" s="47"/>
      <c r="M2" s="47"/>
      <c r="O2" s="289" t="str">
        <f>HYPERLINK("#$F$8","第一筆")</f>
        <v>第一筆</v>
      </c>
    </row>
    <row r="3" spans="1:15" s="48" customFormat="1" ht="20" hidden="1" customHeight="1">
      <c r="A3" s="44"/>
      <c r="B3" s="44"/>
      <c r="C3" s="44"/>
      <c r="D3" s="45"/>
      <c r="E3" s="216"/>
      <c r="F3" s="59"/>
      <c r="G3" s="59"/>
      <c r="H3" s="216"/>
      <c r="I3" s="216"/>
      <c r="J3" s="216"/>
      <c r="K3" s="216"/>
      <c r="L3" s="47"/>
      <c r="M3" s="47"/>
      <c r="O3" s="252"/>
    </row>
    <row r="4" spans="1:15" s="48" customFormat="1" ht="20" customHeight="1" thickBot="1">
      <c r="A4" s="199"/>
      <c r="B4" s="199"/>
      <c r="C4" s="199"/>
      <c r="E4" s="200"/>
      <c r="F4" s="201"/>
      <c r="G4" s="201"/>
      <c r="H4" s="322" t="s">
        <v>5</v>
      </c>
      <c r="I4" s="322"/>
      <c r="J4" s="322"/>
      <c r="K4" s="322"/>
      <c r="L4" s="47"/>
      <c r="M4" s="47"/>
      <c r="O4" s="263" t="str">
        <f>HYPERLINK("#F"&amp;COUNTA($F$7:$F$3000)+COUNTIF($C$7:$C$3000,"&lt;&gt;0")+8,"最末筆")</f>
        <v>最末筆</v>
      </c>
    </row>
    <row r="5" spans="1:15" s="48" customFormat="1" ht="20" customHeight="1" thickBot="1">
      <c r="A5" s="199"/>
      <c r="B5" s="202">
        <f>COUNTIF(B7:B3000,TRUE)</f>
        <v>2</v>
      </c>
      <c r="F5" s="201"/>
      <c r="G5" s="46"/>
      <c r="H5" s="323" t="s">
        <v>464</v>
      </c>
      <c r="I5" s="323"/>
      <c r="J5" s="323"/>
      <c r="K5" s="323"/>
      <c r="L5" s="203"/>
      <c r="M5" s="315" t="s">
        <v>166</v>
      </c>
    </row>
    <row r="6" spans="1:15" ht="20" customHeight="1" thickBot="1">
      <c r="A6" s="60" t="s">
        <v>126</v>
      </c>
      <c r="B6" s="61" t="s">
        <v>125</v>
      </c>
      <c r="C6" s="62" t="s">
        <v>0</v>
      </c>
      <c r="D6" s="62" t="s">
        <v>1</v>
      </c>
      <c r="E6" s="62" t="s">
        <v>242</v>
      </c>
      <c r="F6" s="64" t="s">
        <v>0</v>
      </c>
      <c r="G6" s="212" t="s">
        <v>1</v>
      </c>
      <c r="H6" s="212" t="s">
        <v>139</v>
      </c>
      <c r="I6" s="212" t="s">
        <v>390</v>
      </c>
      <c r="J6" s="212" t="s">
        <v>459</v>
      </c>
      <c r="K6" s="66" t="s">
        <v>2</v>
      </c>
      <c r="L6" s="67" t="s">
        <v>3</v>
      </c>
      <c r="M6" s="68" t="s">
        <v>4</v>
      </c>
    </row>
    <row r="7" spans="1:15" hidden="1">
      <c r="A7" s="44" cm="1">
        <f t="array" aca="1" ref="A7" ca="1">IF(INDEX(B:B,ROW()),COUNTIF(OFFSET(INDEX(B:B,ROW()),ROW()*-1+6,,ROW()-5),TRUE),0)</f>
        <v>0</v>
      </c>
      <c r="B7" s="44" t="b" cm="1">
        <f t="array" ref="B7">AND(分科號=INDEX(E:E,ROW()),INDEX(D:D,ROW())&gt;=分起日,INDEX(D:D,ROW())&lt;=分訖日,IF(分專案="全部",TRUE,INDEX(J:J,ROW())=分專案))</f>
        <v>0</v>
      </c>
      <c r="C7" s="45" cm="1">
        <f t="array" ref="C7">IF(INDEX(F:F,ROW())&lt;&gt;"",INDEX(F:F,ROW()),IF(INDEX(E:E,ROW())&lt;&gt;0,INDEX(C:C,ROW()-1),0))</f>
        <v>0</v>
      </c>
      <c r="D7" s="44" cm="1">
        <f t="array" ref="D7">IF(INDEX(G:G,ROW())&lt;&gt;"",INDEX(G:G,ROW()),IF(INDEX(E:E,ROW())&lt;&gt;0,INDEX(D:D,ROW()-1),0))</f>
        <v>0</v>
      </c>
      <c r="E7" s="217" cm="1">
        <f t="array" ref="E7">IF(INDEX(I:I,ROW())&lt;&gt;"",VALUE(TRIM(LEFT(INDEX(I:I,ROW()),6))),0)</f>
        <v>0</v>
      </c>
      <c r="F7" s="283"/>
      <c r="G7" s="287"/>
      <c r="H7" s="302"/>
      <c r="I7" s="288"/>
      <c r="J7" s="302"/>
      <c r="K7" s="303"/>
      <c r="L7" s="50"/>
      <c r="M7" s="63"/>
      <c r="O7" s="194"/>
    </row>
    <row r="8" spans="1:15">
      <c r="A8" s="44" cm="1">
        <f t="array" aca="1" ref="A8" ca="1">IF(INDEX(B:B,ROW()),COUNTIF(OFFSET(INDEX(B:B,ROW()),ROW()*-1+6,,ROW()-5),TRUE),0)</f>
        <v>1</v>
      </c>
      <c r="B8" s="44" t="b" cm="1">
        <f t="array" ref="B8">AND(分科號=INDEX(E:E,ROW()),INDEX(D:D,ROW())&gt;=分起日,INDEX(D:D,ROW())&lt;=分訖日,IF(分專案="全部",TRUE,INDEX(J:J,ROW())=分專案))</f>
        <v>1</v>
      </c>
      <c r="C8" s="45" t="str" cm="1">
        <f t="array" ref="C8">IF(INDEX(F:F,ROW())&lt;&gt;"",INDEX(F:F,ROW()),IF(INDEX(E:E,ROW())&lt;&gt;0,INDEX(C:C,ROW()-1),0))</f>
        <v>2401001</v>
      </c>
      <c r="D8" s="44" cm="1">
        <f t="array" ref="D8">IF(INDEX(G:G,ROW())&lt;&gt;"",INDEX(G:G,ROW()),IF(INDEX(E:E,ROW())&lt;&gt;0,INDEX(D:D,ROW()-1),0))</f>
        <v>45292</v>
      </c>
      <c r="E8" s="217" cm="1">
        <f t="array" ref="E8">IF(INDEX(I:I,ROW())&lt;&gt;"",VALUE(TRIM(LEFT(INDEX(I:I,ROW()),6))),0)</f>
        <v>1111</v>
      </c>
      <c r="F8" s="283" t="s">
        <v>518</v>
      </c>
      <c r="G8" s="287">
        <v>45292</v>
      </c>
      <c r="H8" s="302" t="s">
        <v>485</v>
      </c>
      <c r="I8" s="288" t="s">
        <v>394</v>
      </c>
      <c r="J8" s="302"/>
      <c r="K8" s="303" t="s">
        <v>553</v>
      </c>
      <c r="L8" s="50">
        <v>10000</v>
      </c>
      <c r="M8" s="63"/>
    </row>
    <row r="9" spans="1:15">
      <c r="A9" s="44" cm="1">
        <f t="array" aca="1" ref="A9" ca="1">IF(INDEX(B:B,ROW()),COUNTIF(OFFSET(INDEX(B:B,ROW()),ROW()*-1+6,,ROW()-5),TRUE),0)</f>
        <v>0</v>
      </c>
      <c r="B9" s="44" t="b" cm="1">
        <f t="array" ref="B9">AND(分科號=INDEX(E:E,ROW()),INDEX(D:D,ROW())&gt;=分起日,INDEX(D:D,ROW())&lt;=分訖日,IF(分專案="全部",TRUE,INDEX(J:J,ROW())=分專案))</f>
        <v>0</v>
      </c>
      <c r="C9" s="45" t="str" cm="1">
        <f t="array" ref="C9">IF(INDEX(F:F,ROW())&lt;&gt;"",INDEX(F:F,ROW()),IF(INDEX(E:E,ROW())&lt;&gt;0,INDEX(C:C,ROW()-1),0))</f>
        <v>2401001</v>
      </c>
      <c r="D9" s="44" cm="1">
        <f t="array" ref="D9">IF(INDEX(G:G,ROW())&lt;&gt;"",INDEX(G:G,ROW()),IF(INDEX(E:E,ROW())&lt;&gt;0,INDEX(D:D,ROW()-1),0))</f>
        <v>45292</v>
      </c>
      <c r="E9" s="217" cm="1">
        <f t="array" ref="E9">IF(INDEX(I:I,ROW())&lt;&gt;"",VALUE(TRIM(LEFT(INDEX(I:I,ROW()),6))),0)</f>
        <v>11121</v>
      </c>
      <c r="F9" s="283"/>
      <c r="G9" s="287"/>
      <c r="H9" s="302"/>
      <c r="I9" s="288" t="s">
        <v>529</v>
      </c>
      <c r="J9" s="302"/>
      <c r="K9" s="303" t="s">
        <v>553</v>
      </c>
      <c r="L9" s="50">
        <v>200000</v>
      </c>
      <c r="M9" s="63"/>
    </row>
    <row r="10" spans="1:15">
      <c r="A10" s="44" cm="1">
        <f t="array" aca="1" ref="A10" ca="1">IF(INDEX(B:B,ROW()),COUNTIF(OFFSET(INDEX(B:B,ROW()),ROW()*-1+6,,ROW()-5),TRUE),0)</f>
        <v>0</v>
      </c>
      <c r="B10" s="44" t="b" cm="1">
        <f t="array" ref="B10">AND(分科號=INDEX(E:E,ROW()),INDEX(D:D,ROW())&gt;=分起日,INDEX(D:D,ROW())&lt;=分訖日,IF(分專案="全部",TRUE,INDEX(J:J,ROW())=分專案))</f>
        <v>0</v>
      </c>
      <c r="C10" s="45" t="str" cm="1">
        <f t="array" ref="C10">IF(INDEX(F:F,ROW())&lt;&gt;"",INDEX(F:F,ROW()),IF(INDEX(E:E,ROW())&lt;&gt;0,INDEX(C:C,ROW()-1),0))</f>
        <v>2401001</v>
      </c>
      <c r="D10" s="44" cm="1">
        <f t="array" ref="D10">IF(INDEX(G:G,ROW())&lt;&gt;"",INDEX(G:G,ROW()),IF(INDEX(E:E,ROW())&lt;&gt;0,INDEX(D:D,ROW()-1),0))</f>
        <v>45292</v>
      </c>
      <c r="E10" s="217" cm="1">
        <f t="array" ref="E10">IF(INDEX(I:I,ROW())&lt;&gt;"",VALUE(TRIM(LEFT(INDEX(I:I,ROW()),6))),0)</f>
        <v>1131</v>
      </c>
      <c r="F10" s="283"/>
      <c r="G10" s="287"/>
      <c r="H10" s="302"/>
      <c r="I10" s="288" t="s">
        <v>387</v>
      </c>
      <c r="J10" s="302"/>
      <c r="K10" s="303" t="s">
        <v>553</v>
      </c>
      <c r="L10" s="50">
        <v>65000</v>
      </c>
      <c r="M10" s="63"/>
    </row>
    <row r="11" spans="1:15">
      <c r="A11" s="44" cm="1">
        <f t="array" aca="1" ref="A11" ca="1">IF(INDEX(B:B,ROW()),COUNTIF(OFFSET(INDEX(B:B,ROW()),ROW()*-1+6,,ROW()-5),TRUE),0)</f>
        <v>0</v>
      </c>
      <c r="B11" s="44" t="b" cm="1">
        <f t="array" ref="B11">AND(分科號=INDEX(E:E,ROW()),INDEX(D:D,ROW())&gt;=分起日,INDEX(D:D,ROW())&lt;=分訖日,IF(分專案="全部",TRUE,INDEX(J:J,ROW())=分專案))</f>
        <v>0</v>
      </c>
      <c r="C11" s="45" t="str" cm="1">
        <f t="array" ref="C11">IF(INDEX(F:F,ROW())&lt;&gt;"",INDEX(F:F,ROW()),IF(INDEX(E:E,ROW())&lt;&gt;0,INDEX(C:C,ROW()-1),0))</f>
        <v>2401001</v>
      </c>
      <c r="D11" s="44" cm="1">
        <f t="array" ref="D11">IF(INDEX(G:G,ROW())&lt;&gt;"",INDEX(G:G,ROW()),IF(INDEX(E:E,ROW())&lt;&gt;0,INDEX(D:D,ROW()-1),0))</f>
        <v>45292</v>
      </c>
      <c r="E11" s="217" cm="1">
        <f t="array" ref="E11">IF(INDEX(I:I,ROW())&lt;&gt;"",VALUE(TRIM(LEFT(INDEX(I:I,ROW()),6))),0)</f>
        <v>1901</v>
      </c>
      <c r="F11" s="283"/>
      <c r="G11" s="287"/>
      <c r="H11" s="302"/>
      <c r="I11" s="288" t="s">
        <v>397</v>
      </c>
      <c r="J11" s="302"/>
      <c r="K11" s="303" t="s">
        <v>553</v>
      </c>
      <c r="L11" s="50">
        <v>50000</v>
      </c>
      <c r="M11" s="63"/>
    </row>
    <row r="12" spans="1:15">
      <c r="A12" s="44" cm="1">
        <f t="array" aca="1" ref="A12" ca="1">IF(INDEX(B:B,ROW()),COUNTIF(OFFSET(INDEX(B:B,ROW()),ROW()*-1+6,,ROW()-5),TRUE),0)</f>
        <v>0</v>
      </c>
      <c r="B12" s="44" t="b" cm="1">
        <f t="array" ref="B12">AND(分科號=INDEX(E:E,ROW()),INDEX(D:D,ROW())&gt;=分起日,INDEX(D:D,ROW())&lt;=分訖日,IF(分專案="全部",TRUE,INDEX(J:J,ROW())=分專案))</f>
        <v>0</v>
      </c>
      <c r="C12" s="45" t="str" cm="1">
        <f t="array" ref="C12">IF(INDEX(F:F,ROW())&lt;&gt;"",INDEX(F:F,ROW()),IF(INDEX(E:E,ROW())&lt;&gt;0,INDEX(C:C,ROW()-1),0))</f>
        <v>2401001</v>
      </c>
      <c r="D12" s="44" cm="1">
        <f t="array" ref="D12">IF(INDEX(G:G,ROW())&lt;&gt;"",INDEX(G:G,ROW()),IF(INDEX(E:E,ROW())&lt;&gt;0,INDEX(D:D,ROW()-1),0))</f>
        <v>45292</v>
      </c>
      <c r="E12" s="217" cm="1">
        <f t="array" ref="E12">IF(INDEX(I:I,ROW())&lt;&gt;"",VALUE(TRIM(LEFT(INDEX(I:I,ROW()),6))),0)</f>
        <v>2131</v>
      </c>
      <c r="F12" s="283"/>
      <c r="G12" s="287"/>
      <c r="H12" s="302"/>
      <c r="I12" s="288" t="s">
        <v>406</v>
      </c>
      <c r="J12" s="302"/>
      <c r="K12" s="303" t="s">
        <v>553</v>
      </c>
      <c r="L12" s="50"/>
      <c r="M12" s="63">
        <v>5000</v>
      </c>
    </row>
    <row r="13" spans="1:15">
      <c r="A13" s="44" cm="1">
        <f t="array" aca="1" ref="A13" ca="1">IF(INDEX(B:B,ROW()),COUNTIF(OFFSET(INDEX(B:B,ROW()),ROW()*-1+6,,ROW()-5),TRUE),0)</f>
        <v>0</v>
      </c>
      <c r="B13" s="44" t="b" cm="1">
        <f t="array" ref="B13">AND(分科號=INDEX(E:E,ROW()),INDEX(D:D,ROW())&gt;=分起日,INDEX(D:D,ROW())&lt;=分訖日,IF(分專案="全部",TRUE,INDEX(J:J,ROW())=分專案))</f>
        <v>0</v>
      </c>
      <c r="C13" s="45" t="str" cm="1">
        <f t="array" ref="C13">IF(INDEX(F:F,ROW())&lt;&gt;"",INDEX(F:F,ROW()),IF(INDEX(E:E,ROW())&lt;&gt;0,INDEX(C:C,ROW()-1),0))</f>
        <v>2401001</v>
      </c>
      <c r="D13" s="44" cm="1">
        <f t="array" ref="D13">IF(INDEX(G:G,ROW())&lt;&gt;"",INDEX(G:G,ROW()),IF(INDEX(E:E,ROW())&lt;&gt;0,INDEX(D:D,ROW()-1),0))</f>
        <v>45292</v>
      </c>
      <c r="E13" s="217" cm="1">
        <f t="array" ref="E13">IF(INDEX(I:I,ROW())&lt;&gt;"",VALUE(TRIM(LEFT(INDEX(I:I,ROW()),6))),0)</f>
        <v>3110</v>
      </c>
      <c r="F13" s="283"/>
      <c r="G13" s="287"/>
      <c r="H13" s="302"/>
      <c r="I13" s="288" t="s">
        <v>386</v>
      </c>
      <c r="J13" s="302"/>
      <c r="K13" s="303" t="s">
        <v>553</v>
      </c>
      <c r="L13" s="50"/>
      <c r="M13" s="63">
        <v>200000</v>
      </c>
    </row>
    <row r="14" spans="1:15">
      <c r="A14" s="44" cm="1">
        <f t="array" aca="1" ref="A14" ca="1">IF(INDEX(B:B,ROW()),COUNTIF(OFFSET(INDEX(B:B,ROW()),ROW()*-1+6,,ROW()-5),TRUE),0)</f>
        <v>0</v>
      </c>
      <c r="B14" s="44" t="b" cm="1">
        <f t="array" ref="B14">AND(分科號=INDEX(E:E,ROW()),INDEX(D:D,ROW())&gt;=分起日,INDEX(D:D,ROW())&lt;=分訖日,IF(分專案="全部",TRUE,INDEX(J:J,ROW())=分專案))</f>
        <v>0</v>
      </c>
      <c r="C14" s="45" t="str" cm="1">
        <f t="array" ref="C14">IF(INDEX(F:F,ROW())&lt;&gt;"",INDEX(F:F,ROW()),IF(INDEX(E:E,ROW())&lt;&gt;0,INDEX(C:C,ROW()-1),0))</f>
        <v>2401001</v>
      </c>
      <c r="D14" s="44" cm="1">
        <f t="array" ref="D14">IF(INDEX(G:G,ROW())&lt;&gt;"",INDEX(G:G,ROW()),IF(INDEX(E:E,ROW())&lt;&gt;0,INDEX(D:D,ROW()-1),0))</f>
        <v>45292</v>
      </c>
      <c r="E14" s="217" cm="1">
        <f t="array" ref="E14">IF(INDEX(I:I,ROW())&lt;&gt;"",VALUE(TRIM(LEFT(INDEX(I:I,ROW()),6))),0)</f>
        <v>3430</v>
      </c>
      <c r="F14" s="283"/>
      <c r="G14" s="287"/>
      <c r="H14" s="302"/>
      <c r="I14" s="288" t="s">
        <v>479</v>
      </c>
      <c r="J14" s="302"/>
      <c r="K14" s="303" t="s">
        <v>553</v>
      </c>
      <c r="L14" s="50"/>
      <c r="M14" s="63">
        <v>120000</v>
      </c>
    </row>
    <row r="15" spans="1:15">
      <c r="A15" s="44" cm="1">
        <f t="array" aca="1" ref="A15" ca="1">IF(INDEX(B:B,ROW()),COUNTIF(OFFSET(INDEX(B:B,ROW()),ROW()*-1+6,,ROW()-5),TRUE),0)</f>
        <v>0</v>
      </c>
      <c r="B15" s="44" t="b" cm="1">
        <f t="array" ref="B15">AND(分科號=INDEX(E:E,ROW()),INDEX(D:D,ROW())&gt;=分起日,INDEX(D:D,ROW())&lt;=分訖日,IF(分專案="全部",TRUE,INDEX(J:J,ROW())=分專案))</f>
        <v>0</v>
      </c>
      <c r="C15" s="45" cm="1">
        <f t="array" ref="C15">IF(INDEX(F:F,ROW())&lt;&gt;"",INDEX(F:F,ROW()),IF(INDEX(E:E,ROW())&lt;&gt;0,INDEX(C:C,ROW()-1),0))</f>
        <v>0</v>
      </c>
      <c r="D15" s="44" cm="1">
        <f t="array" ref="D15">IF(INDEX(G:G,ROW())&lt;&gt;"",INDEX(G:G,ROW()),IF(INDEX(E:E,ROW())&lt;&gt;0,INDEX(D:D,ROW()-1),0))</f>
        <v>0</v>
      </c>
      <c r="E15" s="217" cm="1">
        <f t="array" ref="E15">IF(INDEX(I:I,ROW())&lt;&gt;"",VALUE(TRIM(LEFT(INDEX(I:I,ROW()),6))),0)</f>
        <v>0</v>
      </c>
      <c r="F15" s="283"/>
      <c r="G15" s="287"/>
      <c r="H15" s="302"/>
      <c r="I15" s="288"/>
      <c r="J15" s="302"/>
      <c r="K15" s="303"/>
      <c r="L15" s="50"/>
      <c r="M15" s="63"/>
    </row>
    <row r="16" spans="1:15">
      <c r="A16" s="44" cm="1">
        <f t="array" aca="1" ref="A16" ca="1">IF(INDEX(B:B,ROW()),COUNTIF(OFFSET(INDEX(B:B,ROW()),ROW()*-1+6,,ROW()-5),TRUE),0)</f>
        <v>0</v>
      </c>
      <c r="B16" s="44" t="b" cm="1">
        <f t="array" ref="B16">AND(分科號=INDEX(E:E,ROW()),INDEX(D:D,ROW())&gt;=分起日,INDEX(D:D,ROW())&lt;=分訖日,IF(分專案="全部",TRUE,INDEX(J:J,ROW())=分專案))</f>
        <v>0</v>
      </c>
      <c r="C16" s="45" t="str" cm="1">
        <f t="array" ref="C16">IF(INDEX(F:F,ROW())&lt;&gt;"",INDEX(F:F,ROW()),IF(INDEX(E:E,ROW())&lt;&gt;0,INDEX(C:C,ROW()-1),0))</f>
        <v>2401002</v>
      </c>
      <c r="D16" s="44" cm="1">
        <f t="array" ref="D16">IF(INDEX(G:G,ROW())&lt;&gt;"",INDEX(G:G,ROW()),IF(INDEX(E:E,ROW())&lt;&gt;0,INDEX(D:D,ROW()-1),0))</f>
        <v>45293</v>
      </c>
      <c r="E16" s="217" cm="1">
        <f t="array" ref="E16">IF(INDEX(I:I,ROW())&lt;&gt;"",VALUE(TRIM(LEFT(INDEX(I:I,ROW()),6))),0)</f>
        <v>11121</v>
      </c>
      <c r="F16" s="283" t="s">
        <v>535</v>
      </c>
      <c r="G16" s="287">
        <v>45293</v>
      </c>
      <c r="H16" s="302" t="s">
        <v>450</v>
      </c>
      <c r="I16" s="288" t="s">
        <v>529</v>
      </c>
      <c r="J16" s="302" t="s">
        <v>548</v>
      </c>
      <c r="K16" s="303" t="s">
        <v>451</v>
      </c>
      <c r="L16" s="50">
        <v>6000</v>
      </c>
      <c r="M16" s="63"/>
    </row>
    <row r="17" spans="1:13">
      <c r="A17" s="44" cm="1">
        <f t="array" aca="1" ref="A17" ca="1">IF(INDEX(B:B,ROW()),COUNTIF(OFFSET(INDEX(B:B,ROW()),ROW()*-1+6,,ROW()-5),TRUE),0)</f>
        <v>0</v>
      </c>
      <c r="B17" s="44" t="b" cm="1">
        <f t="array" ref="B17">AND(分科號=INDEX(E:E,ROW()),INDEX(D:D,ROW())&gt;=分起日,INDEX(D:D,ROW())&lt;=分訖日,IF(分專案="全部",TRUE,INDEX(J:J,ROW())=分專案))</f>
        <v>0</v>
      </c>
      <c r="C17" s="45" t="str" cm="1">
        <f t="array" ref="C17">IF(INDEX(F:F,ROW())&lt;&gt;"",INDEX(F:F,ROW()),IF(INDEX(E:E,ROW())&lt;&gt;0,INDEX(C:C,ROW()-1),0))</f>
        <v>2401002</v>
      </c>
      <c r="D17" s="44" cm="1">
        <f t="array" ref="D17">IF(INDEX(G:G,ROW())&lt;&gt;"",INDEX(G:G,ROW()),IF(INDEX(E:E,ROW())&lt;&gt;0,INDEX(D:D,ROW()-1),0))</f>
        <v>45293</v>
      </c>
      <c r="E17" s="217" cm="1">
        <f t="array" ref="E17">IF(INDEX(I:I,ROW())&lt;&gt;"",VALUE(TRIM(LEFT(INDEX(I:I,ROW()),6))),0)</f>
        <v>4100</v>
      </c>
      <c r="F17" s="283"/>
      <c r="G17" s="287"/>
      <c r="H17" s="302"/>
      <c r="I17" s="288" t="s">
        <v>402</v>
      </c>
      <c r="J17" s="302" t="s">
        <v>548</v>
      </c>
      <c r="K17" s="303" t="s">
        <v>451</v>
      </c>
      <c r="L17" s="50"/>
      <c r="M17" s="63">
        <v>6000</v>
      </c>
    </row>
    <row r="18" spans="1:13">
      <c r="A18" s="44" cm="1">
        <f t="array" aca="1" ref="A18" ca="1">IF(INDEX(B:B,ROW()),COUNTIF(OFFSET(INDEX(B:B,ROW()),ROW()*-1+6,,ROW()-5),TRUE),0)</f>
        <v>0</v>
      </c>
      <c r="B18" s="44" t="b" cm="1">
        <f t="array" ref="B18">AND(分科號=INDEX(E:E,ROW()),INDEX(D:D,ROW())&gt;=分起日,INDEX(D:D,ROW())&lt;=分訖日,IF(分專案="全部",TRUE,INDEX(J:J,ROW())=分專案))</f>
        <v>0</v>
      </c>
      <c r="C18" s="45" cm="1">
        <f t="array" ref="C18">IF(INDEX(F:F,ROW())&lt;&gt;"",INDEX(F:F,ROW()),IF(INDEX(E:E,ROW())&lt;&gt;0,INDEX(C:C,ROW()-1),0))</f>
        <v>0</v>
      </c>
      <c r="D18" s="44" cm="1">
        <f t="array" ref="D18">IF(INDEX(G:G,ROW())&lt;&gt;"",INDEX(G:G,ROW()),IF(INDEX(E:E,ROW())&lt;&gt;0,INDEX(D:D,ROW()-1),0))</f>
        <v>0</v>
      </c>
      <c r="E18" s="217" cm="1">
        <f t="array" ref="E18">IF(INDEX(I:I,ROW())&lt;&gt;"",VALUE(TRIM(LEFT(INDEX(I:I,ROW()),6))),0)</f>
        <v>0</v>
      </c>
      <c r="F18" s="283"/>
      <c r="G18" s="287"/>
      <c r="H18" s="302"/>
      <c r="I18" s="288"/>
      <c r="J18" s="302"/>
      <c r="K18" s="303"/>
      <c r="L18" s="50"/>
      <c r="M18" s="63"/>
    </row>
    <row r="19" spans="1:13">
      <c r="A19" s="44" cm="1">
        <f t="array" aca="1" ref="A19" ca="1">IF(INDEX(B:B,ROW()),COUNTIF(OFFSET(INDEX(B:B,ROW()),ROW()*-1+6,,ROW()-5),TRUE),0)</f>
        <v>0</v>
      </c>
      <c r="B19" s="44" t="b" cm="1">
        <f t="array" ref="B19">AND(分科號=INDEX(E:E,ROW()),INDEX(D:D,ROW())&gt;=分起日,INDEX(D:D,ROW())&lt;=分訖日,IF(分專案="全部",TRUE,INDEX(J:J,ROW())=分專案))</f>
        <v>0</v>
      </c>
      <c r="C19" s="45" t="str" cm="1">
        <f t="array" ref="C19">IF(INDEX(F:F,ROW())&lt;&gt;"",INDEX(F:F,ROW()),IF(INDEX(E:E,ROW())&lt;&gt;0,INDEX(C:C,ROW()-1),0))</f>
        <v>2401003</v>
      </c>
      <c r="D19" s="44" cm="1">
        <f t="array" ref="D19">IF(INDEX(G:G,ROW())&lt;&gt;"",INDEX(G:G,ROW()),IF(INDEX(E:E,ROW())&lt;&gt;0,INDEX(D:D,ROW()-1),0))</f>
        <v>45294</v>
      </c>
      <c r="E19" s="217" cm="1">
        <f t="array" ref="E19">IF(INDEX(I:I,ROW())&lt;&gt;"",VALUE(TRIM(LEFT(INDEX(I:I,ROW()),6))),0)</f>
        <v>6040</v>
      </c>
      <c r="F19" s="283" t="s">
        <v>536</v>
      </c>
      <c r="G19" s="287">
        <v>45294</v>
      </c>
      <c r="H19" s="302" t="s">
        <v>488</v>
      </c>
      <c r="I19" s="288" t="s">
        <v>465</v>
      </c>
      <c r="J19" s="302" t="s">
        <v>548</v>
      </c>
      <c r="K19" s="303" t="s">
        <v>487</v>
      </c>
      <c r="L19" s="50">
        <v>250</v>
      </c>
      <c r="M19" s="63"/>
    </row>
    <row r="20" spans="1:13">
      <c r="A20" s="44" cm="1">
        <f t="array" aca="1" ref="A20" ca="1">IF(INDEX(B:B,ROW()),COUNTIF(OFFSET(INDEX(B:B,ROW()),ROW()*-1+6,,ROW()-5),TRUE),0)</f>
        <v>2</v>
      </c>
      <c r="B20" s="44" t="b" cm="1">
        <f t="array" ref="B20">AND(分科號=INDEX(E:E,ROW()),INDEX(D:D,ROW())&gt;=分起日,INDEX(D:D,ROW())&lt;=分訖日,IF(分專案="全部",TRUE,INDEX(J:J,ROW())=分專案))</f>
        <v>1</v>
      </c>
      <c r="C20" s="45" t="str" cm="1">
        <f t="array" ref="C20">IF(INDEX(F:F,ROW())&lt;&gt;"",INDEX(F:F,ROW()),IF(INDEX(E:E,ROW())&lt;&gt;0,INDEX(C:C,ROW()-1),0))</f>
        <v>2401003</v>
      </c>
      <c r="D20" s="44" cm="1">
        <f t="array" ref="D20">IF(INDEX(G:G,ROW())&lt;&gt;"",INDEX(G:G,ROW()),IF(INDEX(E:E,ROW())&lt;&gt;0,INDEX(D:D,ROW()-1),0))</f>
        <v>45294</v>
      </c>
      <c r="E20" s="217" cm="1">
        <f t="array" ref="E20">IF(INDEX(I:I,ROW())&lt;&gt;"",VALUE(TRIM(LEFT(INDEX(I:I,ROW()),6))),0)</f>
        <v>1111</v>
      </c>
      <c r="F20" s="283"/>
      <c r="G20" s="287"/>
      <c r="H20" s="302"/>
      <c r="I20" s="288" t="s">
        <v>394</v>
      </c>
      <c r="J20" s="302" t="s">
        <v>548</v>
      </c>
      <c r="K20" s="303" t="s">
        <v>540</v>
      </c>
      <c r="L20" s="50"/>
      <c r="M20" s="63">
        <v>250</v>
      </c>
    </row>
    <row r="21" spans="1:13">
      <c r="A21" s="44" cm="1">
        <f t="array" aca="1" ref="A21" ca="1">IF(INDEX(B:B,ROW()),COUNTIF(OFFSET(INDEX(B:B,ROW()),ROW()*-1+6,,ROW()-5),TRUE),0)</f>
        <v>0</v>
      </c>
      <c r="B21" s="44" t="b" cm="1">
        <f t="array" ref="B21">AND(分科號=INDEX(E:E,ROW()),INDEX(D:D,ROW())&gt;=分起日,INDEX(D:D,ROW())&lt;=分訖日,IF(分專案="全部",TRUE,INDEX(J:J,ROW())=分專案))</f>
        <v>0</v>
      </c>
      <c r="C21" s="45" cm="1">
        <f t="array" ref="C21">IF(INDEX(F:F,ROW())&lt;&gt;"",INDEX(F:F,ROW()),IF(INDEX(E:E,ROW())&lt;&gt;0,INDEX(C:C,ROW()-1),0))</f>
        <v>0</v>
      </c>
      <c r="D21" s="44" cm="1">
        <f t="array" ref="D21">IF(INDEX(G:G,ROW())&lt;&gt;"",INDEX(G:G,ROW()),IF(INDEX(E:E,ROW())&lt;&gt;0,INDEX(D:D,ROW()-1),0))</f>
        <v>0</v>
      </c>
      <c r="E21" s="217" cm="1">
        <f t="array" ref="E21">IF(INDEX(I:I,ROW())&lt;&gt;"",VALUE(TRIM(LEFT(INDEX(I:I,ROW()),6))),0)</f>
        <v>0</v>
      </c>
      <c r="F21" s="283"/>
      <c r="G21" s="287"/>
      <c r="H21" s="302"/>
      <c r="I21" s="288"/>
      <c r="J21" s="302"/>
      <c r="K21" s="303"/>
      <c r="L21" s="50"/>
      <c r="M21" s="63"/>
    </row>
    <row r="22" spans="1:13">
      <c r="A22" s="44" cm="1">
        <f t="array" aca="1" ref="A22" ca="1">IF(INDEX(B:B,ROW()),COUNTIF(OFFSET(INDEX(B:B,ROW()),ROW()*-1+6,,ROW()-5),TRUE),0)</f>
        <v>0</v>
      </c>
      <c r="B22" s="44" t="b" cm="1">
        <f t="array" ref="B22">AND(分科號=INDEX(E:E,ROW()),INDEX(D:D,ROW())&gt;=分起日,INDEX(D:D,ROW())&lt;=分訖日,IF(分專案="全部",TRUE,INDEX(J:J,ROW())=分專案))</f>
        <v>0</v>
      </c>
      <c r="C22" s="45" cm="1">
        <f t="array" ref="C22">IF(INDEX(F:F,ROW())&lt;&gt;"",INDEX(F:F,ROW()),IF(INDEX(E:E,ROW())&lt;&gt;0,INDEX(C:C,ROW()-1),0))</f>
        <v>0</v>
      </c>
      <c r="D22" s="44" cm="1">
        <f t="array" ref="D22">IF(INDEX(G:G,ROW())&lt;&gt;"",INDEX(G:G,ROW()),IF(INDEX(E:E,ROW())&lt;&gt;0,INDEX(D:D,ROW()-1),0))</f>
        <v>0</v>
      </c>
      <c r="E22" s="217" cm="1">
        <f t="array" ref="E22">IF(INDEX(I:I,ROW())&lt;&gt;"",VALUE(TRIM(LEFT(INDEX(I:I,ROW()),6))),0)</f>
        <v>0</v>
      </c>
      <c r="F22" s="283"/>
      <c r="G22" s="287"/>
      <c r="H22" s="302"/>
      <c r="I22" s="288"/>
      <c r="J22" s="302"/>
      <c r="K22" s="303" t="s">
        <v>517</v>
      </c>
      <c r="L22" s="50"/>
      <c r="M22" s="63"/>
    </row>
    <row r="23" spans="1:13">
      <c r="A23" s="44" cm="1">
        <f t="array" aca="1" ref="A23" ca="1">IF(INDEX(B:B,ROW()),COUNTIF(OFFSET(INDEX(B:B,ROW()),ROW()*-1+6,,ROW()-5),TRUE),0)</f>
        <v>0</v>
      </c>
      <c r="B23" s="44" t="b" cm="1">
        <f t="array" ref="B23">AND(分科號=INDEX(E:E,ROW()),INDEX(D:D,ROW())&gt;=分起日,INDEX(D:D,ROW())&lt;=分訖日,IF(分專案="全部",TRUE,INDEX(J:J,ROW())=分專案))</f>
        <v>0</v>
      </c>
      <c r="C23" s="45" cm="1">
        <f t="array" ref="C23">IF(INDEX(F:F,ROW())&lt;&gt;"",INDEX(F:F,ROW()),IF(INDEX(E:E,ROW())&lt;&gt;0,INDEX(C:C,ROW()-1),0))</f>
        <v>0</v>
      </c>
      <c r="D23" s="44" cm="1">
        <f t="array" ref="D23">IF(INDEX(G:G,ROW())&lt;&gt;"",INDEX(G:G,ROW()),IF(INDEX(E:E,ROW())&lt;&gt;0,INDEX(D:D,ROW()-1),0))</f>
        <v>0</v>
      </c>
      <c r="E23" s="217" cm="1">
        <f t="array" ref="E23">IF(INDEX(I:I,ROW())&lt;&gt;"",VALUE(TRIM(LEFT(INDEX(I:I,ROW()),6))),0)</f>
        <v>0</v>
      </c>
      <c r="F23" s="283"/>
      <c r="G23" s="287"/>
      <c r="H23" s="302"/>
      <c r="I23" s="288"/>
      <c r="J23" s="302"/>
      <c r="K23" s="303"/>
      <c r="L23" s="50"/>
      <c r="M23" s="63"/>
    </row>
    <row r="24" spans="1:13">
      <c r="A24" s="44" cm="1">
        <f t="array" aca="1" ref="A24" ca="1">IF(INDEX(B:B,ROW()),COUNTIF(OFFSET(INDEX(B:B,ROW()),ROW()*-1+6,,ROW()-5),TRUE),0)</f>
        <v>0</v>
      </c>
      <c r="B24" s="44" t="b" cm="1">
        <f t="array" ref="B24">AND(分科號=INDEX(E:E,ROW()),INDEX(D:D,ROW())&gt;=分起日,INDEX(D:D,ROW())&lt;=分訖日,IF(分專案="全部",TRUE,INDEX(J:J,ROW())=分專案))</f>
        <v>0</v>
      </c>
      <c r="C24" s="45" cm="1">
        <f t="array" ref="C24">IF(INDEX(F:F,ROW())&lt;&gt;"",INDEX(F:F,ROW()),IF(INDEX(E:E,ROW())&lt;&gt;0,INDEX(C:C,ROW()-1),0))</f>
        <v>0</v>
      </c>
      <c r="D24" s="44" cm="1">
        <f t="array" ref="D24">IF(INDEX(G:G,ROW())&lt;&gt;"",INDEX(G:G,ROW()),IF(INDEX(E:E,ROW())&lt;&gt;0,INDEX(D:D,ROW()-1),0))</f>
        <v>0</v>
      </c>
      <c r="E24" s="217" cm="1">
        <f t="array" ref="E24">IF(INDEX(I:I,ROW())&lt;&gt;"",VALUE(TRIM(LEFT(INDEX(I:I,ROW()),6))),0)</f>
        <v>0</v>
      </c>
      <c r="F24" s="283"/>
      <c r="G24" s="287"/>
      <c r="H24" s="302"/>
      <c r="I24" s="288"/>
      <c r="J24" s="302"/>
      <c r="K24" s="303"/>
      <c r="L24" s="50"/>
      <c r="M24" s="63"/>
    </row>
    <row r="25" spans="1:13">
      <c r="A25" s="44" cm="1">
        <f t="array" aca="1" ref="A25" ca="1">IF(INDEX(B:B,ROW()),COUNTIF(OFFSET(INDEX(B:B,ROW()),ROW()*-1+6,,ROW()-5),TRUE),0)</f>
        <v>0</v>
      </c>
      <c r="B25" s="44" t="b" cm="1">
        <f t="array" ref="B25">AND(分科號=INDEX(E:E,ROW()),INDEX(D:D,ROW())&gt;=分起日,INDEX(D:D,ROW())&lt;=分訖日,IF(分專案="全部",TRUE,INDEX(J:J,ROW())=分專案))</f>
        <v>0</v>
      </c>
      <c r="C25" s="45" cm="1">
        <f t="array" ref="C25">IF(INDEX(F:F,ROW())&lt;&gt;"",INDEX(F:F,ROW()),IF(INDEX(E:E,ROW())&lt;&gt;0,INDEX(C:C,ROW()-1),0))</f>
        <v>0</v>
      </c>
      <c r="D25" s="44" cm="1">
        <f t="array" ref="D25">IF(INDEX(G:G,ROW())&lt;&gt;"",INDEX(G:G,ROW()),IF(INDEX(E:E,ROW())&lt;&gt;0,INDEX(D:D,ROW()-1),0))</f>
        <v>0</v>
      </c>
      <c r="E25" s="217" cm="1">
        <f t="array" ref="E25">IF(INDEX(I:I,ROW())&lt;&gt;"",VALUE(TRIM(LEFT(INDEX(I:I,ROW()),6))),0)</f>
        <v>0</v>
      </c>
      <c r="F25" s="283"/>
      <c r="G25" s="287"/>
      <c r="H25" s="302"/>
      <c r="I25" s="288"/>
      <c r="J25" s="302"/>
      <c r="K25" s="303"/>
      <c r="L25" s="50"/>
      <c r="M25" s="63"/>
    </row>
    <row r="26" spans="1:13">
      <c r="A26" s="44" cm="1">
        <f t="array" aca="1" ref="A26" ca="1">IF(INDEX(B:B,ROW()),COUNTIF(OFFSET(INDEX(B:B,ROW()),ROW()*-1+6,,ROW()-5),TRUE),0)</f>
        <v>0</v>
      </c>
      <c r="B26" s="44" t="b" cm="1">
        <f t="array" ref="B26">AND(分科號=INDEX(E:E,ROW()),INDEX(D:D,ROW())&gt;=分起日,INDEX(D:D,ROW())&lt;=分訖日,IF(分專案="全部",TRUE,INDEX(J:J,ROW())=分專案))</f>
        <v>0</v>
      </c>
      <c r="C26" s="45" cm="1">
        <f t="array" ref="C26">IF(INDEX(F:F,ROW())&lt;&gt;"",INDEX(F:F,ROW()),IF(INDEX(E:E,ROW())&lt;&gt;0,INDEX(C:C,ROW()-1),0))</f>
        <v>0</v>
      </c>
      <c r="D26" s="44" cm="1">
        <f t="array" ref="D26">IF(INDEX(G:G,ROW())&lt;&gt;"",INDEX(G:G,ROW()),IF(INDEX(E:E,ROW())&lt;&gt;0,INDEX(D:D,ROW()-1),0))</f>
        <v>0</v>
      </c>
      <c r="E26" s="217" cm="1">
        <f t="array" ref="E26">IF(INDEX(I:I,ROW())&lt;&gt;"",VALUE(TRIM(LEFT(INDEX(I:I,ROW()),6))),0)</f>
        <v>0</v>
      </c>
      <c r="F26" s="283"/>
      <c r="G26" s="287"/>
      <c r="H26" s="302"/>
      <c r="I26" s="288"/>
      <c r="J26" s="302"/>
      <c r="K26" s="303"/>
      <c r="L26" s="50"/>
      <c r="M26" s="63"/>
    </row>
    <row r="27" spans="1:13">
      <c r="A27" s="44" cm="1">
        <f t="array" aca="1" ref="A27" ca="1">IF(INDEX(B:B,ROW()),COUNTIF(OFFSET(INDEX(B:B,ROW()),ROW()*-1+6,,ROW()-5),TRUE),0)</f>
        <v>0</v>
      </c>
      <c r="B27" s="44" t="b" cm="1">
        <f t="array" ref="B27">AND(分科號=INDEX(E:E,ROW()),INDEX(D:D,ROW())&gt;=分起日,INDEX(D:D,ROW())&lt;=分訖日,IF(分專案="全部",TRUE,INDEX(J:J,ROW())=分專案))</f>
        <v>0</v>
      </c>
      <c r="C27" s="45" cm="1">
        <f t="array" ref="C27">IF(INDEX(F:F,ROW())&lt;&gt;"",INDEX(F:F,ROW()),IF(INDEX(E:E,ROW())&lt;&gt;0,INDEX(C:C,ROW()-1),0))</f>
        <v>0</v>
      </c>
      <c r="D27" s="44" cm="1">
        <f t="array" ref="D27">IF(INDEX(G:G,ROW())&lt;&gt;"",INDEX(G:G,ROW()),IF(INDEX(E:E,ROW())&lt;&gt;0,INDEX(D:D,ROW()-1),0))</f>
        <v>0</v>
      </c>
      <c r="E27" s="217" cm="1">
        <f t="array" ref="E27">IF(INDEX(I:I,ROW())&lt;&gt;"",VALUE(TRIM(LEFT(INDEX(I:I,ROW()),6))),0)</f>
        <v>0</v>
      </c>
      <c r="F27" s="283"/>
      <c r="G27" s="287"/>
      <c r="H27" s="302"/>
      <c r="I27" s="288"/>
      <c r="J27" s="302"/>
      <c r="K27" s="303"/>
      <c r="L27" s="50"/>
      <c r="M27" s="63"/>
    </row>
    <row r="28" spans="1:13">
      <c r="A28" s="44" cm="1">
        <f t="array" aca="1" ref="A28" ca="1">IF(INDEX(B:B,ROW()),COUNTIF(OFFSET(INDEX(B:B,ROW()),ROW()*-1+6,,ROW()-5),TRUE),0)</f>
        <v>0</v>
      </c>
      <c r="B28" s="44" t="b" cm="1">
        <f t="array" ref="B28">AND(分科號=INDEX(E:E,ROW()),INDEX(D:D,ROW())&gt;=分起日,INDEX(D:D,ROW())&lt;=分訖日,IF(分專案="全部",TRUE,INDEX(J:J,ROW())=分專案))</f>
        <v>0</v>
      </c>
      <c r="C28" s="45" cm="1">
        <f t="array" ref="C28">IF(INDEX(F:F,ROW())&lt;&gt;"",INDEX(F:F,ROW()),IF(INDEX(E:E,ROW())&lt;&gt;0,INDEX(C:C,ROW()-1),0))</f>
        <v>0</v>
      </c>
      <c r="D28" s="44" cm="1">
        <f t="array" ref="D28">IF(INDEX(G:G,ROW())&lt;&gt;"",INDEX(G:G,ROW()),IF(INDEX(E:E,ROW())&lt;&gt;0,INDEX(D:D,ROW()-1),0))</f>
        <v>0</v>
      </c>
      <c r="E28" s="217" cm="1">
        <f t="array" ref="E28">IF(INDEX(I:I,ROW())&lt;&gt;"",VALUE(TRIM(LEFT(INDEX(I:I,ROW()),6))),0)</f>
        <v>0</v>
      </c>
      <c r="F28" s="283"/>
      <c r="G28" s="287"/>
      <c r="H28" s="302"/>
      <c r="I28" s="288"/>
      <c r="J28" s="302"/>
      <c r="K28" s="303"/>
      <c r="L28" s="50"/>
      <c r="M28" s="63"/>
    </row>
    <row r="29" spans="1:13">
      <c r="A29" s="44" cm="1">
        <f t="array" aca="1" ref="A29" ca="1">IF(INDEX(B:B,ROW()),COUNTIF(OFFSET(INDEX(B:B,ROW()),ROW()*-1+6,,ROW()-5),TRUE),0)</f>
        <v>0</v>
      </c>
      <c r="B29" s="44" t="b" cm="1">
        <f t="array" ref="B29">AND(分科號=INDEX(E:E,ROW()),INDEX(D:D,ROW())&gt;=分起日,INDEX(D:D,ROW())&lt;=分訖日,IF(分專案="全部",TRUE,INDEX(J:J,ROW())=分專案))</f>
        <v>0</v>
      </c>
      <c r="C29" s="45" cm="1">
        <f t="array" ref="C29">IF(INDEX(F:F,ROW())&lt;&gt;"",INDEX(F:F,ROW()),IF(INDEX(E:E,ROW())&lt;&gt;0,INDEX(C:C,ROW()-1),0))</f>
        <v>0</v>
      </c>
      <c r="D29" s="44" cm="1">
        <f t="array" ref="D29">IF(INDEX(G:G,ROW())&lt;&gt;"",INDEX(G:G,ROW()),IF(INDEX(E:E,ROW())&lt;&gt;0,INDEX(D:D,ROW()-1),0))</f>
        <v>0</v>
      </c>
      <c r="E29" s="217" cm="1">
        <f t="array" ref="E29">IF(INDEX(I:I,ROW())&lt;&gt;"",VALUE(TRIM(LEFT(INDEX(I:I,ROW()),6))),0)</f>
        <v>0</v>
      </c>
      <c r="F29" s="283"/>
      <c r="G29" s="287"/>
      <c r="H29" s="302"/>
      <c r="I29" s="288"/>
      <c r="J29" s="302"/>
      <c r="K29" s="303"/>
      <c r="L29" s="50"/>
      <c r="M29" s="63"/>
    </row>
    <row r="30" spans="1:13">
      <c r="A30" s="44" cm="1">
        <f t="array" aca="1" ref="A30" ca="1">IF(INDEX(B:B,ROW()),COUNTIF(OFFSET(INDEX(B:B,ROW()),ROW()*-1+6,,ROW()-5),TRUE),0)</f>
        <v>0</v>
      </c>
      <c r="B30" s="44" t="b" cm="1">
        <f t="array" ref="B30">AND(分科號=INDEX(E:E,ROW()),INDEX(D:D,ROW())&gt;=分起日,INDEX(D:D,ROW())&lt;=分訖日,IF(分專案="全部",TRUE,INDEX(J:J,ROW())=分專案))</f>
        <v>0</v>
      </c>
      <c r="C30" s="45" cm="1">
        <f t="array" ref="C30">IF(INDEX(F:F,ROW())&lt;&gt;"",INDEX(F:F,ROW()),IF(INDEX(E:E,ROW())&lt;&gt;0,INDEX(C:C,ROW()-1),0))</f>
        <v>0</v>
      </c>
      <c r="D30" s="44" cm="1">
        <f t="array" ref="D30">IF(INDEX(G:G,ROW())&lt;&gt;"",INDEX(G:G,ROW()),IF(INDEX(E:E,ROW())&lt;&gt;0,INDEX(D:D,ROW()-1),0))</f>
        <v>0</v>
      </c>
      <c r="E30" s="217" cm="1">
        <f t="array" ref="E30">IF(INDEX(I:I,ROW())&lt;&gt;"",VALUE(TRIM(LEFT(INDEX(I:I,ROW()),6))),0)</f>
        <v>0</v>
      </c>
      <c r="F30" s="283"/>
      <c r="G30" s="287"/>
      <c r="H30" s="302"/>
      <c r="I30" s="288"/>
      <c r="J30" s="302"/>
      <c r="K30" s="303"/>
      <c r="L30" s="50"/>
      <c r="M30" s="63"/>
    </row>
    <row r="31" spans="1:13">
      <c r="A31" s="44" cm="1">
        <f t="array" aca="1" ref="A31" ca="1">IF(INDEX(B:B,ROW()),COUNTIF(OFFSET(INDEX(B:B,ROW()),ROW()*-1+6,,ROW()-5),TRUE),0)</f>
        <v>0</v>
      </c>
      <c r="B31" s="44" t="b" cm="1">
        <f t="array" ref="B31">AND(分科號=INDEX(E:E,ROW()),INDEX(D:D,ROW())&gt;=分起日,INDEX(D:D,ROW())&lt;=分訖日,IF(分專案="全部",TRUE,INDEX(J:J,ROW())=分專案))</f>
        <v>0</v>
      </c>
      <c r="C31" s="45" cm="1">
        <f t="array" ref="C31">IF(INDEX(F:F,ROW())&lt;&gt;"",INDEX(F:F,ROW()),IF(INDEX(E:E,ROW())&lt;&gt;0,INDEX(C:C,ROW()-1),0))</f>
        <v>0</v>
      </c>
      <c r="D31" s="44" cm="1">
        <f t="array" ref="D31">IF(INDEX(G:G,ROW())&lt;&gt;"",INDEX(G:G,ROW()),IF(INDEX(E:E,ROW())&lt;&gt;0,INDEX(D:D,ROW()-1),0))</f>
        <v>0</v>
      </c>
      <c r="E31" s="217" cm="1">
        <f t="array" ref="E31">IF(INDEX(I:I,ROW())&lt;&gt;"",VALUE(TRIM(LEFT(INDEX(I:I,ROW()),6))),0)</f>
        <v>0</v>
      </c>
      <c r="F31" s="283"/>
      <c r="G31" s="287"/>
      <c r="H31" s="302"/>
      <c r="I31" s="288"/>
      <c r="J31" s="302"/>
      <c r="K31" s="303"/>
      <c r="L31" s="50"/>
      <c r="M31" s="63"/>
    </row>
    <row r="32" spans="1:13">
      <c r="A32" s="44" cm="1">
        <f t="array" aca="1" ref="A32" ca="1">IF(INDEX(B:B,ROW()),COUNTIF(OFFSET(INDEX(B:B,ROW()),ROW()*-1+6,,ROW()-5),TRUE),0)</f>
        <v>0</v>
      </c>
      <c r="B32" s="44" t="b" cm="1">
        <f t="array" ref="B32">AND(分科號=INDEX(E:E,ROW()),INDEX(D:D,ROW())&gt;=分起日,INDEX(D:D,ROW())&lt;=分訖日,IF(分專案="全部",TRUE,INDEX(J:J,ROW())=分專案))</f>
        <v>0</v>
      </c>
      <c r="C32" s="45" cm="1">
        <f t="array" ref="C32">IF(INDEX(F:F,ROW())&lt;&gt;"",INDEX(F:F,ROW()),IF(INDEX(E:E,ROW())&lt;&gt;0,INDEX(C:C,ROW()-1),0))</f>
        <v>0</v>
      </c>
      <c r="D32" s="44" cm="1">
        <f t="array" ref="D32">IF(INDEX(G:G,ROW())&lt;&gt;"",INDEX(G:G,ROW()),IF(INDEX(E:E,ROW())&lt;&gt;0,INDEX(D:D,ROW()-1),0))</f>
        <v>0</v>
      </c>
      <c r="E32" s="217" cm="1">
        <f t="array" ref="E32">IF(INDEX(I:I,ROW())&lt;&gt;"",VALUE(TRIM(LEFT(INDEX(I:I,ROW()),6))),0)</f>
        <v>0</v>
      </c>
      <c r="F32" s="283"/>
      <c r="G32" s="287"/>
      <c r="H32" s="302"/>
      <c r="I32" s="288"/>
      <c r="J32" s="302"/>
      <c r="K32" s="303"/>
      <c r="L32" s="50"/>
      <c r="M32" s="63"/>
    </row>
    <row r="33" spans="1:13">
      <c r="A33" s="44" cm="1">
        <f t="array" aca="1" ref="A33" ca="1">IF(INDEX(B:B,ROW()),COUNTIF(OFFSET(INDEX(B:B,ROW()),ROW()*-1+6,,ROW()-5),TRUE),0)</f>
        <v>0</v>
      </c>
      <c r="B33" s="44" t="b" cm="1">
        <f t="array" ref="B33">AND(分科號=INDEX(E:E,ROW()),INDEX(D:D,ROW())&gt;=分起日,INDEX(D:D,ROW())&lt;=分訖日,IF(分專案="全部",TRUE,INDEX(J:J,ROW())=分專案))</f>
        <v>0</v>
      </c>
      <c r="C33" s="45" cm="1">
        <f t="array" ref="C33">IF(INDEX(F:F,ROW())&lt;&gt;"",INDEX(F:F,ROW()),IF(INDEX(E:E,ROW())&lt;&gt;0,INDEX(C:C,ROW()-1),0))</f>
        <v>0</v>
      </c>
      <c r="D33" s="44" cm="1">
        <f t="array" ref="D33">IF(INDEX(G:G,ROW())&lt;&gt;"",INDEX(G:G,ROW()),IF(INDEX(E:E,ROW())&lt;&gt;0,INDEX(D:D,ROW()-1),0))</f>
        <v>0</v>
      </c>
      <c r="E33" s="217" cm="1">
        <f t="array" ref="E33">IF(INDEX(I:I,ROW())&lt;&gt;"",VALUE(TRIM(LEFT(INDEX(I:I,ROW()),6))),0)</f>
        <v>0</v>
      </c>
      <c r="F33" s="283"/>
      <c r="G33" s="287"/>
      <c r="H33" s="302"/>
      <c r="I33" s="288"/>
      <c r="J33" s="302"/>
      <c r="K33" s="303"/>
      <c r="L33" s="50"/>
      <c r="M33" s="63"/>
    </row>
    <row r="34" spans="1:13">
      <c r="A34" s="44" cm="1">
        <f t="array" aca="1" ref="A34" ca="1">IF(INDEX(B:B,ROW()),COUNTIF(OFFSET(INDEX(B:B,ROW()),ROW()*-1+6,,ROW()-5),TRUE),0)</f>
        <v>0</v>
      </c>
      <c r="B34" s="44" t="b" cm="1">
        <f t="array" ref="B34">AND(分科號=INDEX(E:E,ROW()),INDEX(D:D,ROW())&gt;=分起日,INDEX(D:D,ROW())&lt;=分訖日,IF(分專案="全部",TRUE,INDEX(J:J,ROW())=分專案))</f>
        <v>0</v>
      </c>
      <c r="C34" s="45" cm="1">
        <f t="array" ref="C34">IF(INDEX(F:F,ROW())&lt;&gt;"",INDEX(F:F,ROW()),IF(INDEX(E:E,ROW())&lt;&gt;0,INDEX(C:C,ROW()-1),0))</f>
        <v>0</v>
      </c>
      <c r="D34" s="44" cm="1">
        <f t="array" ref="D34">IF(INDEX(G:G,ROW())&lt;&gt;"",INDEX(G:G,ROW()),IF(INDEX(E:E,ROW())&lt;&gt;0,INDEX(D:D,ROW()-1),0))</f>
        <v>0</v>
      </c>
      <c r="E34" s="217" cm="1">
        <f t="array" ref="E34">IF(INDEX(I:I,ROW())&lt;&gt;"",VALUE(TRIM(LEFT(INDEX(I:I,ROW()),6))),0)</f>
        <v>0</v>
      </c>
      <c r="F34" s="283"/>
      <c r="G34" s="287"/>
      <c r="H34" s="302"/>
      <c r="I34" s="288"/>
      <c r="J34" s="302"/>
      <c r="K34" s="303"/>
      <c r="L34" s="50"/>
      <c r="M34" s="63"/>
    </row>
    <row r="35" spans="1:13">
      <c r="A35" s="44" cm="1">
        <f t="array" aca="1" ref="A35" ca="1">IF(INDEX(B:B,ROW()),COUNTIF(OFFSET(INDEX(B:B,ROW()),ROW()*-1+6,,ROW()-5),TRUE),0)</f>
        <v>0</v>
      </c>
      <c r="B35" s="44" t="b" cm="1">
        <f t="array" ref="B35">AND(分科號=INDEX(E:E,ROW()),INDEX(D:D,ROW())&gt;=分起日,INDEX(D:D,ROW())&lt;=分訖日,IF(分專案="全部",TRUE,INDEX(J:J,ROW())=分專案))</f>
        <v>0</v>
      </c>
      <c r="C35" s="45" cm="1">
        <f t="array" ref="C35">IF(INDEX(F:F,ROW())&lt;&gt;"",INDEX(F:F,ROW()),IF(INDEX(E:E,ROW())&lt;&gt;0,INDEX(C:C,ROW()-1),0))</f>
        <v>0</v>
      </c>
      <c r="D35" s="44" cm="1">
        <f t="array" ref="D35">IF(INDEX(G:G,ROW())&lt;&gt;"",INDEX(G:G,ROW()),IF(INDEX(E:E,ROW())&lt;&gt;0,INDEX(D:D,ROW()-1),0))</f>
        <v>0</v>
      </c>
      <c r="E35" s="217" cm="1">
        <f t="array" ref="E35">IF(INDEX(I:I,ROW())&lt;&gt;"",VALUE(TRIM(LEFT(INDEX(I:I,ROW()),6))),0)</f>
        <v>0</v>
      </c>
      <c r="F35" s="283"/>
      <c r="G35" s="287"/>
      <c r="H35" s="302"/>
      <c r="I35" s="288"/>
      <c r="J35" s="302"/>
      <c r="K35" s="303"/>
      <c r="L35" s="50"/>
      <c r="M35" s="63"/>
    </row>
    <row r="36" spans="1:13">
      <c r="A36" s="44" cm="1">
        <f t="array" aca="1" ref="A36" ca="1">IF(INDEX(B:B,ROW()),COUNTIF(OFFSET(INDEX(B:B,ROW()),ROW()*-1+6,,ROW()-5),TRUE),0)</f>
        <v>0</v>
      </c>
      <c r="B36" s="44" t="b" cm="1">
        <f t="array" ref="B36">AND(分科號=INDEX(E:E,ROW()),INDEX(D:D,ROW())&gt;=分起日,INDEX(D:D,ROW())&lt;=分訖日,IF(分專案="全部",TRUE,INDEX(J:J,ROW())=分專案))</f>
        <v>0</v>
      </c>
      <c r="C36" s="45" cm="1">
        <f t="array" ref="C36">IF(INDEX(F:F,ROW())&lt;&gt;"",INDEX(F:F,ROW()),IF(INDEX(E:E,ROW())&lt;&gt;0,INDEX(C:C,ROW()-1),0))</f>
        <v>0</v>
      </c>
      <c r="D36" s="44" cm="1">
        <f t="array" ref="D36">IF(INDEX(G:G,ROW())&lt;&gt;"",INDEX(G:G,ROW()),IF(INDEX(E:E,ROW())&lt;&gt;0,INDEX(D:D,ROW()-1),0))</f>
        <v>0</v>
      </c>
      <c r="E36" s="217" cm="1">
        <f t="array" ref="E36">IF(INDEX(I:I,ROW())&lt;&gt;"",VALUE(TRIM(LEFT(INDEX(I:I,ROW()),6))),0)</f>
        <v>0</v>
      </c>
      <c r="F36" s="283"/>
      <c r="G36" s="287"/>
      <c r="H36" s="302"/>
      <c r="I36" s="288"/>
      <c r="J36" s="302"/>
      <c r="K36" s="303"/>
      <c r="L36" s="50"/>
      <c r="M36" s="63"/>
    </row>
    <row r="37" spans="1:13">
      <c r="A37" s="44" cm="1">
        <f t="array" aca="1" ref="A37" ca="1">IF(INDEX(B:B,ROW()),COUNTIF(OFFSET(INDEX(B:B,ROW()),ROW()*-1+6,,ROW()-5),TRUE),0)</f>
        <v>0</v>
      </c>
      <c r="B37" s="44" t="b" cm="1">
        <f t="array" ref="B37">AND(分科號=INDEX(E:E,ROW()),INDEX(D:D,ROW())&gt;=分起日,INDEX(D:D,ROW())&lt;=分訖日,IF(分專案="全部",TRUE,INDEX(J:J,ROW())=分專案))</f>
        <v>0</v>
      </c>
      <c r="C37" s="45" cm="1">
        <f t="array" ref="C37">IF(INDEX(F:F,ROW())&lt;&gt;"",INDEX(F:F,ROW()),IF(INDEX(E:E,ROW())&lt;&gt;0,INDEX(C:C,ROW()-1),0))</f>
        <v>0</v>
      </c>
      <c r="D37" s="44" cm="1">
        <f t="array" ref="D37">IF(INDEX(G:G,ROW())&lt;&gt;"",INDEX(G:G,ROW()),IF(INDEX(E:E,ROW())&lt;&gt;0,INDEX(D:D,ROW()-1),0))</f>
        <v>0</v>
      </c>
      <c r="E37" s="217" cm="1">
        <f t="array" ref="E37">IF(INDEX(I:I,ROW())&lt;&gt;"",VALUE(TRIM(LEFT(INDEX(I:I,ROW()),6))),0)</f>
        <v>0</v>
      </c>
      <c r="F37" s="283"/>
      <c r="G37" s="287"/>
      <c r="H37" s="302"/>
      <c r="I37" s="288"/>
      <c r="J37" s="302"/>
      <c r="K37" s="303"/>
      <c r="L37" s="50"/>
      <c r="M37" s="63"/>
    </row>
    <row r="38" spans="1:13">
      <c r="A38" s="44" cm="1">
        <f t="array" aca="1" ref="A38" ca="1">IF(INDEX(B:B,ROW()),COUNTIF(OFFSET(INDEX(B:B,ROW()),ROW()*-1+6,,ROW()-5),TRUE),0)</f>
        <v>0</v>
      </c>
      <c r="B38" s="44" t="b" cm="1">
        <f t="array" ref="B38">AND(分科號=INDEX(E:E,ROW()),INDEX(D:D,ROW())&gt;=分起日,INDEX(D:D,ROW())&lt;=分訖日,IF(分專案="全部",TRUE,INDEX(J:J,ROW())=分專案))</f>
        <v>0</v>
      </c>
      <c r="C38" s="45" cm="1">
        <f t="array" ref="C38">IF(INDEX(F:F,ROW())&lt;&gt;"",INDEX(F:F,ROW()),IF(INDEX(E:E,ROW())&lt;&gt;0,INDEX(C:C,ROW()-1),0))</f>
        <v>0</v>
      </c>
      <c r="D38" s="44" cm="1">
        <f t="array" ref="D38">IF(INDEX(G:G,ROW())&lt;&gt;"",INDEX(G:G,ROW()),IF(INDEX(E:E,ROW())&lt;&gt;0,INDEX(D:D,ROW()-1),0))</f>
        <v>0</v>
      </c>
      <c r="E38" s="217" cm="1">
        <f t="array" ref="E38">IF(INDEX(I:I,ROW())&lt;&gt;"",VALUE(TRIM(LEFT(INDEX(I:I,ROW()),6))),0)</f>
        <v>0</v>
      </c>
      <c r="F38" s="283"/>
      <c r="G38" s="287"/>
      <c r="H38" s="302"/>
      <c r="I38" s="288"/>
      <c r="J38" s="302"/>
      <c r="K38" s="303"/>
      <c r="L38" s="50"/>
      <c r="M38" s="63"/>
    </row>
    <row r="39" spans="1:13">
      <c r="A39" s="44" cm="1">
        <f t="array" aca="1" ref="A39" ca="1">IF(INDEX(B:B,ROW()),COUNTIF(OFFSET(INDEX(B:B,ROW()),ROW()*-1+6,,ROW()-5),TRUE),0)</f>
        <v>0</v>
      </c>
      <c r="B39" s="44" t="b" cm="1">
        <f t="array" ref="B39">AND(分科號=INDEX(E:E,ROW()),INDEX(D:D,ROW())&gt;=分起日,INDEX(D:D,ROW())&lt;=分訖日,IF(分專案="全部",TRUE,INDEX(J:J,ROW())=分專案))</f>
        <v>0</v>
      </c>
      <c r="C39" s="45" cm="1">
        <f t="array" ref="C39">IF(INDEX(F:F,ROW())&lt;&gt;"",INDEX(F:F,ROW()),IF(INDEX(E:E,ROW())&lt;&gt;0,INDEX(C:C,ROW()-1),0))</f>
        <v>0</v>
      </c>
      <c r="D39" s="44" cm="1">
        <f t="array" ref="D39">IF(INDEX(G:G,ROW())&lt;&gt;"",INDEX(G:G,ROW()),IF(INDEX(E:E,ROW())&lt;&gt;0,INDEX(D:D,ROW()-1),0))</f>
        <v>0</v>
      </c>
      <c r="E39" s="217" cm="1">
        <f t="array" ref="E39">IF(INDEX(I:I,ROW())&lt;&gt;"",VALUE(TRIM(LEFT(INDEX(I:I,ROW()),6))),0)</f>
        <v>0</v>
      </c>
      <c r="F39" s="283"/>
      <c r="G39" s="287"/>
      <c r="H39" s="302"/>
      <c r="I39" s="288"/>
      <c r="J39" s="302"/>
      <c r="K39" s="303"/>
      <c r="L39" s="50"/>
      <c r="M39" s="63"/>
    </row>
    <row r="40" spans="1:13">
      <c r="A40" s="44" cm="1">
        <f t="array" aca="1" ref="A40" ca="1">IF(INDEX(B:B,ROW()),COUNTIF(OFFSET(INDEX(B:B,ROW()),ROW()*-1+6,,ROW()-5),TRUE),0)</f>
        <v>0</v>
      </c>
      <c r="B40" s="44" t="b" cm="1">
        <f t="array" ref="B40">AND(分科號=INDEX(E:E,ROW()),INDEX(D:D,ROW())&gt;=分起日,INDEX(D:D,ROW())&lt;=分訖日,IF(分專案="全部",TRUE,INDEX(J:J,ROW())=分專案))</f>
        <v>0</v>
      </c>
      <c r="C40" s="45" cm="1">
        <f t="array" ref="C40">IF(INDEX(F:F,ROW())&lt;&gt;"",INDEX(F:F,ROW()),IF(INDEX(E:E,ROW())&lt;&gt;0,INDEX(C:C,ROW()-1),0))</f>
        <v>0</v>
      </c>
      <c r="D40" s="44" cm="1">
        <f t="array" ref="D40">IF(INDEX(G:G,ROW())&lt;&gt;"",INDEX(G:G,ROW()),IF(INDEX(E:E,ROW())&lt;&gt;0,INDEX(D:D,ROW()-1),0))</f>
        <v>0</v>
      </c>
      <c r="E40" s="217" cm="1">
        <f t="array" ref="E40">IF(INDEX(I:I,ROW())&lt;&gt;"",VALUE(TRIM(LEFT(INDEX(I:I,ROW()),6))),0)</f>
        <v>0</v>
      </c>
      <c r="F40" s="283"/>
      <c r="G40" s="287"/>
      <c r="H40" s="302"/>
      <c r="I40" s="288"/>
      <c r="J40" s="302"/>
      <c r="K40" s="303"/>
      <c r="L40" s="50"/>
      <c r="M40" s="63"/>
    </row>
    <row r="41" spans="1:13">
      <c r="A41" s="44" cm="1">
        <f t="array" aca="1" ref="A41" ca="1">IF(INDEX(B:B,ROW()),COUNTIF(OFFSET(INDEX(B:B,ROW()),ROW()*-1+6,,ROW()-5),TRUE),0)</f>
        <v>0</v>
      </c>
      <c r="B41" s="44" t="b" cm="1">
        <f t="array" ref="B41">AND(分科號=INDEX(E:E,ROW()),INDEX(D:D,ROW())&gt;=分起日,INDEX(D:D,ROW())&lt;=分訖日,IF(分專案="全部",TRUE,INDEX(J:J,ROW())=分專案))</f>
        <v>0</v>
      </c>
      <c r="C41" s="45" cm="1">
        <f t="array" ref="C41">IF(INDEX(F:F,ROW())&lt;&gt;"",INDEX(F:F,ROW()),IF(INDEX(E:E,ROW())&lt;&gt;0,INDEX(C:C,ROW()-1),0))</f>
        <v>0</v>
      </c>
      <c r="D41" s="44" cm="1">
        <f t="array" ref="D41">IF(INDEX(G:G,ROW())&lt;&gt;"",INDEX(G:G,ROW()),IF(INDEX(E:E,ROW())&lt;&gt;0,INDEX(D:D,ROW()-1),0))</f>
        <v>0</v>
      </c>
      <c r="E41" s="217" cm="1">
        <f t="array" ref="E41">IF(INDEX(I:I,ROW())&lt;&gt;"",VALUE(TRIM(LEFT(INDEX(I:I,ROW()),6))),0)</f>
        <v>0</v>
      </c>
      <c r="F41" s="283"/>
      <c r="G41" s="287"/>
      <c r="H41" s="302"/>
      <c r="I41" s="288"/>
      <c r="J41" s="302"/>
      <c r="K41" s="303"/>
      <c r="L41" s="50"/>
      <c r="M41" s="63"/>
    </row>
    <row r="42" spans="1:13">
      <c r="A42" s="44" cm="1">
        <f t="array" aca="1" ref="A42" ca="1">IF(INDEX(B:B,ROW()),COUNTIF(OFFSET(INDEX(B:B,ROW()),ROW()*-1+6,,ROW()-5),TRUE),0)</f>
        <v>0</v>
      </c>
      <c r="B42" s="44" t="b" cm="1">
        <f t="array" ref="B42">AND(分科號=INDEX(E:E,ROW()),INDEX(D:D,ROW())&gt;=分起日,INDEX(D:D,ROW())&lt;=分訖日,IF(分專案="全部",TRUE,INDEX(J:J,ROW())=分專案))</f>
        <v>0</v>
      </c>
      <c r="C42" s="45" cm="1">
        <f t="array" ref="C42">IF(INDEX(F:F,ROW())&lt;&gt;"",INDEX(F:F,ROW()),IF(INDEX(E:E,ROW())&lt;&gt;0,INDEX(C:C,ROW()-1),0))</f>
        <v>0</v>
      </c>
      <c r="D42" s="44" cm="1">
        <f t="array" ref="D42">IF(INDEX(G:G,ROW())&lt;&gt;"",INDEX(G:G,ROW()),IF(INDEX(E:E,ROW())&lt;&gt;0,INDEX(D:D,ROW()-1),0))</f>
        <v>0</v>
      </c>
      <c r="E42" s="217" cm="1">
        <f t="array" ref="E42">IF(INDEX(I:I,ROW())&lt;&gt;"",VALUE(TRIM(LEFT(INDEX(I:I,ROW()),6))),0)</f>
        <v>0</v>
      </c>
      <c r="F42" s="283"/>
      <c r="G42" s="287"/>
      <c r="H42" s="302"/>
      <c r="I42" s="288"/>
      <c r="J42" s="302"/>
      <c r="K42" s="303"/>
      <c r="L42" s="50"/>
      <c r="M42" s="63"/>
    </row>
    <row r="43" spans="1:13">
      <c r="A43" s="44" cm="1">
        <f t="array" aca="1" ref="A43" ca="1">IF(INDEX(B:B,ROW()),COUNTIF(OFFSET(INDEX(B:B,ROW()),ROW()*-1+6,,ROW()-5),TRUE),0)</f>
        <v>0</v>
      </c>
      <c r="B43" s="44" t="b" cm="1">
        <f t="array" ref="B43">AND(分科號=INDEX(E:E,ROW()),INDEX(D:D,ROW())&gt;=分起日,INDEX(D:D,ROW())&lt;=分訖日,IF(分專案="全部",TRUE,INDEX(J:J,ROW())=分專案))</f>
        <v>0</v>
      </c>
      <c r="C43" s="45" cm="1">
        <f t="array" ref="C43">IF(INDEX(F:F,ROW())&lt;&gt;"",INDEX(F:F,ROW()),IF(INDEX(E:E,ROW())&lt;&gt;0,INDEX(C:C,ROW()-1),0))</f>
        <v>0</v>
      </c>
      <c r="D43" s="44" cm="1">
        <f t="array" ref="D43">IF(INDEX(G:G,ROW())&lt;&gt;"",INDEX(G:G,ROW()),IF(INDEX(E:E,ROW())&lt;&gt;0,INDEX(D:D,ROW()-1),0))</f>
        <v>0</v>
      </c>
      <c r="E43" s="217" cm="1">
        <f t="array" ref="E43">IF(INDEX(I:I,ROW())&lt;&gt;"",VALUE(TRIM(LEFT(INDEX(I:I,ROW()),6))),0)</f>
        <v>0</v>
      </c>
      <c r="F43" s="283"/>
      <c r="G43" s="287"/>
      <c r="H43" s="302"/>
      <c r="I43" s="288"/>
      <c r="J43" s="302"/>
      <c r="K43" s="303"/>
      <c r="L43" s="50"/>
      <c r="M43" s="63"/>
    </row>
    <row r="44" spans="1:13">
      <c r="A44" s="44" cm="1">
        <f t="array" aca="1" ref="A44" ca="1">IF(INDEX(B:B,ROW()),COUNTIF(OFFSET(INDEX(B:B,ROW()),ROW()*-1+6,,ROW()-5),TRUE),0)</f>
        <v>0</v>
      </c>
      <c r="B44" s="44" t="b" cm="1">
        <f t="array" ref="B44">AND(分科號=INDEX(E:E,ROW()),INDEX(D:D,ROW())&gt;=分起日,INDEX(D:D,ROW())&lt;=分訖日,IF(分專案="全部",TRUE,INDEX(J:J,ROW())=分專案))</f>
        <v>0</v>
      </c>
      <c r="C44" s="45" cm="1">
        <f t="array" ref="C44">IF(INDEX(F:F,ROW())&lt;&gt;"",INDEX(F:F,ROW()),IF(INDEX(E:E,ROW())&lt;&gt;0,INDEX(C:C,ROW()-1),0))</f>
        <v>0</v>
      </c>
      <c r="D44" s="44" cm="1">
        <f t="array" ref="D44">IF(INDEX(G:G,ROW())&lt;&gt;"",INDEX(G:G,ROW()),IF(INDEX(E:E,ROW())&lt;&gt;0,INDEX(D:D,ROW()-1),0))</f>
        <v>0</v>
      </c>
      <c r="E44" s="217" cm="1">
        <f t="array" ref="E44">IF(INDEX(I:I,ROW())&lt;&gt;"",VALUE(TRIM(LEFT(INDEX(I:I,ROW()),6))),0)</f>
        <v>0</v>
      </c>
      <c r="F44" s="283"/>
      <c r="G44" s="287"/>
      <c r="H44" s="302"/>
      <c r="I44" s="288"/>
      <c r="J44" s="302"/>
      <c r="K44" s="303"/>
      <c r="L44" s="50"/>
      <c r="M44" s="63"/>
    </row>
    <row r="45" spans="1:13">
      <c r="A45" s="44" cm="1">
        <f t="array" aca="1" ref="A45" ca="1">IF(INDEX(B:B,ROW()),COUNTIF(OFFSET(INDEX(B:B,ROW()),ROW()*-1+6,,ROW()-5),TRUE),0)</f>
        <v>0</v>
      </c>
      <c r="B45" s="44" t="b" cm="1">
        <f t="array" ref="B45">AND(分科號=INDEX(E:E,ROW()),INDEX(D:D,ROW())&gt;=分起日,INDEX(D:D,ROW())&lt;=分訖日,IF(分專案="全部",TRUE,INDEX(J:J,ROW())=分專案))</f>
        <v>0</v>
      </c>
      <c r="C45" s="45" cm="1">
        <f t="array" ref="C45">IF(INDEX(F:F,ROW())&lt;&gt;"",INDEX(F:F,ROW()),IF(INDEX(E:E,ROW())&lt;&gt;0,INDEX(C:C,ROW()-1),0))</f>
        <v>0</v>
      </c>
      <c r="D45" s="44" cm="1">
        <f t="array" ref="D45">IF(INDEX(G:G,ROW())&lt;&gt;"",INDEX(G:G,ROW()),IF(INDEX(E:E,ROW())&lt;&gt;0,INDEX(D:D,ROW()-1),0))</f>
        <v>0</v>
      </c>
      <c r="E45" s="217" cm="1">
        <f t="array" ref="E45">IF(INDEX(I:I,ROW())&lt;&gt;"",VALUE(TRIM(LEFT(INDEX(I:I,ROW()),6))),0)</f>
        <v>0</v>
      </c>
      <c r="F45" s="283"/>
      <c r="G45" s="287"/>
      <c r="H45" s="302"/>
      <c r="I45" s="288"/>
      <c r="J45" s="302"/>
      <c r="K45" s="303"/>
      <c r="L45" s="50"/>
      <c r="M45" s="63"/>
    </row>
    <row r="46" spans="1:13">
      <c r="A46" s="44" cm="1">
        <f t="array" aca="1" ref="A46" ca="1">IF(INDEX(B:B,ROW()),COUNTIF(OFFSET(INDEX(B:B,ROW()),ROW()*-1+6,,ROW()-5),TRUE),0)</f>
        <v>0</v>
      </c>
      <c r="B46" s="44" t="b" cm="1">
        <f t="array" ref="B46">AND(分科號=INDEX(E:E,ROW()),INDEX(D:D,ROW())&gt;=分起日,INDEX(D:D,ROW())&lt;=分訖日,IF(分專案="全部",TRUE,INDEX(J:J,ROW())=分專案))</f>
        <v>0</v>
      </c>
      <c r="C46" s="45" cm="1">
        <f t="array" ref="C46">IF(INDEX(F:F,ROW())&lt;&gt;"",INDEX(F:F,ROW()),IF(INDEX(E:E,ROW())&lt;&gt;0,INDEX(C:C,ROW()-1),0))</f>
        <v>0</v>
      </c>
      <c r="D46" s="44" cm="1">
        <f t="array" ref="D46">IF(INDEX(G:G,ROW())&lt;&gt;"",INDEX(G:G,ROW()),IF(INDEX(E:E,ROW())&lt;&gt;0,INDEX(D:D,ROW()-1),0))</f>
        <v>0</v>
      </c>
      <c r="E46" s="217" cm="1">
        <f t="array" ref="E46">IF(INDEX(I:I,ROW())&lt;&gt;"",VALUE(TRIM(LEFT(INDEX(I:I,ROW()),6))),0)</f>
        <v>0</v>
      </c>
      <c r="F46" s="283"/>
      <c r="G46" s="287"/>
      <c r="H46" s="302"/>
      <c r="I46" s="288"/>
      <c r="J46" s="302"/>
      <c r="K46" s="303"/>
      <c r="L46" s="50"/>
      <c r="M46" s="63"/>
    </row>
    <row r="47" spans="1:13">
      <c r="A47" s="44" cm="1">
        <f t="array" aca="1" ref="A47" ca="1">IF(INDEX(B:B,ROW()),COUNTIF(OFFSET(INDEX(B:B,ROW()),ROW()*-1+6,,ROW()-5),TRUE),0)</f>
        <v>0</v>
      </c>
      <c r="B47" s="44" t="b" cm="1">
        <f t="array" ref="B47">AND(分科號=INDEX(E:E,ROW()),INDEX(D:D,ROW())&gt;=分起日,INDEX(D:D,ROW())&lt;=分訖日,IF(分專案="全部",TRUE,INDEX(J:J,ROW())=分專案))</f>
        <v>0</v>
      </c>
      <c r="C47" s="45" cm="1">
        <f t="array" ref="C47">IF(INDEX(F:F,ROW())&lt;&gt;"",INDEX(F:F,ROW()),IF(INDEX(E:E,ROW())&lt;&gt;0,INDEX(C:C,ROW()-1),0))</f>
        <v>0</v>
      </c>
      <c r="D47" s="44" cm="1">
        <f t="array" ref="D47">IF(INDEX(G:G,ROW())&lt;&gt;"",INDEX(G:G,ROW()),IF(INDEX(E:E,ROW())&lt;&gt;0,INDEX(D:D,ROW()-1),0))</f>
        <v>0</v>
      </c>
      <c r="E47" s="217" cm="1">
        <f t="array" ref="E47">IF(INDEX(I:I,ROW())&lt;&gt;"",VALUE(TRIM(LEFT(INDEX(I:I,ROW()),6))),0)</f>
        <v>0</v>
      </c>
      <c r="F47" s="283"/>
      <c r="G47" s="287"/>
      <c r="H47" s="302"/>
      <c r="I47" s="288"/>
      <c r="J47" s="302"/>
      <c r="K47" s="303"/>
      <c r="L47" s="50"/>
      <c r="M47" s="63"/>
    </row>
    <row r="48" spans="1:13">
      <c r="A48" s="44" cm="1">
        <f t="array" aca="1" ref="A48" ca="1">IF(INDEX(B:B,ROW()),COUNTIF(OFFSET(INDEX(B:B,ROW()),ROW()*-1+6,,ROW()-5),TRUE),0)</f>
        <v>0</v>
      </c>
      <c r="B48" s="44" t="b" cm="1">
        <f t="array" ref="B48">AND(分科號=INDEX(E:E,ROW()),INDEX(D:D,ROW())&gt;=分起日,INDEX(D:D,ROW())&lt;=分訖日,IF(分專案="全部",TRUE,INDEX(J:J,ROW())=分專案))</f>
        <v>0</v>
      </c>
      <c r="C48" s="45" cm="1">
        <f t="array" ref="C48">IF(INDEX(F:F,ROW())&lt;&gt;"",INDEX(F:F,ROW()),IF(INDEX(E:E,ROW())&lt;&gt;0,INDEX(C:C,ROW()-1),0))</f>
        <v>0</v>
      </c>
      <c r="D48" s="44" cm="1">
        <f t="array" ref="D48">IF(INDEX(G:G,ROW())&lt;&gt;"",INDEX(G:G,ROW()),IF(INDEX(E:E,ROW())&lt;&gt;0,INDEX(D:D,ROW()-1),0))</f>
        <v>0</v>
      </c>
      <c r="E48" s="217" cm="1">
        <f t="array" ref="E48">IF(INDEX(I:I,ROW())&lt;&gt;"",VALUE(TRIM(LEFT(INDEX(I:I,ROW()),6))),0)</f>
        <v>0</v>
      </c>
      <c r="F48" s="283"/>
      <c r="G48" s="287"/>
      <c r="H48" s="302"/>
      <c r="I48" s="288"/>
      <c r="J48" s="302"/>
      <c r="K48" s="303"/>
      <c r="L48" s="50"/>
      <c r="M48" s="63"/>
    </row>
    <row r="49" spans="1:13">
      <c r="A49" s="44" cm="1">
        <f t="array" aca="1" ref="A49" ca="1">IF(INDEX(B:B,ROW()),COUNTIF(OFFSET(INDEX(B:B,ROW()),ROW()*-1+6,,ROW()-5),TRUE),0)</f>
        <v>0</v>
      </c>
      <c r="B49" s="44" t="b" cm="1">
        <f t="array" ref="B49">AND(分科號=INDEX(E:E,ROW()),INDEX(D:D,ROW())&gt;=分起日,INDEX(D:D,ROW())&lt;=分訖日,IF(分專案="全部",TRUE,INDEX(J:J,ROW())=分專案))</f>
        <v>0</v>
      </c>
      <c r="C49" s="45" cm="1">
        <f t="array" ref="C49">IF(INDEX(F:F,ROW())&lt;&gt;"",INDEX(F:F,ROW()),IF(INDEX(E:E,ROW())&lt;&gt;0,INDEX(C:C,ROW()-1),0))</f>
        <v>0</v>
      </c>
      <c r="D49" s="44" cm="1">
        <f t="array" ref="D49">IF(INDEX(G:G,ROW())&lt;&gt;"",INDEX(G:G,ROW()),IF(INDEX(E:E,ROW())&lt;&gt;0,INDEX(D:D,ROW()-1),0))</f>
        <v>0</v>
      </c>
      <c r="E49" s="217" cm="1">
        <f t="array" ref="E49">IF(INDEX(I:I,ROW())&lt;&gt;"",VALUE(TRIM(LEFT(INDEX(I:I,ROW()),6))),0)</f>
        <v>0</v>
      </c>
      <c r="F49" s="283"/>
      <c r="G49" s="287"/>
      <c r="H49" s="302"/>
      <c r="I49" s="288"/>
      <c r="J49" s="302"/>
      <c r="K49" s="303"/>
      <c r="L49" s="50"/>
      <c r="M49" s="63"/>
    </row>
    <row r="50" spans="1:13">
      <c r="A50" s="44" cm="1">
        <f t="array" aca="1" ref="A50" ca="1">IF(INDEX(B:B,ROW()),COUNTIF(OFFSET(INDEX(B:B,ROW()),ROW()*-1+6,,ROW()-5),TRUE),0)</f>
        <v>0</v>
      </c>
      <c r="B50" s="44" t="b" cm="1">
        <f t="array" ref="B50">AND(分科號=INDEX(E:E,ROW()),INDEX(D:D,ROW())&gt;=分起日,INDEX(D:D,ROW())&lt;=分訖日,IF(分專案="全部",TRUE,INDEX(J:J,ROW())=分專案))</f>
        <v>0</v>
      </c>
      <c r="C50" s="45" cm="1">
        <f t="array" ref="C50">IF(INDEX(F:F,ROW())&lt;&gt;"",INDEX(F:F,ROW()),IF(INDEX(E:E,ROW())&lt;&gt;0,INDEX(C:C,ROW()-1),0))</f>
        <v>0</v>
      </c>
      <c r="D50" s="44" cm="1">
        <f t="array" ref="D50">IF(INDEX(G:G,ROW())&lt;&gt;"",INDEX(G:G,ROW()),IF(INDEX(E:E,ROW())&lt;&gt;0,INDEX(D:D,ROW()-1),0))</f>
        <v>0</v>
      </c>
      <c r="E50" s="217" cm="1">
        <f t="array" ref="E50">IF(INDEX(I:I,ROW())&lt;&gt;"",VALUE(TRIM(LEFT(INDEX(I:I,ROW()),6))),0)</f>
        <v>0</v>
      </c>
      <c r="F50" s="283"/>
      <c r="G50" s="287"/>
      <c r="H50" s="302"/>
      <c r="I50" s="288"/>
      <c r="J50" s="302"/>
      <c r="K50" s="303"/>
      <c r="L50" s="50"/>
      <c r="M50" s="63"/>
    </row>
    <row r="51" spans="1:13">
      <c r="A51" s="44" cm="1">
        <f t="array" aca="1" ref="A51" ca="1">IF(INDEX(B:B,ROW()),COUNTIF(OFFSET(INDEX(B:B,ROW()),ROW()*-1+6,,ROW()-5),TRUE),0)</f>
        <v>0</v>
      </c>
      <c r="B51" s="44" t="b" cm="1">
        <f t="array" ref="B51">AND(分科號=INDEX(E:E,ROW()),INDEX(D:D,ROW())&gt;=分起日,INDEX(D:D,ROW())&lt;=分訖日,IF(分專案="全部",TRUE,INDEX(J:J,ROW())=分專案))</f>
        <v>0</v>
      </c>
      <c r="C51" s="45" cm="1">
        <f t="array" ref="C51">IF(INDEX(F:F,ROW())&lt;&gt;"",INDEX(F:F,ROW()),IF(INDEX(E:E,ROW())&lt;&gt;0,INDEX(C:C,ROW()-1),0))</f>
        <v>0</v>
      </c>
      <c r="D51" s="44" cm="1">
        <f t="array" ref="D51">IF(INDEX(G:G,ROW())&lt;&gt;"",INDEX(G:G,ROW()),IF(INDEX(E:E,ROW())&lt;&gt;0,INDEX(D:D,ROW()-1),0))</f>
        <v>0</v>
      </c>
      <c r="E51" s="217" cm="1">
        <f t="array" ref="E51">IF(INDEX(I:I,ROW())&lt;&gt;"",VALUE(TRIM(LEFT(INDEX(I:I,ROW()),6))),0)</f>
        <v>0</v>
      </c>
      <c r="F51" s="283"/>
      <c r="G51" s="287"/>
      <c r="H51" s="302"/>
      <c r="I51" s="288"/>
      <c r="J51" s="302"/>
      <c r="K51" s="303"/>
      <c r="L51" s="50"/>
      <c r="M51" s="63"/>
    </row>
    <row r="52" spans="1:13">
      <c r="A52" s="44" cm="1">
        <f t="array" aca="1" ref="A52" ca="1">IF(INDEX(B:B,ROW()),COUNTIF(OFFSET(INDEX(B:B,ROW()),ROW()*-1+6,,ROW()-5),TRUE),0)</f>
        <v>0</v>
      </c>
      <c r="B52" s="44" t="b" cm="1">
        <f t="array" ref="B52">AND(分科號=INDEX(E:E,ROW()),INDEX(D:D,ROW())&gt;=分起日,INDEX(D:D,ROW())&lt;=分訖日,IF(分專案="全部",TRUE,INDEX(J:J,ROW())=分專案))</f>
        <v>0</v>
      </c>
      <c r="C52" s="45" cm="1">
        <f t="array" ref="C52">IF(INDEX(F:F,ROW())&lt;&gt;"",INDEX(F:F,ROW()),IF(INDEX(E:E,ROW())&lt;&gt;0,INDEX(C:C,ROW()-1),0))</f>
        <v>0</v>
      </c>
      <c r="D52" s="44" cm="1">
        <f t="array" ref="D52">IF(INDEX(G:G,ROW())&lt;&gt;"",INDEX(G:G,ROW()),IF(INDEX(E:E,ROW())&lt;&gt;0,INDEX(D:D,ROW()-1),0))</f>
        <v>0</v>
      </c>
      <c r="E52" s="217" cm="1">
        <f t="array" ref="E52">IF(INDEX(I:I,ROW())&lt;&gt;"",VALUE(TRIM(LEFT(INDEX(I:I,ROW()),6))),0)</f>
        <v>0</v>
      </c>
      <c r="F52" s="283"/>
      <c r="G52" s="287"/>
      <c r="H52" s="302"/>
      <c r="I52" s="288"/>
      <c r="J52" s="302"/>
      <c r="K52" s="303"/>
      <c r="L52" s="50"/>
      <c r="M52" s="63"/>
    </row>
    <row r="53" spans="1:13">
      <c r="A53" s="44" cm="1">
        <f t="array" aca="1" ref="A53" ca="1">IF(INDEX(B:B,ROW()),COUNTIF(OFFSET(INDEX(B:B,ROW()),ROW()*-1+6,,ROW()-5),TRUE),0)</f>
        <v>0</v>
      </c>
      <c r="B53" s="44" t="b" cm="1">
        <f t="array" ref="B53">AND(分科號=INDEX(E:E,ROW()),INDEX(D:D,ROW())&gt;=分起日,INDEX(D:D,ROW())&lt;=分訖日,IF(分專案="全部",TRUE,INDEX(J:J,ROW())=分專案))</f>
        <v>0</v>
      </c>
      <c r="C53" s="45" cm="1">
        <f t="array" ref="C53">IF(INDEX(F:F,ROW())&lt;&gt;"",INDEX(F:F,ROW()),IF(INDEX(E:E,ROW())&lt;&gt;0,INDEX(C:C,ROW()-1),0))</f>
        <v>0</v>
      </c>
      <c r="D53" s="44" cm="1">
        <f t="array" ref="D53">IF(INDEX(G:G,ROW())&lt;&gt;"",INDEX(G:G,ROW()),IF(INDEX(E:E,ROW())&lt;&gt;0,INDEX(D:D,ROW()-1),0))</f>
        <v>0</v>
      </c>
      <c r="E53" s="217" cm="1">
        <f t="array" ref="E53">IF(INDEX(I:I,ROW())&lt;&gt;"",VALUE(TRIM(LEFT(INDEX(I:I,ROW()),6))),0)</f>
        <v>0</v>
      </c>
      <c r="F53" s="283"/>
      <c r="G53" s="287"/>
      <c r="H53" s="302"/>
      <c r="I53" s="288"/>
      <c r="J53" s="302"/>
      <c r="K53" s="303"/>
      <c r="L53" s="50"/>
      <c r="M53" s="63"/>
    </row>
    <row r="54" spans="1:13">
      <c r="A54" s="44" cm="1">
        <f t="array" aca="1" ref="A54" ca="1">IF(INDEX(B:B,ROW()),COUNTIF(OFFSET(INDEX(B:B,ROW()),ROW()*-1+6,,ROW()-5),TRUE),0)</f>
        <v>0</v>
      </c>
      <c r="B54" s="44" t="b" cm="1">
        <f t="array" ref="B54">AND(分科號=INDEX(E:E,ROW()),INDEX(D:D,ROW())&gt;=分起日,INDEX(D:D,ROW())&lt;=分訖日,IF(分專案="全部",TRUE,INDEX(J:J,ROW())=分專案))</f>
        <v>0</v>
      </c>
      <c r="C54" s="45" cm="1">
        <f t="array" ref="C54">IF(INDEX(F:F,ROW())&lt;&gt;"",INDEX(F:F,ROW()),IF(INDEX(E:E,ROW())&lt;&gt;0,INDEX(C:C,ROW()-1),0))</f>
        <v>0</v>
      </c>
      <c r="D54" s="44" cm="1">
        <f t="array" ref="D54">IF(INDEX(G:G,ROW())&lt;&gt;"",INDEX(G:G,ROW()),IF(INDEX(E:E,ROW())&lt;&gt;0,INDEX(D:D,ROW()-1),0))</f>
        <v>0</v>
      </c>
      <c r="E54" s="217" cm="1">
        <f t="array" ref="E54">IF(INDEX(I:I,ROW())&lt;&gt;"",VALUE(TRIM(LEFT(INDEX(I:I,ROW()),6))),0)</f>
        <v>0</v>
      </c>
      <c r="F54" s="283"/>
      <c r="G54" s="287"/>
      <c r="H54" s="302"/>
      <c r="I54" s="288"/>
      <c r="J54" s="302"/>
      <c r="K54" s="303"/>
      <c r="L54" s="50"/>
      <c r="M54" s="63"/>
    </row>
    <row r="55" spans="1:13">
      <c r="A55" s="44" cm="1">
        <f t="array" aca="1" ref="A55" ca="1">IF(INDEX(B:B,ROW()),COUNTIF(OFFSET(INDEX(B:B,ROW()),ROW()*-1+6,,ROW()-5),TRUE),0)</f>
        <v>0</v>
      </c>
      <c r="B55" s="44" t="b" cm="1">
        <f t="array" ref="B55">AND(分科號=INDEX(E:E,ROW()),INDEX(D:D,ROW())&gt;=分起日,INDEX(D:D,ROW())&lt;=分訖日,IF(分專案="全部",TRUE,INDEX(J:J,ROW())=分專案))</f>
        <v>0</v>
      </c>
      <c r="C55" s="45" cm="1">
        <f t="array" ref="C55">IF(INDEX(F:F,ROW())&lt;&gt;"",INDEX(F:F,ROW()),IF(INDEX(E:E,ROW())&lt;&gt;0,INDEX(C:C,ROW()-1),0))</f>
        <v>0</v>
      </c>
      <c r="D55" s="44" cm="1">
        <f t="array" ref="D55">IF(INDEX(G:G,ROW())&lt;&gt;"",INDEX(G:G,ROW()),IF(INDEX(E:E,ROW())&lt;&gt;0,INDEX(D:D,ROW()-1),0))</f>
        <v>0</v>
      </c>
      <c r="E55" s="217" cm="1">
        <f t="array" ref="E55">IF(INDEX(I:I,ROW())&lt;&gt;"",VALUE(TRIM(LEFT(INDEX(I:I,ROW()),6))),0)</f>
        <v>0</v>
      </c>
      <c r="F55" s="283"/>
      <c r="G55" s="287"/>
      <c r="H55" s="302"/>
      <c r="I55" s="288"/>
      <c r="J55" s="302"/>
      <c r="K55" s="303"/>
      <c r="L55" s="50"/>
      <c r="M55" s="63"/>
    </row>
    <row r="56" spans="1:13">
      <c r="A56" s="44" cm="1">
        <f t="array" aca="1" ref="A56" ca="1">IF(INDEX(B:B,ROW()),COUNTIF(OFFSET(INDEX(B:B,ROW()),ROW()*-1+6,,ROW()-5),TRUE),0)</f>
        <v>0</v>
      </c>
      <c r="B56" s="44" t="b" cm="1">
        <f t="array" ref="B56">AND(分科號=INDEX(E:E,ROW()),INDEX(D:D,ROW())&gt;=分起日,INDEX(D:D,ROW())&lt;=分訖日,IF(分專案="全部",TRUE,INDEX(J:J,ROW())=分專案))</f>
        <v>0</v>
      </c>
      <c r="C56" s="45" cm="1">
        <f t="array" ref="C56">IF(INDEX(F:F,ROW())&lt;&gt;"",INDEX(F:F,ROW()),IF(INDEX(E:E,ROW())&lt;&gt;0,INDEX(C:C,ROW()-1),0))</f>
        <v>0</v>
      </c>
      <c r="D56" s="44" cm="1">
        <f t="array" ref="D56">IF(INDEX(G:G,ROW())&lt;&gt;"",INDEX(G:G,ROW()),IF(INDEX(E:E,ROW())&lt;&gt;0,INDEX(D:D,ROW()-1),0))</f>
        <v>0</v>
      </c>
      <c r="E56" s="217" cm="1">
        <f t="array" ref="E56">IF(INDEX(I:I,ROW())&lt;&gt;"",VALUE(TRIM(LEFT(INDEX(I:I,ROW()),6))),0)</f>
        <v>0</v>
      </c>
      <c r="F56" s="283"/>
      <c r="G56" s="287"/>
      <c r="H56" s="302"/>
      <c r="I56" s="288"/>
      <c r="J56" s="302"/>
      <c r="K56" s="303"/>
      <c r="L56" s="50"/>
      <c r="M56" s="63"/>
    </row>
    <row r="57" spans="1:13">
      <c r="A57" s="44" cm="1">
        <f t="array" aca="1" ref="A57" ca="1">IF(INDEX(B:B,ROW()),COUNTIF(OFFSET(INDEX(B:B,ROW()),ROW()*-1+6,,ROW()-5),TRUE),0)</f>
        <v>0</v>
      </c>
      <c r="B57" s="44" t="b" cm="1">
        <f t="array" ref="B57">AND(分科號=INDEX(E:E,ROW()),INDEX(D:D,ROW())&gt;=分起日,INDEX(D:D,ROW())&lt;=分訖日,IF(分專案="全部",TRUE,INDEX(J:J,ROW())=分專案))</f>
        <v>0</v>
      </c>
      <c r="C57" s="45" cm="1">
        <f t="array" ref="C57">IF(INDEX(F:F,ROW())&lt;&gt;"",INDEX(F:F,ROW()),IF(INDEX(E:E,ROW())&lt;&gt;0,INDEX(C:C,ROW()-1),0))</f>
        <v>0</v>
      </c>
      <c r="D57" s="44" cm="1">
        <f t="array" ref="D57">IF(INDEX(G:G,ROW())&lt;&gt;"",INDEX(G:G,ROW()),IF(INDEX(E:E,ROW())&lt;&gt;0,INDEX(D:D,ROW()-1),0))</f>
        <v>0</v>
      </c>
      <c r="E57" s="217" cm="1">
        <f t="array" ref="E57">IF(INDEX(I:I,ROW())&lt;&gt;"",VALUE(TRIM(LEFT(INDEX(I:I,ROW()),6))),0)</f>
        <v>0</v>
      </c>
      <c r="F57" s="283"/>
      <c r="G57" s="287"/>
      <c r="H57" s="302"/>
      <c r="I57" s="288"/>
      <c r="J57" s="302"/>
      <c r="K57" s="303"/>
      <c r="L57" s="50"/>
      <c r="M57" s="63"/>
    </row>
    <row r="58" spans="1:13">
      <c r="A58" s="44" cm="1">
        <f t="array" aca="1" ref="A58" ca="1">IF(INDEX(B:B,ROW()),COUNTIF(OFFSET(INDEX(B:B,ROW()),ROW()*-1+6,,ROW()-5),TRUE),0)</f>
        <v>0</v>
      </c>
      <c r="B58" s="44" t="b" cm="1">
        <f t="array" ref="B58">AND(分科號=INDEX(E:E,ROW()),INDEX(D:D,ROW())&gt;=分起日,INDEX(D:D,ROW())&lt;=分訖日,IF(分專案="全部",TRUE,INDEX(J:J,ROW())=分專案))</f>
        <v>0</v>
      </c>
      <c r="C58" s="45" cm="1">
        <f t="array" ref="C58">IF(INDEX(F:F,ROW())&lt;&gt;"",INDEX(F:F,ROW()),IF(INDEX(E:E,ROW())&lt;&gt;0,INDEX(C:C,ROW()-1),0))</f>
        <v>0</v>
      </c>
      <c r="D58" s="44" cm="1">
        <f t="array" ref="D58">IF(INDEX(G:G,ROW())&lt;&gt;"",INDEX(G:G,ROW()),IF(INDEX(E:E,ROW())&lt;&gt;0,INDEX(D:D,ROW()-1),0))</f>
        <v>0</v>
      </c>
      <c r="E58" s="217" cm="1">
        <f t="array" ref="E58">IF(INDEX(I:I,ROW())&lt;&gt;"",VALUE(TRIM(LEFT(INDEX(I:I,ROW()),6))),0)</f>
        <v>0</v>
      </c>
      <c r="F58" s="283"/>
      <c r="G58" s="287"/>
      <c r="H58" s="302"/>
      <c r="I58" s="288"/>
      <c r="J58" s="302"/>
      <c r="K58" s="303"/>
      <c r="L58" s="50"/>
      <c r="M58" s="63"/>
    </row>
    <row r="59" spans="1:13">
      <c r="A59" s="44" cm="1">
        <f t="array" aca="1" ref="A59" ca="1">IF(INDEX(B:B,ROW()),COUNTIF(OFFSET(INDEX(B:B,ROW()),ROW()*-1+6,,ROW()-5),TRUE),0)</f>
        <v>0</v>
      </c>
      <c r="B59" s="44" t="b" cm="1">
        <f t="array" ref="B59">AND(分科號=INDEX(E:E,ROW()),INDEX(D:D,ROW())&gt;=分起日,INDEX(D:D,ROW())&lt;=分訖日,IF(分專案="全部",TRUE,INDEX(J:J,ROW())=分專案))</f>
        <v>0</v>
      </c>
      <c r="C59" s="45" cm="1">
        <f t="array" ref="C59">IF(INDEX(F:F,ROW())&lt;&gt;"",INDEX(F:F,ROW()),IF(INDEX(E:E,ROW())&lt;&gt;0,INDEX(C:C,ROW()-1),0))</f>
        <v>0</v>
      </c>
      <c r="D59" s="44" cm="1">
        <f t="array" ref="D59">IF(INDEX(G:G,ROW())&lt;&gt;"",INDEX(G:G,ROW()),IF(INDEX(E:E,ROW())&lt;&gt;0,INDEX(D:D,ROW()-1),0))</f>
        <v>0</v>
      </c>
      <c r="E59" s="217" cm="1">
        <f t="array" ref="E59">IF(INDEX(I:I,ROW())&lt;&gt;"",VALUE(TRIM(LEFT(INDEX(I:I,ROW()),6))),0)</f>
        <v>0</v>
      </c>
      <c r="F59" s="283"/>
      <c r="G59" s="287"/>
      <c r="H59" s="302"/>
      <c r="I59" s="288"/>
      <c r="J59" s="302"/>
      <c r="K59" s="303"/>
      <c r="L59" s="50"/>
      <c r="M59" s="63"/>
    </row>
    <row r="60" spans="1:13">
      <c r="A60" s="44" cm="1">
        <f t="array" aca="1" ref="A60" ca="1">IF(INDEX(B:B,ROW()),COUNTIF(OFFSET(INDEX(B:B,ROW()),ROW()*-1+6,,ROW()-5),TRUE),0)</f>
        <v>0</v>
      </c>
      <c r="B60" s="44" t="b" cm="1">
        <f t="array" ref="B60">AND(分科號=INDEX(E:E,ROW()),INDEX(D:D,ROW())&gt;=分起日,INDEX(D:D,ROW())&lt;=分訖日,IF(分專案="全部",TRUE,INDEX(J:J,ROW())=分專案))</f>
        <v>0</v>
      </c>
      <c r="C60" s="45" cm="1">
        <f t="array" ref="C60">IF(INDEX(F:F,ROW())&lt;&gt;"",INDEX(F:F,ROW()),IF(INDEX(E:E,ROW())&lt;&gt;0,INDEX(C:C,ROW()-1),0))</f>
        <v>0</v>
      </c>
      <c r="D60" s="44" cm="1">
        <f t="array" ref="D60">IF(INDEX(G:G,ROW())&lt;&gt;"",INDEX(G:G,ROW()),IF(INDEX(E:E,ROW())&lt;&gt;0,INDEX(D:D,ROW()-1),0))</f>
        <v>0</v>
      </c>
      <c r="E60" s="217" cm="1">
        <f t="array" ref="E60">IF(INDEX(I:I,ROW())&lt;&gt;"",VALUE(TRIM(LEFT(INDEX(I:I,ROW()),6))),0)</f>
        <v>0</v>
      </c>
      <c r="F60" s="283"/>
      <c r="G60" s="287"/>
      <c r="H60" s="302"/>
      <c r="I60" s="288"/>
      <c r="J60" s="302"/>
      <c r="K60" s="303"/>
      <c r="L60" s="50"/>
      <c r="M60" s="63"/>
    </row>
    <row r="61" spans="1:13">
      <c r="A61" s="44" cm="1">
        <f t="array" aca="1" ref="A61" ca="1">IF(INDEX(B:B,ROW()),COUNTIF(OFFSET(INDEX(B:B,ROW()),ROW()*-1+6,,ROW()-5),TRUE),0)</f>
        <v>0</v>
      </c>
      <c r="B61" s="44" t="b" cm="1">
        <f t="array" ref="B61">AND(分科號=INDEX(E:E,ROW()),INDEX(D:D,ROW())&gt;=分起日,INDEX(D:D,ROW())&lt;=分訖日,IF(分專案="全部",TRUE,INDEX(J:J,ROW())=分專案))</f>
        <v>0</v>
      </c>
      <c r="C61" s="45" cm="1">
        <f t="array" ref="C61">IF(INDEX(F:F,ROW())&lt;&gt;"",INDEX(F:F,ROW()),IF(INDEX(E:E,ROW())&lt;&gt;0,INDEX(C:C,ROW()-1),0))</f>
        <v>0</v>
      </c>
      <c r="D61" s="44" cm="1">
        <f t="array" ref="D61">IF(INDEX(G:G,ROW())&lt;&gt;"",INDEX(G:G,ROW()),IF(INDEX(E:E,ROW())&lt;&gt;0,INDEX(D:D,ROW()-1),0))</f>
        <v>0</v>
      </c>
      <c r="E61" s="217" cm="1">
        <f t="array" ref="E61">IF(INDEX(I:I,ROW())&lt;&gt;"",VALUE(TRIM(LEFT(INDEX(I:I,ROW()),6))),0)</f>
        <v>0</v>
      </c>
      <c r="F61" s="283"/>
      <c r="G61" s="287"/>
      <c r="H61" s="302"/>
      <c r="I61" s="288"/>
      <c r="J61" s="302"/>
      <c r="K61" s="303"/>
      <c r="L61" s="50"/>
      <c r="M61" s="63"/>
    </row>
    <row r="62" spans="1:13">
      <c r="A62" s="44" cm="1">
        <f t="array" aca="1" ref="A62" ca="1">IF(INDEX(B:B,ROW()),COUNTIF(OFFSET(INDEX(B:B,ROW()),ROW()*-1+6,,ROW()-5),TRUE),0)</f>
        <v>0</v>
      </c>
      <c r="B62" s="44" t="b" cm="1">
        <f t="array" ref="B62">AND(分科號=INDEX(E:E,ROW()),INDEX(D:D,ROW())&gt;=分起日,INDEX(D:D,ROW())&lt;=分訖日,IF(分專案="全部",TRUE,INDEX(J:J,ROW())=分專案))</f>
        <v>0</v>
      </c>
      <c r="C62" s="45" cm="1">
        <f t="array" ref="C62">IF(INDEX(F:F,ROW())&lt;&gt;"",INDEX(F:F,ROW()),IF(INDEX(E:E,ROW())&lt;&gt;0,INDEX(C:C,ROW()-1),0))</f>
        <v>0</v>
      </c>
      <c r="D62" s="44" cm="1">
        <f t="array" ref="D62">IF(INDEX(G:G,ROW())&lt;&gt;"",INDEX(G:G,ROW()),IF(INDEX(E:E,ROW())&lt;&gt;0,INDEX(D:D,ROW()-1),0))</f>
        <v>0</v>
      </c>
      <c r="E62" s="217" cm="1">
        <f t="array" ref="E62">IF(INDEX(I:I,ROW())&lt;&gt;"",VALUE(TRIM(LEFT(INDEX(I:I,ROW()),6))),0)</f>
        <v>0</v>
      </c>
      <c r="F62" s="283"/>
      <c r="G62" s="287"/>
      <c r="H62" s="302"/>
      <c r="I62" s="288"/>
      <c r="J62" s="302"/>
      <c r="K62" s="303"/>
      <c r="L62" s="50"/>
      <c r="M62" s="63"/>
    </row>
    <row r="63" spans="1:13">
      <c r="A63" s="44" cm="1">
        <f t="array" aca="1" ref="A63" ca="1">IF(INDEX(B:B,ROW()),COUNTIF(OFFSET(INDEX(B:B,ROW()),ROW()*-1+6,,ROW()-5),TRUE),0)</f>
        <v>0</v>
      </c>
      <c r="B63" s="44" t="b" cm="1">
        <f t="array" ref="B63">AND(分科號=INDEX(E:E,ROW()),INDEX(D:D,ROW())&gt;=分起日,INDEX(D:D,ROW())&lt;=分訖日,IF(分專案="全部",TRUE,INDEX(J:J,ROW())=分專案))</f>
        <v>0</v>
      </c>
      <c r="C63" s="45" cm="1">
        <f t="array" ref="C63">IF(INDEX(F:F,ROW())&lt;&gt;"",INDEX(F:F,ROW()),IF(INDEX(E:E,ROW())&lt;&gt;0,INDEX(C:C,ROW()-1),0))</f>
        <v>0</v>
      </c>
      <c r="D63" s="44" cm="1">
        <f t="array" ref="D63">IF(INDEX(G:G,ROW())&lt;&gt;"",INDEX(G:G,ROW()),IF(INDEX(E:E,ROW())&lt;&gt;0,INDEX(D:D,ROW()-1),0))</f>
        <v>0</v>
      </c>
      <c r="E63" s="217" cm="1">
        <f t="array" ref="E63">IF(INDEX(I:I,ROW())&lt;&gt;"",VALUE(TRIM(LEFT(INDEX(I:I,ROW()),6))),0)</f>
        <v>0</v>
      </c>
      <c r="F63" s="283"/>
      <c r="G63" s="287"/>
      <c r="H63" s="302"/>
      <c r="I63" s="288"/>
      <c r="J63" s="302"/>
      <c r="K63" s="303"/>
      <c r="L63" s="50"/>
      <c r="M63" s="63"/>
    </row>
    <row r="64" spans="1:13">
      <c r="A64" s="44" cm="1">
        <f t="array" aca="1" ref="A64" ca="1">IF(INDEX(B:B,ROW()),COUNTIF(OFFSET(INDEX(B:B,ROW()),ROW()*-1+6,,ROW()-5),TRUE),0)</f>
        <v>0</v>
      </c>
      <c r="B64" s="44" t="b" cm="1">
        <f t="array" ref="B64">AND(分科號=INDEX(E:E,ROW()),INDEX(D:D,ROW())&gt;=分起日,INDEX(D:D,ROW())&lt;=分訖日,IF(分專案="全部",TRUE,INDEX(J:J,ROW())=分專案))</f>
        <v>0</v>
      </c>
      <c r="C64" s="45" cm="1">
        <f t="array" ref="C64">IF(INDEX(F:F,ROW())&lt;&gt;"",INDEX(F:F,ROW()),IF(INDEX(E:E,ROW())&lt;&gt;0,INDEX(C:C,ROW()-1),0))</f>
        <v>0</v>
      </c>
      <c r="D64" s="44" cm="1">
        <f t="array" ref="D64">IF(INDEX(G:G,ROW())&lt;&gt;"",INDEX(G:G,ROW()),IF(INDEX(E:E,ROW())&lt;&gt;0,INDEX(D:D,ROW()-1),0))</f>
        <v>0</v>
      </c>
      <c r="E64" s="217" cm="1">
        <f t="array" ref="E64">IF(INDEX(I:I,ROW())&lt;&gt;"",VALUE(TRIM(LEFT(INDEX(I:I,ROW()),6))),0)</f>
        <v>0</v>
      </c>
      <c r="F64" s="283"/>
      <c r="G64" s="287"/>
      <c r="H64" s="302"/>
      <c r="I64" s="288"/>
      <c r="J64" s="302"/>
      <c r="K64" s="303"/>
      <c r="L64" s="50"/>
      <c r="M64" s="63"/>
    </row>
    <row r="65" spans="1:13">
      <c r="A65" s="44" cm="1">
        <f t="array" aca="1" ref="A65" ca="1">IF(INDEX(B:B,ROW()),COUNTIF(OFFSET(INDEX(B:B,ROW()),ROW()*-1+6,,ROW()-5),TRUE),0)</f>
        <v>0</v>
      </c>
      <c r="B65" s="44" t="b" cm="1">
        <f t="array" ref="B65">AND(分科號=INDEX(E:E,ROW()),INDEX(D:D,ROW())&gt;=分起日,INDEX(D:D,ROW())&lt;=分訖日,IF(分專案="全部",TRUE,INDEX(J:J,ROW())=分專案))</f>
        <v>0</v>
      </c>
      <c r="C65" s="45" cm="1">
        <f t="array" ref="C65">IF(INDEX(F:F,ROW())&lt;&gt;"",INDEX(F:F,ROW()),IF(INDEX(E:E,ROW())&lt;&gt;0,INDEX(C:C,ROW()-1),0))</f>
        <v>0</v>
      </c>
      <c r="D65" s="44" cm="1">
        <f t="array" ref="D65">IF(INDEX(G:G,ROW())&lt;&gt;"",INDEX(G:G,ROW()),IF(INDEX(E:E,ROW())&lt;&gt;0,INDEX(D:D,ROW()-1),0))</f>
        <v>0</v>
      </c>
      <c r="E65" s="217" cm="1">
        <f t="array" ref="E65">IF(INDEX(I:I,ROW())&lt;&gt;"",VALUE(TRIM(LEFT(INDEX(I:I,ROW()),6))),0)</f>
        <v>0</v>
      </c>
      <c r="F65" s="283"/>
      <c r="G65" s="287"/>
      <c r="H65" s="302"/>
      <c r="I65" s="288"/>
      <c r="J65" s="302"/>
      <c r="K65" s="303"/>
      <c r="L65" s="50"/>
      <c r="M65" s="63"/>
    </row>
    <row r="66" spans="1:13">
      <c r="A66" s="44" cm="1">
        <f t="array" aca="1" ref="A66" ca="1">IF(INDEX(B:B,ROW()),COUNTIF(OFFSET(INDEX(B:B,ROW()),ROW()*-1+6,,ROW()-5),TRUE),0)</f>
        <v>0</v>
      </c>
      <c r="B66" s="44" t="b" cm="1">
        <f t="array" ref="B66">AND(分科號=INDEX(E:E,ROW()),INDEX(D:D,ROW())&gt;=分起日,INDEX(D:D,ROW())&lt;=分訖日,IF(分專案="全部",TRUE,INDEX(J:J,ROW())=分專案))</f>
        <v>0</v>
      </c>
      <c r="C66" s="45" cm="1">
        <f t="array" ref="C66">IF(INDEX(F:F,ROW())&lt;&gt;"",INDEX(F:F,ROW()),IF(INDEX(E:E,ROW())&lt;&gt;0,INDEX(C:C,ROW()-1),0))</f>
        <v>0</v>
      </c>
      <c r="D66" s="44" cm="1">
        <f t="array" ref="D66">IF(INDEX(G:G,ROW())&lt;&gt;"",INDEX(G:G,ROW()),IF(INDEX(E:E,ROW())&lt;&gt;0,INDEX(D:D,ROW()-1),0))</f>
        <v>0</v>
      </c>
      <c r="E66" s="217" cm="1">
        <f t="array" ref="E66">IF(INDEX(I:I,ROW())&lt;&gt;"",VALUE(TRIM(LEFT(INDEX(I:I,ROW()),6))),0)</f>
        <v>0</v>
      </c>
      <c r="F66" s="283"/>
      <c r="G66" s="287"/>
      <c r="H66" s="302"/>
      <c r="I66" s="288"/>
      <c r="J66" s="302"/>
      <c r="K66" s="304"/>
      <c r="L66" s="50"/>
      <c r="M66" s="63"/>
    </row>
    <row r="67" spans="1:13">
      <c r="A67" s="44" cm="1">
        <f t="array" aca="1" ref="A67" ca="1">IF(INDEX(B:B,ROW()),COUNTIF(OFFSET(INDEX(B:B,ROW()),ROW()*-1+6,,ROW()-5),TRUE),0)</f>
        <v>0</v>
      </c>
      <c r="B67" s="44" t="b" cm="1">
        <f t="array" ref="B67">AND(分科號=INDEX(E:E,ROW()),INDEX(D:D,ROW())&gt;=分起日,INDEX(D:D,ROW())&lt;=分訖日,IF(分專案="全部",TRUE,INDEX(J:J,ROW())=分專案))</f>
        <v>0</v>
      </c>
      <c r="C67" s="45" cm="1">
        <f t="array" ref="C67">IF(INDEX(F:F,ROW())&lt;&gt;"",INDEX(F:F,ROW()),IF(INDEX(E:E,ROW())&lt;&gt;0,INDEX(C:C,ROW()-1),0))</f>
        <v>0</v>
      </c>
      <c r="D67" s="44" cm="1">
        <f t="array" ref="D67">IF(INDEX(G:G,ROW())&lt;&gt;"",INDEX(G:G,ROW()),IF(INDEX(E:E,ROW())&lt;&gt;0,INDEX(D:D,ROW()-1),0))</f>
        <v>0</v>
      </c>
      <c r="E67" s="217" cm="1">
        <f t="array" ref="E67">IF(INDEX(I:I,ROW())&lt;&gt;"",VALUE(TRIM(LEFT(INDEX(I:I,ROW()),6))),0)</f>
        <v>0</v>
      </c>
      <c r="F67" s="283"/>
      <c r="G67" s="287"/>
      <c r="H67" s="302"/>
      <c r="I67" s="288"/>
      <c r="J67" s="302"/>
      <c r="K67" s="304"/>
      <c r="L67" s="50"/>
      <c r="M67" s="63"/>
    </row>
    <row r="68" spans="1:13">
      <c r="A68" s="44" cm="1">
        <f t="array" aca="1" ref="A68" ca="1">IF(INDEX(B:B,ROW()),COUNTIF(OFFSET(INDEX(B:B,ROW()),ROW()*-1+6,,ROW()-5),TRUE),0)</f>
        <v>0</v>
      </c>
      <c r="B68" s="44" t="b" cm="1">
        <f t="array" ref="B68">AND(分科號=INDEX(E:E,ROW()),INDEX(D:D,ROW())&gt;=分起日,INDEX(D:D,ROW())&lt;=分訖日,IF(分專案="全部",TRUE,INDEX(J:J,ROW())=分專案))</f>
        <v>0</v>
      </c>
      <c r="C68" s="45" cm="1">
        <f t="array" ref="C68">IF(INDEX(F:F,ROW())&lt;&gt;"",INDEX(F:F,ROW()),IF(INDEX(E:E,ROW())&lt;&gt;0,INDEX(C:C,ROW()-1),0))</f>
        <v>0</v>
      </c>
      <c r="D68" s="44" cm="1">
        <f t="array" ref="D68">IF(INDEX(G:G,ROW())&lt;&gt;"",INDEX(G:G,ROW()),IF(INDEX(E:E,ROW())&lt;&gt;0,INDEX(D:D,ROW()-1),0))</f>
        <v>0</v>
      </c>
      <c r="E68" s="217" cm="1">
        <f t="array" ref="E68">IF(INDEX(I:I,ROW())&lt;&gt;"",VALUE(TRIM(LEFT(INDEX(I:I,ROW()),6))),0)</f>
        <v>0</v>
      </c>
      <c r="F68" s="283"/>
      <c r="G68" s="287"/>
      <c r="H68" s="302"/>
      <c r="I68" s="288"/>
      <c r="J68" s="302"/>
      <c r="K68" s="304"/>
      <c r="L68" s="50"/>
      <c r="M68" s="63"/>
    </row>
    <row r="69" spans="1:13">
      <c r="A69" s="44" cm="1">
        <f t="array" aca="1" ref="A69" ca="1">IF(INDEX(B:B,ROW()),COUNTIF(OFFSET(INDEX(B:B,ROW()),ROW()*-1+6,,ROW()-5),TRUE),0)</f>
        <v>0</v>
      </c>
      <c r="B69" s="44" t="b" cm="1">
        <f t="array" ref="B69">AND(分科號=INDEX(E:E,ROW()),INDEX(D:D,ROW())&gt;=分起日,INDEX(D:D,ROW())&lt;=分訖日,IF(分專案="全部",TRUE,INDEX(J:J,ROW())=分專案))</f>
        <v>0</v>
      </c>
      <c r="C69" s="45" cm="1">
        <f t="array" ref="C69">IF(INDEX(F:F,ROW())&lt;&gt;"",INDEX(F:F,ROW()),IF(INDEX(E:E,ROW())&lt;&gt;0,INDEX(C:C,ROW()-1),0))</f>
        <v>0</v>
      </c>
      <c r="D69" s="44" cm="1">
        <f t="array" ref="D69">IF(INDEX(G:G,ROW())&lt;&gt;"",INDEX(G:G,ROW()),IF(INDEX(E:E,ROW())&lt;&gt;0,INDEX(D:D,ROW()-1),0))</f>
        <v>0</v>
      </c>
      <c r="E69" s="217" cm="1">
        <f t="array" ref="E69">IF(INDEX(I:I,ROW())&lt;&gt;"",VALUE(TRIM(LEFT(INDEX(I:I,ROW()),6))),0)</f>
        <v>0</v>
      </c>
      <c r="F69" s="283"/>
      <c r="G69" s="287"/>
      <c r="H69" s="302"/>
      <c r="I69" s="288"/>
      <c r="J69" s="302"/>
      <c r="K69" s="304"/>
      <c r="L69" s="50"/>
      <c r="M69" s="63"/>
    </row>
    <row r="70" spans="1:13">
      <c r="A70" s="44" cm="1">
        <f t="array" aca="1" ref="A70" ca="1">IF(INDEX(B:B,ROW()),COUNTIF(OFFSET(INDEX(B:B,ROW()),ROW()*-1+6,,ROW()-5),TRUE),0)</f>
        <v>0</v>
      </c>
      <c r="B70" s="44" t="b" cm="1">
        <f t="array" ref="B70">AND(分科號=INDEX(E:E,ROW()),INDEX(D:D,ROW())&gt;=分起日,INDEX(D:D,ROW())&lt;=分訖日,IF(分專案="全部",TRUE,INDEX(J:J,ROW())=分專案))</f>
        <v>0</v>
      </c>
      <c r="C70" s="45" cm="1">
        <f t="array" ref="C70">IF(INDEX(F:F,ROW())&lt;&gt;"",INDEX(F:F,ROW()),IF(INDEX(E:E,ROW())&lt;&gt;0,INDEX(C:C,ROW()-1),0))</f>
        <v>0</v>
      </c>
      <c r="D70" s="44" cm="1">
        <f t="array" ref="D70">IF(INDEX(G:G,ROW())&lt;&gt;"",INDEX(G:G,ROW()),IF(INDEX(E:E,ROW())&lt;&gt;0,INDEX(D:D,ROW()-1),0))</f>
        <v>0</v>
      </c>
      <c r="E70" s="217" cm="1">
        <f t="array" ref="E70">IF(INDEX(I:I,ROW())&lt;&gt;"",VALUE(TRIM(LEFT(INDEX(I:I,ROW()),6))),0)</f>
        <v>0</v>
      </c>
      <c r="F70" s="283"/>
      <c r="G70" s="287"/>
      <c r="H70" s="302"/>
      <c r="I70" s="288"/>
      <c r="J70" s="302"/>
      <c r="K70" s="304"/>
      <c r="L70" s="50"/>
      <c r="M70" s="63"/>
    </row>
    <row r="71" spans="1:13">
      <c r="A71" s="44" cm="1">
        <f t="array" aca="1" ref="A71" ca="1">IF(INDEX(B:B,ROW()),COUNTIF(OFFSET(INDEX(B:B,ROW()),ROW()*-1+6,,ROW()-5),TRUE),0)</f>
        <v>0</v>
      </c>
      <c r="B71" s="44" t="b" cm="1">
        <f t="array" ref="B71">AND(分科號=INDEX(E:E,ROW()),INDEX(D:D,ROW())&gt;=分起日,INDEX(D:D,ROW())&lt;=分訖日,IF(分專案="全部",TRUE,INDEX(J:J,ROW())=分專案))</f>
        <v>0</v>
      </c>
      <c r="C71" s="45" cm="1">
        <f t="array" ref="C71">IF(INDEX(F:F,ROW())&lt;&gt;"",INDEX(F:F,ROW()),IF(INDEX(E:E,ROW())&lt;&gt;0,INDEX(C:C,ROW()-1),0))</f>
        <v>0</v>
      </c>
      <c r="D71" s="44" cm="1">
        <f t="array" ref="D71">IF(INDEX(G:G,ROW())&lt;&gt;"",INDEX(G:G,ROW()),IF(INDEX(E:E,ROW())&lt;&gt;0,INDEX(D:D,ROW()-1),0))</f>
        <v>0</v>
      </c>
      <c r="E71" s="217" cm="1">
        <f t="array" ref="E71">IF(INDEX(I:I,ROW())&lt;&gt;"",VALUE(TRIM(LEFT(INDEX(I:I,ROW()),6))),0)</f>
        <v>0</v>
      </c>
      <c r="F71" s="283"/>
      <c r="G71" s="287"/>
      <c r="H71" s="302"/>
      <c r="I71" s="288"/>
      <c r="J71" s="302"/>
      <c r="K71" s="303"/>
      <c r="L71" s="50"/>
      <c r="M71" s="63"/>
    </row>
    <row r="72" spans="1:13">
      <c r="A72" s="44" cm="1">
        <f t="array" aca="1" ref="A72" ca="1">IF(INDEX(B:B,ROW()),COUNTIF(OFFSET(INDEX(B:B,ROW()),ROW()*-1+6,,ROW()-5),TRUE),0)</f>
        <v>0</v>
      </c>
      <c r="B72" s="44" t="b" cm="1">
        <f t="array" ref="B72">AND(分科號=INDEX(E:E,ROW()),INDEX(D:D,ROW())&gt;=分起日,INDEX(D:D,ROW())&lt;=分訖日,IF(分專案="全部",TRUE,INDEX(J:J,ROW())=分專案))</f>
        <v>0</v>
      </c>
      <c r="C72" s="45" cm="1">
        <f t="array" ref="C72">IF(INDEX(F:F,ROW())&lt;&gt;"",INDEX(F:F,ROW()),IF(INDEX(E:E,ROW())&lt;&gt;0,INDEX(C:C,ROW()-1),0))</f>
        <v>0</v>
      </c>
      <c r="D72" s="44" cm="1">
        <f t="array" ref="D72">IF(INDEX(G:G,ROW())&lt;&gt;"",INDEX(G:G,ROW()),IF(INDEX(E:E,ROW())&lt;&gt;0,INDEX(D:D,ROW()-1),0))</f>
        <v>0</v>
      </c>
      <c r="E72" s="217" cm="1">
        <f t="array" ref="E72">IF(INDEX(I:I,ROW())&lt;&gt;"",VALUE(TRIM(LEFT(INDEX(I:I,ROW()),6))),0)</f>
        <v>0</v>
      </c>
      <c r="F72" s="283"/>
      <c r="G72" s="287"/>
      <c r="H72" s="302"/>
      <c r="I72" s="288"/>
      <c r="J72" s="302"/>
      <c r="K72" s="303"/>
      <c r="L72" s="50"/>
      <c r="M72" s="63"/>
    </row>
    <row r="73" spans="1:13">
      <c r="A73" s="44" cm="1">
        <f t="array" aca="1" ref="A73" ca="1">IF(INDEX(B:B,ROW()),COUNTIF(OFFSET(INDEX(B:B,ROW()),ROW()*-1+6,,ROW()-5),TRUE),0)</f>
        <v>0</v>
      </c>
      <c r="B73" s="44" t="b" cm="1">
        <f t="array" ref="B73">AND(分科號=INDEX(E:E,ROW()),INDEX(D:D,ROW())&gt;=分起日,INDEX(D:D,ROW())&lt;=分訖日,IF(分專案="全部",TRUE,INDEX(J:J,ROW())=分專案))</f>
        <v>0</v>
      </c>
      <c r="C73" s="45" cm="1">
        <f t="array" ref="C73">IF(INDEX(F:F,ROW())&lt;&gt;"",INDEX(F:F,ROW()),IF(INDEX(E:E,ROW())&lt;&gt;0,INDEX(C:C,ROW()-1),0))</f>
        <v>0</v>
      </c>
      <c r="D73" s="44" cm="1">
        <f t="array" ref="D73">IF(INDEX(G:G,ROW())&lt;&gt;"",INDEX(G:G,ROW()),IF(INDEX(E:E,ROW())&lt;&gt;0,INDEX(D:D,ROW()-1),0))</f>
        <v>0</v>
      </c>
      <c r="E73" s="217" cm="1">
        <f t="array" ref="E73">IF(INDEX(I:I,ROW())&lt;&gt;"",VALUE(TRIM(LEFT(INDEX(I:I,ROW()),6))),0)</f>
        <v>0</v>
      </c>
      <c r="F73" s="283"/>
      <c r="G73" s="287"/>
      <c r="H73" s="302"/>
      <c r="I73" s="288"/>
      <c r="J73" s="302"/>
      <c r="K73" s="303"/>
      <c r="L73" s="50"/>
      <c r="M73" s="63"/>
    </row>
    <row r="74" spans="1:13">
      <c r="A74" s="44" cm="1">
        <f t="array" aca="1" ref="A74" ca="1">IF(INDEX(B:B,ROW()),COUNTIF(OFFSET(INDEX(B:B,ROW()),ROW()*-1+6,,ROW()-5),TRUE),0)</f>
        <v>0</v>
      </c>
      <c r="B74" s="44" t="b" cm="1">
        <f t="array" ref="B74">AND(分科號=INDEX(E:E,ROW()),INDEX(D:D,ROW())&gt;=分起日,INDEX(D:D,ROW())&lt;=分訖日,IF(分專案="全部",TRUE,INDEX(J:J,ROW())=分專案))</f>
        <v>0</v>
      </c>
      <c r="C74" s="45" cm="1">
        <f t="array" ref="C74">IF(INDEX(F:F,ROW())&lt;&gt;"",INDEX(F:F,ROW()),IF(INDEX(E:E,ROW())&lt;&gt;0,INDEX(C:C,ROW()-1),0))</f>
        <v>0</v>
      </c>
      <c r="D74" s="44" cm="1">
        <f t="array" ref="D74">IF(INDEX(G:G,ROW())&lt;&gt;"",INDEX(G:G,ROW()),IF(INDEX(E:E,ROW())&lt;&gt;0,INDEX(D:D,ROW()-1),0))</f>
        <v>0</v>
      </c>
      <c r="E74" s="217" cm="1">
        <f t="array" ref="E74">IF(INDEX(I:I,ROW())&lt;&gt;"",VALUE(TRIM(LEFT(INDEX(I:I,ROW()),6))),0)</f>
        <v>0</v>
      </c>
      <c r="F74" s="283"/>
      <c r="G74" s="287"/>
      <c r="H74" s="302"/>
      <c r="I74" s="288"/>
      <c r="J74" s="302"/>
      <c r="K74" s="303"/>
      <c r="L74" s="50"/>
      <c r="M74" s="63"/>
    </row>
    <row r="75" spans="1:13">
      <c r="A75" s="44" cm="1">
        <f t="array" aca="1" ref="A75" ca="1">IF(INDEX(B:B,ROW()),COUNTIF(OFFSET(INDEX(B:B,ROW()),ROW()*-1+6,,ROW()-5),TRUE),0)</f>
        <v>0</v>
      </c>
      <c r="B75" s="44" t="b" cm="1">
        <f t="array" ref="B75">AND(分科號=INDEX(E:E,ROW()),INDEX(D:D,ROW())&gt;=分起日,INDEX(D:D,ROW())&lt;=分訖日,IF(分專案="全部",TRUE,INDEX(J:J,ROW())=分專案))</f>
        <v>0</v>
      </c>
      <c r="C75" s="45" cm="1">
        <f t="array" ref="C75">IF(INDEX(F:F,ROW())&lt;&gt;"",INDEX(F:F,ROW()),IF(INDEX(E:E,ROW())&lt;&gt;0,INDEX(C:C,ROW()-1),0))</f>
        <v>0</v>
      </c>
      <c r="D75" s="44" cm="1">
        <f t="array" ref="D75">IF(INDEX(G:G,ROW())&lt;&gt;"",INDEX(G:G,ROW()),IF(INDEX(E:E,ROW())&lt;&gt;0,INDEX(D:D,ROW()-1),0))</f>
        <v>0</v>
      </c>
      <c r="E75" s="217" cm="1">
        <f t="array" ref="E75">IF(INDEX(I:I,ROW())&lt;&gt;"",VALUE(TRIM(LEFT(INDEX(I:I,ROW()),6))),0)</f>
        <v>0</v>
      </c>
      <c r="F75" s="283"/>
      <c r="G75" s="287"/>
      <c r="H75" s="302"/>
      <c r="I75" s="288"/>
      <c r="J75" s="302"/>
      <c r="K75" s="303"/>
      <c r="L75" s="50"/>
      <c r="M75" s="63"/>
    </row>
    <row r="76" spans="1:13">
      <c r="A76" s="44" cm="1">
        <f t="array" aca="1" ref="A76" ca="1">IF(INDEX(B:B,ROW()),COUNTIF(OFFSET(INDEX(B:B,ROW()),ROW()*-1+6,,ROW()-5),TRUE),0)</f>
        <v>0</v>
      </c>
      <c r="B76" s="44" t="b" cm="1">
        <f t="array" ref="B76">AND(分科號=INDEX(E:E,ROW()),INDEX(D:D,ROW())&gt;=分起日,INDEX(D:D,ROW())&lt;=分訖日,IF(分專案="全部",TRUE,INDEX(J:J,ROW())=分專案))</f>
        <v>0</v>
      </c>
      <c r="C76" s="45" cm="1">
        <f t="array" ref="C76">IF(INDEX(F:F,ROW())&lt;&gt;"",INDEX(F:F,ROW()),IF(INDEX(E:E,ROW())&lt;&gt;0,INDEX(C:C,ROW()-1),0))</f>
        <v>0</v>
      </c>
      <c r="D76" s="44" cm="1">
        <f t="array" ref="D76">IF(INDEX(G:G,ROW())&lt;&gt;"",INDEX(G:G,ROW()),IF(INDEX(E:E,ROW())&lt;&gt;0,INDEX(D:D,ROW()-1),0))</f>
        <v>0</v>
      </c>
      <c r="E76" s="217" cm="1">
        <f t="array" ref="E76">IF(INDEX(I:I,ROW())&lt;&gt;"",VALUE(TRIM(LEFT(INDEX(I:I,ROW()),6))),0)</f>
        <v>0</v>
      </c>
      <c r="F76" s="283"/>
      <c r="G76" s="287"/>
      <c r="H76" s="302"/>
      <c r="I76" s="288"/>
      <c r="J76" s="302"/>
      <c r="K76" s="303"/>
      <c r="L76" s="50"/>
      <c r="M76" s="63"/>
    </row>
    <row r="77" spans="1:13">
      <c r="A77" s="44" cm="1">
        <f t="array" aca="1" ref="A77" ca="1">IF(INDEX(B:B,ROW()),COUNTIF(OFFSET(INDEX(B:B,ROW()),ROW()*-1+6,,ROW()-5),TRUE),0)</f>
        <v>0</v>
      </c>
      <c r="B77" s="44" t="b" cm="1">
        <f t="array" ref="B77">AND(分科號=INDEX(E:E,ROW()),INDEX(D:D,ROW())&gt;=分起日,INDEX(D:D,ROW())&lt;=分訖日,IF(分專案="全部",TRUE,INDEX(J:J,ROW())=分專案))</f>
        <v>0</v>
      </c>
      <c r="C77" s="45" cm="1">
        <f t="array" ref="C77">IF(INDEX(F:F,ROW())&lt;&gt;"",INDEX(F:F,ROW()),IF(INDEX(E:E,ROW())&lt;&gt;0,INDEX(C:C,ROW()-1),0))</f>
        <v>0</v>
      </c>
      <c r="D77" s="44" cm="1">
        <f t="array" ref="D77">IF(INDEX(G:G,ROW())&lt;&gt;"",INDEX(G:G,ROW()),IF(INDEX(E:E,ROW())&lt;&gt;0,INDEX(D:D,ROW()-1),0))</f>
        <v>0</v>
      </c>
      <c r="E77" s="217" cm="1">
        <f t="array" ref="E77">IF(INDEX(I:I,ROW())&lt;&gt;"",VALUE(TRIM(LEFT(INDEX(I:I,ROW()),6))),0)</f>
        <v>0</v>
      </c>
      <c r="F77" s="283"/>
      <c r="G77" s="287"/>
      <c r="H77" s="302"/>
      <c r="I77" s="288"/>
      <c r="J77" s="302"/>
      <c r="K77" s="303"/>
      <c r="L77" s="50"/>
      <c r="M77" s="63"/>
    </row>
    <row r="78" spans="1:13">
      <c r="A78" s="44" cm="1">
        <f t="array" aca="1" ref="A78" ca="1">IF(INDEX(B:B,ROW()),COUNTIF(OFFSET(INDEX(B:B,ROW()),ROW()*-1+6,,ROW()-5),TRUE),0)</f>
        <v>0</v>
      </c>
      <c r="B78" s="44" t="b" cm="1">
        <f t="array" ref="B78">AND(分科號=INDEX(E:E,ROW()),INDEX(D:D,ROW())&gt;=分起日,INDEX(D:D,ROW())&lt;=分訖日,IF(分專案="全部",TRUE,INDEX(J:J,ROW())=分專案))</f>
        <v>0</v>
      </c>
      <c r="C78" s="45" cm="1">
        <f t="array" ref="C78">IF(INDEX(F:F,ROW())&lt;&gt;"",INDEX(F:F,ROW()),IF(INDEX(E:E,ROW())&lt;&gt;0,INDEX(C:C,ROW()-1),0))</f>
        <v>0</v>
      </c>
      <c r="D78" s="44" cm="1">
        <f t="array" ref="D78">IF(INDEX(G:G,ROW())&lt;&gt;"",INDEX(G:G,ROW()),IF(INDEX(E:E,ROW())&lt;&gt;0,INDEX(D:D,ROW()-1),0))</f>
        <v>0</v>
      </c>
      <c r="E78" s="217" cm="1">
        <f t="array" ref="E78">IF(INDEX(I:I,ROW())&lt;&gt;"",VALUE(TRIM(LEFT(INDEX(I:I,ROW()),6))),0)</f>
        <v>0</v>
      </c>
      <c r="F78" s="283"/>
      <c r="G78" s="287"/>
      <c r="H78" s="302"/>
      <c r="I78" s="288"/>
      <c r="J78" s="302"/>
      <c r="K78" s="303"/>
      <c r="L78" s="50"/>
      <c r="M78" s="63"/>
    </row>
    <row r="79" spans="1:13">
      <c r="A79" s="44" cm="1">
        <f t="array" aca="1" ref="A79" ca="1">IF(INDEX(B:B,ROW()),COUNTIF(OFFSET(INDEX(B:B,ROW()),ROW()*-1+6,,ROW()-5),TRUE),0)</f>
        <v>0</v>
      </c>
      <c r="B79" s="44" t="b" cm="1">
        <f t="array" ref="B79">AND(分科號=INDEX(E:E,ROW()),INDEX(D:D,ROW())&gt;=分起日,INDEX(D:D,ROW())&lt;=分訖日,IF(分專案="全部",TRUE,INDEX(J:J,ROW())=分專案))</f>
        <v>0</v>
      </c>
      <c r="C79" s="45" cm="1">
        <f t="array" ref="C79">IF(INDEX(F:F,ROW())&lt;&gt;"",INDEX(F:F,ROW()),IF(INDEX(E:E,ROW())&lt;&gt;0,INDEX(C:C,ROW()-1),0))</f>
        <v>0</v>
      </c>
      <c r="D79" s="44" cm="1">
        <f t="array" ref="D79">IF(INDEX(G:G,ROW())&lt;&gt;"",INDEX(G:G,ROW()),IF(INDEX(E:E,ROW())&lt;&gt;0,INDEX(D:D,ROW()-1),0))</f>
        <v>0</v>
      </c>
      <c r="E79" s="217" cm="1">
        <f t="array" ref="E79">IF(INDEX(I:I,ROW())&lt;&gt;"",VALUE(TRIM(LEFT(INDEX(I:I,ROW()),6))),0)</f>
        <v>0</v>
      </c>
      <c r="F79" s="283"/>
      <c r="G79" s="287"/>
      <c r="H79" s="302"/>
      <c r="I79" s="288"/>
      <c r="J79" s="302"/>
      <c r="K79" s="303"/>
      <c r="L79" s="50"/>
      <c r="M79" s="63"/>
    </row>
    <row r="80" spans="1:13">
      <c r="A80" s="44" cm="1">
        <f t="array" aca="1" ref="A80" ca="1">IF(INDEX(B:B,ROW()),COUNTIF(OFFSET(INDEX(B:B,ROW()),ROW()*-1+6,,ROW()-5),TRUE),0)</f>
        <v>0</v>
      </c>
      <c r="B80" s="44" t="b" cm="1">
        <f t="array" ref="B80">AND(分科號=INDEX(E:E,ROW()),INDEX(D:D,ROW())&gt;=分起日,INDEX(D:D,ROW())&lt;=分訖日,IF(分專案="全部",TRUE,INDEX(J:J,ROW())=分專案))</f>
        <v>0</v>
      </c>
      <c r="C80" s="45" cm="1">
        <f t="array" ref="C80">IF(INDEX(F:F,ROW())&lt;&gt;"",INDEX(F:F,ROW()),IF(INDEX(E:E,ROW())&lt;&gt;0,INDEX(C:C,ROW()-1),0))</f>
        <v>0</v>
      </c>
      <c r="D80" s="44" cm="1">
        <f t="array" ref="D80">IF(INDEX(G:G,ROW())&lt;&gt;"",INDEX(G:G,ROW()),IF(INDEX(E:E,ROW())&lt;&gt;0,INDEX(D:D,ROW()-1),0))</f>
        <v>0</v>
      </c>
      <c r="E80" s="217" cm="1">
        <f t="array" ref="E80">IF(INDEX(I:I,ROW())&lt;&gt;"",VALUE(TRIM(LEFT(INDEX(I:I,ROW()),6))),0)</f>
        <v>0</v>
      </c>
      <c r="F80" s="283"/>
      <c r="G80" s="287"/>
      <c r="H80" s="302"/>
      <c r="I80" s="288"/>
      <c r="J80" s="302"/>
      <c r="K80" s="303"/>
      <c r="L80" s="50"/>
      <c r="M80" s="63"/>
    </row>
    <row r="81" spans="1:13">
      <c r="A81" s="44" cm="1">
        <f t="array" aca="1" ref="A81" ca="1">IF(INDEX(B:B,ROW()),COUNTIF(OFFSET(INDEX(B:B,ROW()),ROW()*-1+6,,ROW()-5),TRUE),0)</f>
        <v>0</v>
      </c>
      <c r="B81" s="44" t="b" cm="1">
        <f t="array" ref="B81">AND(分科號=INDEX(E:E,ROW()),INDEX(D:D,ROW())&gt;=分起日,INDEX(D:D,ROW())&lt;=分訖日,IF(分專案="全部",TRUE,INDEX(J:J,ROW())=分專案))</f>
        <v>0</v>
      </c>
      <c r="C81" s="45" cm="1">
        <f t="array" ref="C81">IF(INDEX(F:F,ROW())&lt;&gt;"",INDEX(F:F,ROW()),IF(INDEX(E:E,ROW())&lt;&gt;0,INDEX(C:C,ROW()-1),0))</f>
        <v>0</v>
      </c>
      <c r="D81" s="44" cm="1">
        <f t="array" ref="D81">IF(INDEX(G:G,ROW())&lt;&gt;"",INDEX(G:G,ROW()),IF(INDEX(E:E,ROW())&lt;&gt;0,INDEX(D:D,ROW()-1),0))</f>
        <v>0</v>
      </c>
      <c r="E81" s="217" cm="1">
        <f t="array" ref="E81">IF(INDEX(I:I,ROW())&lt;&gt;"",VALUE(TRIM(LEFT(INDEX(I:I,ROW()),6))),0)</f>
        <v>0</v>
      </c>
      <c r="F81" s="283"/>
      <c r="G81" s="287"/>
      <c r="H81" s="302"/>
      <c r="I81" s="288"/>
      <c r="J81" s="302"/>
      <c r="K81" s="303"/>
      <c r="L81" s="50"/>
      <c r="M81" s="63"/>
    </row>
    <row r="82" spans="1:13">
      <c r="A82" s="44" cm="1">
        <f t="array" aca="1" ref="A82" ca="1">IF(INDEX(B:B,ROW()),COUNTIF(OFFSET(INDEX(B:B,ROW()),ROW()*-1+6,,ROW()-5),TRUE),0)</f>
        <v>0</v>
      </c>
      <c r="B82" s="44" t="b" cm="1">
        <f t="array" ref="B82">AND(分科號=INDEX(E:E,ROW()),INDEX(D:D,ROW())&gt;=分起日,INDEX(D:D,ROW())&lt;=分訖日,IF(分專案="全部",TRUE,INDEX(J:J,ROW())=分專案))</f>
        <v>0</v>
      </c>
      <c r="C82" s="45" cm="1">
        <f t="array" ref="C82">IF(INDEX(F:F,ROW())&lt;&gt;"",INDEX(F:F,ROW()),IF(INDEX(E:E,ROW())&lt;&gt;0,INDEX(C:C,ROW()-1),0))</f>
        <v>0</v>
      </c>
      <c r="D82" s="44" cm="1">
        <f t="array" ref="D82">IF(INDEX(G:G,ROW())&lt;&gt;"",INDEX(G:G,ROW()),IF(INDEX(E:E,ROW())&lt;&gt;0,INDEX(D:D,ROW()-1),0))</f>
        <v>0</v>
      </c>
      <c r="E82" s="217" cm="1">
        <f t="array" ref="E82">IF(INDEX(I:I,ROW())&lt;&gt;"",VALUE(TRIM(LEFT(INDEX(I:I,ROW()),6))),0)</f>
        <v>0</v>
      </c>
      <c r="F82" s="283"/>
      <c r="G82" s="287"/>
      <c r="H82" s="302"/>
      <c r="I82" s="288"/>
      <c r="J82" s="302"/>
      <c r="K82" s="303"/>
      <c r="L82" s="50"/>
      <c r="M82" s="63"/>
    </row>
    <row r="83" spans="1:13">
      <c r="A83" s="44" cm="1">
        <f t="array" aca="1" ref="A83" ca="1">IF(INDEX(B:B,ROW()),COUNTIF(OFFSET(INDEX(B:B,ROW()),ROW()*-1+6,,ROW()-5),TRUE),0)</f>
        <v>0</v>
      </c>
      <c r="B83" s="44" t="b" cm="1">
        <f t="array" ref="B83">AND(分科號=INDEX(E:E,ROW()),INDEX(D:D,ROW())&gt;=分起日,INDEX(D:D,ROW())&lt;=分訖日,IF(分專案="全部",TRUE,INDEX(J:J,ROW())=分專案))</f>
        <v>0</v>
      </c>
      <c r="C83" s="45" cm="1">
        <f t="array" ref="C83">IF(INDEX(F:F,ROW())&lt;&gt;"",INDEX(F:F,ROW()),IF(INDEX(E:E,ROW())&lt;&gt;0,INDEX(C:C,ROW()-1),0))</f>
        <v>0</v>
      </c>
      <c r="D83" s="44" cm="1">
        <f t="array" ref="D83">IF(INDEX(G:G,ROW())&lt;&gt;"",INDEX(G:G,ROW()),IF(INDEX(E:E,ROW())&lt;&gt;0,INDEX(D:D,ROW()-1),0))</f>
        <v>0</v>
      </c>
      <c r="E83" s="217" cm="1">
        <f t="array" ref="E83">IF(INDEX(I:I,ROW())&lt;&gt;"",VALUE(TRIM(LEFT(INDEX(I:I,ROW()),6))),0)</f>
        <v>0</v>
      </c>
      <c r="F83" s="283"/>
      <c r="G83" s="287"/>
      <c r="H83" s="302"/>
      <c r="I83" s="288"/>
      <c r="J83" s="302"/>
      <c r="K83" s="303"/>
      <c r="L83" s="50"/>
      <c r="M83" s="63"/>
    </row>
    <row r="84" spans="1:13">
      <c r="A84" s="44" cm="1">
        <f t="array" aca="1" ref="A84" ca="1">IF(INDEX(B:B,ROW()),COUNTIF(OFFSET(INDEX(B:B,ROW()),ROW()*-1+6,,ROW()-5),TRUE),0)</f>
        <v>0</v>
      </c>
      <c r="B84" s="44" t="b" cm="1">
        <f t="array" ref="B84">AND(分科號=INDEX(E:E,ROW()),INDEX(D:D,ROW())&gt;=分起日,INDEX(D:D,ROW())&lt;=分訖日,IF(分專案="全部",TRUE,INDEX(J:J,ROW())=分專案))</f>
        <v>0</v>
      </c>
      <c r="C84" s="45" cm="1">
        <f t="array" ref="C84">IF(INDEX(F:F,ROW())&lt;&gt;"",INDEX(F:F,ROW()),IF(INDEX(E:E,ROW())&lt;&gt;0,INDEX(C:C,ROW()-1),0))</f>
        <v>0</v>
      </c>
      <c r="D84" s="44" cm="1">
        <f t="array" ref="D84">IF(INDEX(G:G,ROW())&lt;&gt;"",INDEX(G:G,ROW()),IF(INDEX(E:E,ROW())&lt;&gt;0,INDEX(D:D,ROW()-1),0))</f>
        <v>0</v>
      </c>
      <c r="E84" s="217" cm="1">
        <f t="array" ref="E84">IF(INDEX(I:I,ROW())&lt;&gt;"",VALUE(TRIM(LEFT(INDEX(I:I,ROW()),6))),0)</f>
        <v>0</v>
      </c>
      <c r="F84" s="283"/>
      <c r="G84" s="287"/>
      <c r="H84" s="302"/>
      <c r="I84" s="288"/>
      <c r="J84" s="302"/>
      <c r="K84" s="303"/>
      <c r="L84" s="50"/>
      <c r="M84" s="63"/>
    </row>
    <row r="85" spans="1:13">
      <c r="A85" s="44" cm="1">
        <f t="array" aca="1" ref="A85" ca="1">IF(INDEX(B:B,ROW()),COUNTIF(OFFSET(INDEX(B:B,ROW()),ROW()*-1+6,,ROW()-5),TRUE),0)</f>
        <v>0</v>
      </c>
      <c r="B85" s="44" t="b" cm="1">
        <f t="array" ref="B85">AND(分科號=INDEX(E:E,ROW()),INDEX(D:D,ROW())&gt;=分起日,INDEX(D:D,ROW())&lt;=分訖日,IF(分專案="全部",TRUE,INDEX(J:J,ROW())=分專案))</f>
        <v>0</v>
      </c>
      <c r="C85" s="45" cm="1">
        <f t="array" ref="C85">IF(INDEX(F:F,ROW())&lt;&gt;"",INDEX(F:F,ROW()),IF(INDEX(E:E,ROW())&lt;&gt;0,INDEX(C:C,ROW()-1),0))</f>
        <v>0</v>
      </c>
      <c r="D85" s="44" cm="1">
        <f t="array" ref="D85">IF(INDEX(G:G,ROW())&lt;&gt;"",INDEX(G:G,ROW()),IF(INDEX(E:E,ROW())&lt;&gt;0,INDEX(D:D,ROW()-1),0))</f>
        <v>0</v>
      </c>
      <c r="E85" s="217" cm="1">
        <f t="array" ref="E85">IF(INDEX(I:I,ROW())&lt;&gt;"",VALUE(TRIM(LEFT(INDEX(I:I,ROW()),6))),0)</f>
        <v>0</v>
      </c>
      <c r="F85" s="283"/>
      <c r="G85" s="287"/>
      <c r="H85" s="302"/>
      <c r="I85" s="288"/>
      <c r="J85" s="302"/>
      <c r="K85" s="303"/>
      <c r="L85" s="50"/>
      <c r="M85" s="63"/>
    </row>
    <row r="86" spans="1:13">
      <c r="A86" s="44" cm="1">
        <f t="array" aca="1" ref="A86" ca="1">IF(INDEX(B:B,ROW()),COUNTIF(OFFSET(INDEX(B:B,ROW()),ROW()*-1+6,,ROW()-5),TRUE),0)</f>
        <v>0</v>
      </c>
      <c r="B86" s="44" t="b" cm="1">
        <f t="array" ref="B86">AND(分科號=INDEX(E:E,ROW()),INDEX(D:D,ROW())&gt;=分起日,INDEX(D:D,ROW())&lt;=分訖日,IF(分專案="全部",TRUE,INDEX(J:J,ROW())=分專案))</f>
        <v>0</v>
      </c>
      <c r="C86" s="45" cm="1">
        <f t="array" ref="C86">IF(INDEX(F:F,ROW())&lt;&gt;"",INDEX(F:F,ROW()),IF(INDEX(E:E,ROW())&lt;&gt;0,INDEX(C:C,ROW()-1),0))</f>
        <v>0</v>
      </c>
      <c r="D86" s="44" cm="1">
        <f t="array" ref="D86">IF(INDEX(G:G,ROW())&lt;&gt;"",INDEX(G:G,ROW()),IF(INDEX(E:E,ROW())&lt;&gt;0,INDEX(D:D,ROW()-1),0))</f>
        <v>0</v>
      </c>
      <c r="E86" s="217" cm="1">
        <f t="array" ref="E86">IF(INDEX(I:I,ROW())&lt;&gt;"",VALUE(TRIM(LEFT(INDEX(I:I,ROW()),6))),0)</f>
        <v>0</v>
      </c>
      <c r="F86" s="283"/>
      <c r="G86" s="287"/>
      <c r="H86" s="302"/>
      <c r="I86" s="288"/>
      <c r="J86" s="302"/>
      <c r="K86" s="303"/>
      <c r="L86" s="50"/>
      <c r="M86" s="63"/>
    </row>
    <row r="87" spans="1:13">
      <c r="A87" s="44" cm="1">
        <f t="array" aca="1" ref="A87" ca="1">IF(INDEX(B:B,ROW()),COUNTIF(OFFSET(INDEX(B:B,ROW()),ROW()*-1+6,,ROW()-5),TRUE),0)</f>
        <v>0</v>
      </c>
      <c r="B87" s="44" t="b" cm="1">
        <f t="array" ref="B87">AND(分科號=INDEX(E:E,ROW()),INDEX(D:D,ROW())&gt;=分起日,INDEX(D:D,ROW())&lt;=分訖日,IF(分專案="全部",TRUE,INDEX(J:J,ROW())=分專案))</f>
        <v>0</v>
      </c>
      <c r="C87" s="45" cm="1">
        <f t="array" ref="C87">IF(INDEX(F:F,ROW())&lt;&gt;"",INDEX(F:F,ROW()),IF(INDEX(E:E,ROW())&lt;&gt;0,INDEX(C:C,ROW()-1),0))</f>
        <v>0</v>
      </c>
      <c r="D87" s="44" cm="1">
        <f t="array" ref="D87">IF(INDEX(G:G,ROW())&lt;&gt;"",INDEX(G:G,ROW()),IF(INDEX(E:E,ROW())&lt;&gt;0,INDEX(D:D,ROW()-1),0))</f>
        <v>0</v>
      </c>
      <c r="E87" s="217" cm="1">
        <f t="array" ref="E87">IF(INDEX(I:I,ROW())&lt;&gt;"",VALUE(TRIM(LEFT(INDEX(I:I,ROW()),6))),0)</f>
        <v>0</v>
      </c>
      <c r="F87" s="283"/>
      <c r="G87" s="287"/>
      <c r="H87" s="302"/>
      <c r="I87" s="288"/>
      <c r="J87" s="302"/>
      <c r="K87" s="303"/>
      <c r="L87" s="50"/>
      <c r="M87" s="63"/>
    </row>
    <row r="88" spans="1:13">
      <c r="A88" s="44" cm="1">
        <f t="array" aca="1" ref="A88" ca="1">IF(INDEX(B:B,ROW()),COUNTIF(OFFSET(INDEX(B:B,ROW()),ROW()*-1+6,,ROW()-5),TRUE),0)</f>
        <v>0</v>
      </c>
      <c r="B88" s="44" t="b" cm="1">
        <f t="array" ref="B88">AND(分科號=INDEX(E:E,ROW()),INDEX(D:D,ROW())&gt;=分起日,INDEX(D:D,ROW())&lt;=分訖日,IF(分專案="全部",TRUE,INDEX(J:J,ROW())=分專案))</f>
        <v>0</v>
      </c>
      <c r="C88" s="45" cm="1">
        <f t="array" ref="C88">IF(INDEX(F:F,ROW())&lt;&gt;"",INDEX(F:F,ROW()),IF(INDEX(E:E,ROW())&lt;&gt;0,INDEX(C:C,ROW()-1),0))</f>
        <v>0</v>
      </c>
      <c r="D88" s="44" cm="1">
        <f t="array" ref="D88">IF(INDEX(G:G,ROW())&lt;&gt;"",INDEX(G:G,ROW()),IF(INDEX(E:E,ROW())&lt;&gt;0,INDEX(D:D,ROW()-1),0))</f>
        <v>0</v>
      </c>
      <c r="E88" s="217" cm="1">
        <f t="array" ref="E88">IF(INDEX(I:I,ROW())&lt;&gt;"",VALUE(TRIM(LEFT(INDEX(I:I,ROW()),6))),0)</f>
        <v>0</v>
      </c>
      <c r="F88" s="283"/>
      <c r="G88" s="287"/>
      <c r="H88" s="302"/>
      <c r="I88" s="288"/>
      <c r="J88" s="302"/>
      <c r="K88" s="303"/>
      <c r="L88" s="50"/>
      <c r="M88" s="63"/>
    </row>
    <row r="89" spans="1:13">
      <c r="A89" s="44" cm="1">
        <f t="array" aca="1" ref="A89" ca="1">IF(INDEX(B:B,ROW()),COUNTIF(OFFSET(INDEX(B:B,ROW()),ROW()*-1+6,,ROW()-5),TRUE),0)</f>
        <v>0</v>
      </c>
      <c r="B89" s="44" t="b" cm="1">
        <f t="array" ref="B89">AND(分科號=INDEX(E:E,ROW()),INDEX(D:D,ROW())&gt;=分起日,INDEX(D:D,ROW())&lt;=分訖日,IF(分專案="全部",TRUE,INDEX(J:J,ROW())=分專案))</f>
        <v>0</v>
      </c>
      <c r="C89" s="45" cm="1">
        <f t="array" ref="C89">IF(INDEX(F:F,ROW())&lt;&gt;"",INDEX(F:F,ROW()),IF(INDEX(E:E,ROW())&lt;&gt;0,INDEX(C:C,ROW()-1),0))</f>
        <v>0</v>
      </c>
      <c r="D89" s="44" cm="1">
        <f t="array" ref="D89">IF(INDEX(G:G,ROW())&lt;&gt;"",INDEX(G:G,ROW()),IF(INDEX(E:E,ROW())&lt;&gt;0,INDEX(D:D,ROW()-1),0))</f>
        <v>0</v>
      </c>
      <c r="E89" s="217" cm="1">
        <f t="array" ref="E89">IF(INDEX(I:I,ROW())&lt;&gt;"",VALUE(TRIM(LEFT(INDEX(I:I,ROW()),6))),0)</f>
        <v>0</v>
      </c>
      <c r="F89" s="283"/>
      <c r="G89" s="287"/>
      <c r="H89" s="302"/>
      <c r="I89" s="288"/>
      <c r="J89" s="302"/>
      <c r="K89" s="303"/>
      <c r="L89" s="50"/>
      <c r="M89" s="63"/>
    </row>
    <row r="90" spans="1:13">
      <c r="A90" s="44" cm="1">
        <f t="array" aca="1" ref="A90" ca="1">IF(INDEX(B:B,ROW()),COUNTIF(OFFSET(INDEX(B:B,ROW()),ROW()*-1+6,,ROW()-5),TRUE),0)</f>
        <v>0</v>
      </c>
      <c r="B90" s="44" t="b" cm="1">
        <f t="array" ref="B90">AND(分科號=INDEX(E:E,ROW()),INDEX(D:D,ROW())&gt;=分起日,INDEX(D:D,ROW())&lt;=分訖日,IF(分專案="全部",TRUE,INDEX(J:J,ROW())=分專案))</f>
        <v>0</v>
      </c>
      <c r="C90" s="45" cm="1">
        <f t="array" ref="C90">IF(INDEX(F:F,ROW())&lt;&gt;"",INDEX(F:F,ROW()),IF(INDEX(E:E,ROW())&lt;&gt;0,INDEX(C:C,ROW()-1),0))</f>
        <v>0</v>
      </c>
      <c r="D90" s="44" cm="1">
        <f t="array" ref="D90">IF(INDEX(G:G,ROW())&lt;&gt;"",INDEX(G:G,ROW()),IF(INDEX(E:E,ROW())&lt;&gt;0,INDEX(D:D,ROW()-1),0))</f>
        <v>0</v>
      </c>
      <c r="E90" s="217" cm="1">
        <f t="array" ref="E90">IF(INDEX(I:I,ROW())&lt;&gt;"",VALUE(TRIM(LEFT(INDEX(I:I,ROW()),6))),0)</f>
        <v>0</v>
      </c>
      <c r="F90" s="283"/>
      <c r="G90" s="287"/>
      <c r="H90" s="302"/>
      <c r="I90" s="288"/>
      <c r="J90" s="302"/>
      <c r="K90" s="303"/>
      <c r="L90" s="50"/>
      <c r="M90" s="63"/>
    </row>
    <row r="91" spans="1:13">
      <c r="A91" s="44" cm="1">
        <f t="array" aca="1" ref="A91" ca="1">IF(INDEX(B:B,ROW()),COUNTIF(OFFSET(INDEX(B:B,ROW()),ROW()*-1+6,,ROW()-5),TRUE),0)</f>
        <v>0</v>
      </c>
      <c r="B91" s="44" t="b" cm="1">
        <f t="array" ref="B91">AND(分科號=INDEX(E:E,ROW()),INDEX(D:D,ROW())&gt;=分起日,INDEX(D:D,ROW())&lt;=分訖日,IF(分專案="全部",TRUE,INDEX(J:J,ROW())=分專案))</f>
        <v>0</v>
      </c>
      <c r="C91" s="45" cm="1">
        <f t="array" ref="C91">IF(INDEX(F:F,ROW())&lt;&gt;"",INDEX(F:F,ROW()),IF(INDEX(E:E,ROW())&lt;&gt;0,INDEX(C:C,ROW()-1),0))</f>
        <v>0</v>
      </c>
      <c r="D91" s="44" cm="1">
        <f t="array" ref="D91">IF(INDEX(G:G,ROW())&lt;&gt;"",INDEX(G:G,ROW()),IF(INDEX(E:E,ROW())&lt;&gt;0,INDEX(D:D,ROW()-1),0))</f>
        <v>0</v>
      </c>
      <c r="E91" s="217" cm="1">
        <f t="array" ref="E91">IF(INDEX(I:I,ROW())&lt;&gt;"",VALUE(TRIM(LEFT(INDEX(I:I,ROW()),6))),0)</f>
        <v>0</v>
      </c>
      <c r="F91" s="283"/>
      <c r="G91" s="287"/>
      <c r="H91" s="302"/>
      <c r="I91" s="288"/>
      <c r="J91" s="302"/>
      <c r="K91" s="303"/>
      <c r="L91" s="50"/>
      <c r="M91" s="63"/>
    </row>
    <row r="92" spans="1:13">
      <c r="A92" s="44" cm="1">
        <f t="array" aca="1" ref="A92" ca="1">IF(INDEX(B:B,ROW()),COUNTIF(OFFSET(INDEX(B:B,ROW()),ROW()*-1+6,,ROW()-5),TRUE),0)</f>
        <v>0</v>
      </c>
      <c r="B92" s="44" t="b" cm="1">
        <f t="array" ref="B92">AND(分科號=INDEX(E:E,ROW()),INDEX(D:D,ROW())&gt;=分起日,INDEX(D:D,ROW())&lt;=分訖日,IF(分專案="全部",TRUE,INDEX(J:J,ROW())=分專案))</f>
        <v>0</v>
      </c>
      <c r="C92" s="45" cm="1">
        <f t="array" ref="C92">IF(INDEX(F:F,ROW())&lt;&gt;"",INDEX(F:F,ROW()),IF(INDEX(E:E,ROW())&lt;&gt;0,INDEX(C:C,ROW()-1),0))</f>
        <v>0</v>
      </c>
      <c r="D92" s="44" cm="1">
        <f t="array" ref="D92">IF(INDEX(G:G,ROW())&lt;&gt;"",INDEX(G:G,ROW()),IF(INDEX(E:E,ROW())&lt;&gt;0,INDEX(D:D,ROW()-1),0))</f>
        <v>0</v>
      </c>
      <c r="E92" s="217" cm="1">
        <f t="array" ref="E92">IF(INDEX(I:I,ROW())&lt;&gt;"",VALUE(TRIM(LEFT(INDEX(I:I,ROW()),6))),0)</f>
        <v>0</v>
      </c>
      <c r="F92" s="283"/>
      <c r="G92" s="287"/>
      <c r="H92" s="302"/>
      <c r="I92" s="288"/>
      <c r="J92" s="302"/>
      <c r="K92" s="303"/>
      <c r="L92" s="50"/>
      <c r="M92" s="63"/>
    </row>
    <row r="93" spans="1:13">
      <c r="A93" s="44" cm="1">
        <f t="array" aca="1" ref="A93" ca="1">IF(INDEX(B:B,ROW()),COUNTIF(OFFSET(INDEX(B:B,ROW()),ROW()*-1+6,,ROW()-5),TRUE),0)</f>
        <v>0</v>
      </c>
      <c r="B93" s="44" t="b" cm="1">
        <f t="array" ref="B93">AND(分科號=INDEX(E:E,ROW()),INDEX(D:D,ROW())&gt;=分起日,INDEX(D:D,ROW())&lt;=分訖日,IF(分專案="全部",TRUE,INDEX(J:J,ROW())=分專案))</f>
        <v>0</v>
      </c>
      <c r="C93" s="45" cm="1">
        <f t="array" ref="C93">IF(INDEX(F:F,ROW())&lt;&gt;"",INDEX(F:F,ROW()),IF(INDEX(E:E,ROW())&lt;&gt;0,INDEX(C:C,ROW()-1),0))</f>
        <v>0</v>
      </c>
      <c r="D93" s="44" cm="1">
        <f t="array" ref="D93">IF(INDEX(G:G,ROW())&lt;&gt;"",INDEX(G:G,ROW()),IF(INDEX(E:E,ROW())&lt;&gt;0,INDEX(D:D,ROW()-1),0))</f>
        <v>0</v>
      </c>
      <c r="E93" s="217" cm="1">
        <f t="array" ref="E93">IF(INDEX(I:I,ROW())&lt;&gt;"",VALUE(TRIM(LEFT(INDEX(I:I,ROW()),6))),0)</f>
        <v>0</v>
      </c>
      <c r="F93" s="283"/>
      <c r="G93" s="287"/>
      <c r="H93" s="302"/>
      <c r="I93" s="288"/>
      <c r="J93" s="302"/>
      <c r="K93" s="303"/>
      <c r="L93" s="50"/>
      <c r="M93" s="63"/>
    </row>
    <row r="94" spans="1:13">
      <c r="A94" s="44" cm="1">
        <f t="array" aca="1" ref="A94" ca="1">IF(INDEX(B:B,ROW()),COUNTIF(OFFSET(INDEX(B:B,ROW()),ROW()*-1+6,,ROW()-5),TRUE),0)</f>
        <v>0</v>
      </c>
      <c r="B94" s="44" t="b" cm="1">
        <f t="array" ref="B94">AND(分科號=INDEX(E:E,ROW()),INDEX(D:D,ROW())&gt;=分起日,INDEX(D:D,ROW())&lt;=分訖日,IF(分專案="全部",TRUE,INDEX(J:J,ROW())=分專案))</f>
        <v>0</v>
      </c>
      <c r="C94" s="45" cm="1">
        <f t="array" ref="C94">IF(INDEX(F:F,ROW())&lt;&gt;"",INDEX(F:F,ROW()),IF(INDEX(E:E,ROW())&lt;&gt;0,INDEX(C:C,ROW()-1),0))</f>
        <v>0</v>
      </c>
      <c r="D94" s="44" cm="1">
        <f t="array" ref="D94">IF(INDEX(G:G,ROW())&lt;&gt;"",INDEX(G:G,ROW()),IF(INDEX(E:E,ROW())&lt;&gt;0,INDEX(D:D,ROW()-1),0))</f>
        <v>0</v>
      </c>
      <c r="E94" s="217" cm="1">
        <f t="array" ref="E94">IF(INDEX(I:I,ROW())&lt;&gt;"",VALUE(TRIM(LEFT(INDEX(I:I,ROW()),6))),0)</f>
        <v>0</v>
      </c>
      <c r="F94" s="283"/>
      <c r="G94" s="287"/>
      <c r="H94" s="302"/>
      <c r="I94" s="288"/>
      <c r="J94" s="302"/>
      <c r="K94" s="303"/>
      <c r="L94" s="50"/>
      <c r="M94" s="63"/>
    </row>
    <row r="95" spans="1:13">
      <c r="A95" s="44" cm="1">
        <f t="array" aca="1" ref="A95" ca="1">IF(INDEX(B:B,ROW()),COUNTIF(OFFSET(INDEX(B:B,ROW()),ROW()*-1+6,,ROW()-5),TRUE),0)</f>
        <v>0</v>
      </c>
      <c r="B95" s="44" t="b" cm="1">
        <f t="array" ref="B95">AND(分科號=INDEX(E:E,ROW()),INDEX(D:D,ROW())&gt;=分起日,INDEX(D:D,ROW())&lt;=分訖日,IF(分專案="全部",TRUE,INDEX(J:J,ROW())=分專案))</f>
        <v>0</v>
      </c>
      <c r="C95" s="45" cm="1">
        <f t="array" ref="C95">IF(INDEX(F:F,ROW())&lt;&gt;"",INDEX(F:F,ROW()),IF(INDEX(E:E,ROW())&lt;&gt;0,INDEX(C:C,ROW()-1),0))</f>
        <v>0</v>
      </c>
      <c r="D95" s="44" cm="1">
        <f t="array" ref="D95">IF(INDEX(G:G,ROW())&lt;&gt;"",INDEX(G:G,ROW()),IF(INDEX(E:E,ROW())&lt;&gt;0,INDEX(D:D,ROW()-1),0))</f>
        <v>0</v>
      </c>
      <c r="E95" s="217" cm="1">
        <f t="array" ref="E95">IF(INDEX(I:I,ROW())&lt;&gt;"",VALUE(TRIM(LEFT(INDEX(I:I,ROW()),6))),0)</f>
        <v>0</v>
      </c>
      <c r="F95" s="283"/>
      <c r="G95" s="287"/>
      <c r="H95" s="302"/>
      <c r="I95" s="288"/>
      <c r="J95" s="302"/>
      <c r="K95" s="303"/>
      <c r="L95" s="50"/>
      <c r="M95" s="63"/>
    </row>
    <row r="96" spans="1:13">
      <c r="A96" s="44" cm="1">
        <f t="array" aca="1" ref="A96" ca="1">IF(INDEX(B:B,ROW()),COUNTIF(OFFSET(INDEX(B:B,ROW()),ROW()*-1+6,,ROW()-5),TRUE),0)</f>
        <v>0</v>
      </c>
      <c r="B96" s="44" t="b" cm="1">
        <f t="array" ref="B96">AND(分科號=INDEX(E:E,ROW()),INDEX(D:D,ROW())&gt;=分起日,INDEX(D:D,ROW())&lt;=分訖日,IF(分專案="全部",TRUE,INDEX(J:J,ROW())=分專案))</f>
        <v>0</v>
      </c>
      <c r="C96" s="45" cm="1">
        <f t="array" ref="C96">IF(INDEX(F:F,ROW())&lt;&gt;"",INDEX(F:F,ROW()),IF(INDEX(E:E,ROW())&lt;&gt;0,INDEX(C:C,ROW()-1),0))</f>
        <v>0</v>
      </c>
      <c r="D96" s="44" cm="1">
        <f t="array" ref="D96">IF(INDEX(G:G,ROW())&lt;&gt;"",INDEX(G:G,ROW()),IF(INDEX(E:E,ROW())&lt;&gt;0,INDEX(D:D,ROW()-1),0))</f>
        <v>0</v>
      </c>
      <c r="E96" s="217" cm="1">
        <f t="array" ref="E96">IF(INDEX(I:I,ROW())&lt;&gt;"",VALUE(TRIM(LEFT(INDEX(I:I,ROW()),6))),0)</f>
        <v>0</v>
      </c>
      <c r="F96" s="283"/>
      <c r="G96" s="287"/>
      <c r="H96" s="302"/>
      <c r="I96" s="288"/>
      <c r="J96" s="302"/>
      <c r="K96" s="303"/>
      <c r="L96" s="50"/>
      <c r="M96" s="63"/>
    </row>
    <row r="97" spans="1:13">
      <c r="A97" s="44" cm="1">
        <f t="array" aca="1" ref="A97" ca="1">IF(INDEX(B:B,ROW()),COUNTIF(OFFSET(INDEX(B:B,ROW()),ROW()*-1+6,,ROW()-5),TRUE),0)</f>
        <v>0</v>
      </c>
      <c r="B97" s="44" t="b" cm="1">
        <f t="array" ref="B97">AND(分科號=INDEX(E:E,ROW()),INDEX(D:D,ROW())&gt;=分起日,INDEX(D:D,ROW())&lt;=分訖日,IF(分專案="全部",TRUE,INDEX(J:J,ROW())=分專案))</f>
        <v>0</v>
      </c>
      <c r="C97" s="45" cm="1">
        <f t="array" ref="C97">IF(INDEX(F:F,ROW())&lt;&gt;"",INDEX(F:F,ROW()),IF(INDEX(E:E,ROW())&lt;&gt;0,INDEX(C:C,ROW()-1),0))</f>
        <v>0</v>
      </c>
      <c r="D97" s="44" cm="1">
        <f t="array" ref="D97">IF(INDEX(G:G,ROW())&lt;&gt;"",INDEX(G:G,ROW()),IF(INDEX(E:E,ROW())&lt;&gt;0,INDEX(D:D,ROW()-1),0))</f>
        <v>0</v>
      </c>
      <c r="E97" s="217" cm="1">
        <f t="array" ref="E97">IF(INDEX(I:I,ROW())&lt;&gt;"",VALUE(TRIM(LEFT(INDEX(I:I,ROW()),6))),0)</f>
        <v>0</v>
      </c>
      <c r="F97" s="283"/>
      <c r="G97" s="287"/>
      <c r="H97" s="302"/>
      <c r="I97" s="288"/>
      <c r="J97" s="302"/>
      <c r="K97" s="303"/>
      <c r="L97" s="50"/>
      <c r="M97" s="63"/>
    </row>
    <row r="98" spans="1:13">
      <c r="A98" s="44" cm="1">
        <f t="array" aca="1" ref="A98" ca="1">IF(INDEX(B:B,ROW()),COUNTIF(OFFSET(INDEX(B:B,ROW()),ROW()*-1+6,,ROW()-5),TRUE),0)</f>
        <v>0</v>
      </c>
      <c r="B98" s="44" t="b" cm="1">
        <f t="array" ref="B98">AND(分科號=INDEX(E:E,ROW()),INDEX(D:D,ROW())&gt;=分起日,INDEX(D:D,ROW())&lt;=分訖日,IF(分專案="全部",TRUE,INDEX(J:J,ROW())=分專案))</f>
        <v>0</v>
      </c>
      <c r="C98" s="45" cm="1">
        <f t="array" ref="C98">IF(INDEX(F:F,ROW())&lt;&gt;"",INDEX(F:F,ROW()),IF(INDEX(E:E,ROW())&lt;&gt;0,INDEX(C:C,ROW()-1),0))</f>
        <v>0</v>
      </c>
      <c r="D98" s="44" cm="1">
        <f t="array" ref="D98">IF(INDEX(G:G,ROW())&lt;&gt;"",INDEX(G:G,ROW()),IF(INDEX(E:E,ROW())&lt;&gt;0,INDEX(D:D,ROW()-1),0))</f>
        <v>0</v>
      </c>
      <c r="E98" s="217" cm="1">
        <f t="array" ref="E98">IF(INDEX(I:I,ROW())&lt;&gt;"",VALUE(TRIM(LEFT(INDEX(I:I,ROW()),6))),0)</f>
        <v>0</v>
      </c>
      <c r="F98" s="283"/>
      <c r="G98" s="287"/>
      <c r="H98" s="302"/>
      <c r="I98" s="288"/>
      <c r="J98" s="302"/>
      <c r="K98" s="303"/>
      <c r="L98" s="50"/>
      <c r="M98" s="63"/>
    </row>
    <row r="99" spans="1:13">
      <c r="A99" s="44" cm="1">
        <f t="array" aca="1" ref="A99" ca="1">IF(INDEX(B:B,ROW()),COUNTIF(OFFSET(INDEX(B:B,ROW()),ROW()*-1+6,,ROW()-5),TRUE),0)</f>
        <v>0</v>
      </c>
      <c r="B99" s="44" t="b" cm="1">
        <f t="array" ref="B99">AND(分科號=INDEX(E:E,ROW()),INDEX(D:D,ROW())&gt;=分起日,INDEX(D:D,ROW())&lt;=分訖日,IF(分專案="全部",TRUE,INDEX(J:J,ROW())=分專案))</f>
        <v>0</v>
      </c>
      <c r="C99" s="45" cm="1">
        <f t="array" ref="C99">IF(INDEX(F:F,ROW())&lt;&gt;"",INDEX(F:F,ROW()),IF(INDEX(E:E,ROW())&lt;&gt;0,INDEX(C:C,ROW()-1),0))</f>
        <v>0</v>
      </c>
      <c r="D99" s="44" cm="1">
        <f t="array" ref="D99">IF(INDEX(G:G,ROW())&lt;&gt;"",INDEX(G:G,ROW()),IF(INDEX(E:E,ROW())&lt;&gt;0,INDEX(D:D,ROW()-1),0))</f>
        <v>0</v>
      </c>
      <c r="E99" s="217" cm="1">
        <f t="array" ref="E99">IF(INDEX(I:I,ROW())&lt;&gt;"",VALUE(TRIM(LEFT(INDEX(I:I,ROW()),6))),0)</f>
        <v>0</v>
      </c>
      <c r="F99" s="283"/>
      <c r="G99" s="287"/>
      <c r="H99" s="302"/>
      <c r="I99" s="288"/>
      <c r="J99" s="302"/>
      <c r="K99" s="303"/>
      <c r="L99" s="50"/>
      <c r="M99" s="63"/>
    </row>
    <row r="100" spans="1:13">
      <c r="A100" s="44" cm="1">
        <f t="array" aca="1" ref="A100" ca="1">IF(INDEX(B:B,ROW()),COUNTIF(OFFSET(INDEX(B:B,ROW()),ROW()*-1+6,,ROW()-5),TRUE),0)</f>
        <v>0</v>
      </c>
      <c r="B100" s="44" t="b" cm="1">
        <f t="array" ref="B100">AND(分科號=INDEX(E:E,ROW()),INDEX(D:D,ROW())&gt;=分起日,INDEX(D:D,ROW())&lt;=分訖日,IF(分專案="全部",TRUE,INDEX(J:J,ROW())=分專案))</f>
        <v>0</v>
      </c>
      <c r="C100" s="45" cm="1">
        <f t="array" ref="C100">IF(INDEX(F:F,ROW())&lt;&gt;"",INDEX(F:F,ROW()),IF(INDEX(E:E,ROW())&lt;&gt;0,INDEX(C:C,ROW()-1),0))</f>
        <v>0</v>
      </c>
      <c r="D100" s="44" cm="1">
        <f t="array" ref="D100">IF(INDEX(G:G,ROW())&lt;&gt;"",INDEX(G:G,ROW()),IF(INDEX(E:E,ROW())&lt;&gt;0,INDEX(D:D,ROW()-1),0))</f>
        <v>0</v>
      </c>
      <c r="E100" s="217" cm="1">
        <f t="array" ref="E100">IF(INDEX(I:I,ROW())&lt;&gt;"",VALUE(TRIM(LEFT(INDEX(I:I,ROW()),6))),0)</f>
        <v>0</v>
      </c>
      <c r="F100" s="283"/>
      <c r="G100" s="287"/>
      <c r="H100" s="302"/>
      <c r="I100" s="288"/>
      <c r="J100" s="302"/>
      <c r="K100" s="303"/>
      <c r="L100" s="50"/>
      <c r="M100" s="63"/>
    </row>
    <row r="101" spans="1:13">
      <c r="A101" s="44" cm="1">
        <f t="array" aca="1" ref="A101" ca="1">IF(INDEX(B:B,ROW()),COUNTIF(OFFSET(INDEX(B:B,ROW()),ROW()*-1+6,,ROW()-5),TRUE),0)</f>
        <v>0</v>
      </c>
      <c r="B101" s="44" t="b" cm="1">
        <f t="array" ref="B101">AND(分科號=INDEX(E:E,ROW()),INDEX(D:D,ROW())&gt;=分起日,INDEX(D:D,ROW())&lt;=分訖日,IF(分專案="全部",TRUE,INDEX(J:J,ROW())=分專案))</f>
        <v>0</v>
      </c>
      <c r="C101" s="45" cm="1">
        <f t="array" ref="C101">IF(INDEX(F:F,ROW())&lt;&gt;"",INDEX(F:F,ROW()),IF(INDEX(E:E,ROW())&lt;&gt;0,INDEX(C:C,ROW()-1),0))</f>
        <v>0</v>
      </c>
      <c r="D101" s="44" cm="1">
        <f t="array" ref="D101">IF(INDEX(G:G,ROW())&lt;&gt;"",INDEX(G:G,ROW()),IF(INDEX(E:E,ROW())&lt;&gt;0,INDEX(D:D,ROW()-1),0))</f>
        <v>0</v>
      </c>
      <c r="E101" s="217" cm="1">
        <f t="array" ref="E101">IF(INDEX(I:I,ROW())&lt;&gt;"",VALUE(TRIM(LEFT(INDEX(I:I,ROW()),6))),0)</f>
        <v>0</v>
      </c>
      <c r="F101" s="283"/>
      <c r="G101" s="287"/>
      <c r="H101" s="302"/>
      <c r="I101" s="288"/>
      <c r="J101" s="302"/>
      <c r="K101" s="303"/>
      <c r="L101" s="50"/>
      <c r="M101" s="63"/>
    </row>
    <row r="102" spans="1:13">
      <c r="A102" s="44" cm="1">
        <f t="array" aca="1" ref="A102" ca="1">IF(INDEX(B:B,ROW()),COUNTIF(OFFSET(INDEX(B:B,ROW()),ROW()*-1+6,,ROW()-5),TRUE),0)</f>
        <v>0</v>
      </c>
      <c r="B102" s="44" t="b" cm="1">
        <f t="array" ref="B102">AND(分科號=INDEX(E:E,ROW()),INDEX(D:D,ROW())&gt;=分起日,INDEX(D:D,ROW())&lt;=分訖日,IF(分專案="全部",TRUE,INDEX(J:J,ROW())=分專案))</f>
        <v>0</v>
      </c>
      <c r="C102" s="45" cm="1">
        <f t="array" ref="C102">IF(INDEX(F:F,ROW())&lt;&gt;"",INDEX(F:F,ROW()),IF(INDEX(E:E,ROW())&lt;&gt;0,INDEX(C:C,ROW()-1),0))</f>
        <v>0</v>
      </c>
      <c r="D102" s="44" cm="1">
        <f t="array" ref="D102">IF(INDEX(G:G,ROW())&lt;&gt;"",INDEX(G:G,ROW()),IF(INDEX(E:E,ROW())&lt;&gt;0,INDEX(D:D,ROW()-1),0))</f>
        <v>0</v>
      </c>
      <c r="E102" s="217" cm="1">
        <f t="array" ref="E102">IF(INDEX(I:I,ROW())&lt;&gt;"",VALUE(TRIM(LEFT(INDEX(I:I,ROW()),6))),0)</f>
        <v>0</v>
      </c>
      <c r="F102" s="283"/>
      <c r="G102" s="287"/>
      <c r="H102" s="302"/>
      <c r="I102" s="288"/>
      <c r="J102" s="302"/>
      <c r="K102" s="303"/>
      <c r="L102" s="50"/>
      <c r="M102" s="63"/>
    </row>
    <row r="103" spans="1:13">
      <c r="A103" s="44" cm="1">
        <f t="array" aca="1" ref="A103" ca="1">IF(INDEX(B:B,ROW()),COUNTIF(OFFSET(INDEX(B:B,ROW()),ROW()*-1+6,,ROW()-5),TRUE),0)</f>
        <v>0</v>
      </c>
      <c r="B103" s="44" t="b" cm="1">
        <f t="array" ref="B103">AND(分科號=INDEX(E:E,ROW()),INDEX(D:D,ROW())&gt;=分起日,INDEX(D:D,ROW())&lt;=分訖日,IF(分專案="全部",TRUE,INDEX(J:J,ROW())=分專案))</f>
        <v>0</v>
      </c>
      <c r="C103" s="45" cm="1">
        <f t="array" ref="C103">IF(INDEX(F:F,ROW())&lt;&gt;"",INDEX(F:F,ROW()),IF(INDEX(E:E,ROW())&lt;&gt;0,INDEX(C:C,ROW()-1),0))</f>
        <v>0</v>
      </c>
      <c r="D103" s="44" cm="1">
        <f t="array" ref="D103">IF(INDEX(G:G,ROW())&lt;&gt;"",INDEX(G:G,ROW()),IF(INDEX(E:E,ROW())&lt;&gt;0,INDEX(D:D,ROW()-1),0))</f>
        <v>0</v>
      </c>
      <c r="E103" s="217" cm="1">
        <f t="array" ref="E103">IF(INDEX(I:I,ROW())&lt;&gt;"",VALUE(TRIM(LEFT(INDEX(I:I,ROW()),6))),0)</f>
        <v>0</v>
      </c>
      <c r="F103" s="283"/>
      <c r="G103" s="287"/>
      <c r="H103" s="302"/>
      <c r="I103" s="288"/>
      <c r="J103" s="302"/>
      <c r="K103" s="303"/>
      <c r="L103" s="50"/>
      <c r="M103" s="63"/>
    </row>
    <row r="104" spans="1:13">
      <c r="A104" s="44" cm="1">
        <f t="array" aca="1" ref="A104" ca="1">IF(INDEX(B:B,ROW()),COUNTIF(OFFSET(INDEX(B:B,ROW()),ROW()*-1+6,,ROW()-5),TRUE),0)</f>
        <v>0</v>
      </c>
      <c r="B104" s="44" t="b" cm="1">
        <f t="array" ref="B104">AND(分科號=INDEX(E:E,ROW()),INDEX(D:D,ROW())&gt;=分起日,INDEX(D:D,ROW())&lt;=分訖日,IF(分專案="全部",TRUE,INDEX(J:J,ROW())=分專案))</f>
        <v>0</v>
      </c>
      <c r="C104" s="45" cm="1">
        <f t="array" ref="C104">IF(INDEX(F:F,ROW())&lt;&gt;"",INDEX(F:F,ROW()),IF(INDEX(E:E,ROW())&lt;&gt;0,INDEX(C:C,ROW()-1),0))</f>
        <v>0</v>
      </c>
      <c r="D104" s="44" cm="1">
        <f t="array" ref="D104">IF(INDEX(G:G,ROW())&lt;&gt;"",INDEX(G:G,ROW()),IF(INDEX(E:E,ROW())&lt;&gt;0,INDEX(D:D,ROW()-1),0))</f>
        <v>0</v>
      </c>
      <c r="E104" s="217" cm="1">
        <f t="array" ref="E104">IF(INDEX(I:I,ROW())&lt;&gt;"",VALUE(TRIM(LEFT(INDEX(I:I,ROW()),6))),0)</f>
        <v>0</v>
      </c>
      <c r="F104" s="283"/>
      <c r="G104" s="287"/>
      <c r="H104" s="302"/>
      <c r="I104" s="288"/>
      <c r="J104" s="302"/>
      <c r="K104" s="303"/>
      <c r="L104" s="50"/>
      <c r="M104" s="63"/>
    </row>
    <row r="105" spans="1:13">
      <c r="A105" s="44" cm="1">
        <f t="array" aca="1" ref="A105" ca="1">IF(INDEX(B:B,ROW()),COUNTIF(OFFSET(INDEX(B:B,ROW()),ROW()*-1+6,,ROW()-5),TRUE),0)</f>
        <v>0</v>
      </c>
      <c r="B105" s="44" t="b" cm="1">
        <f t="array" ref="B105">AND(分科號=INDEX(E:E,ROW()),INDEX(D:D,ROW())&gt;=分起日,INDEX(D:D,ROW())&lt;=分訖日,IF(分專案="全部",TRUE,INDEX(J:J,ROW())=分專案))</f>
        <v>0</v>
      </c>
      <c r="C105" s="45" cm="1">
        <f t="array" ref="C105">IF(INDEX(F:F,ROW())&lt;&gt;"",INDEX(F:F,ROW()),IF(INDEX(E:E,ROW())&lt;&gt;0,INDEX(C:C,ROW()-1),0))</f>
        <v>0</v>
      </c>
      <c r="D105" s="44" cm="1">
        <f t="array" ref="D105">IF(INDEX(G:G,ROW())&lt;&gt;"",INDEX(G:G,ROW()),IF(INDEX(E:E,ROW())&lt;&gt;0,INDEX(D:D,ROW()-1),0))</f>
        <v>0</v>
      </c>
      <c r="E105" s="217" cm="1">
        <f t="array" ref="E105">IF(INDEX(I:I,ROW())&lt;&gt;"",VALUE(TRIM(LEFT(INDEX(I:I,ROW()),6))),0)</f>
        <v>0</v>
      </c>
      <c r="F105" s="283"/>
      <c r="G105" s="287"/>
      <c r="H105" s="302"/>
      <c r="I105" s="288"/>
      <c r="J105" s="302"/>
      <c r="K105" s="303"/>
      <c r="L105" s="50"/>
      <c r="M105" s="63"/>
    </row>
    <row r="106" spans="1:13">
      <c r="A106" s="44" cm="1">
        <f t="array" aca="1" ref="A106" ca="1">IF(INDEX(B:B,ROW()),COUNTIF(OFFSET(INDEX(B:B,ROW()),ROW()*-1+6,,ROW()-5),TRUE),0)</f>
        <v>0</v>
      </c>
      <c r="B106" s="44" t="b" cm="1">
        <f t="array" ref="B106">AND(分科號=INDEX(E:E,ROW()),INDEX(D:D,ROW())&gt;=分起日,INDEX(D:D,ROW())&lt;=分訖日,IF(分專案="全部",TRUE,INDEX(J:J,ROW())=分專案))</f>
        <v>0</v>
      </c>
      <c r="C106" s="45" cm="1">
        <f t="array" ref="C106">IF(INDEX(F:F,ROW())&lt;&gt;"",INDEX(F:F,ROW()),IF(INDEX(E:E,ROW())&lt;&gt;0,INDEX(C:C,ROW()-1),0))</f>
        <v>0</v>
      </c>
      <c r="D106" s="44" cm="1">
        <f t="array" ref="D106">IF(INDEX(G:G,ROW())&lt;&gt;"",INDEX(G:G,ROW()),IF(INDEX(E:E,ROW())&lt;&gt;0,INDEX(D:D,ROW()-1),0))</f>
        <v>0</v>
      </c>
      <c r="E106" s="217" cm="1">
        <f t="array" ref="E106">IF(INDEX(I:I,ROW())&lt;&gt;"",VALUE(TRIM(LEFT(INDEX(I:I,ROW()),6))),0)</f>
        <v>0</v>
      </c>
      <c r="F106" s="283"/>
      <c r="G106" s="287"/>
      <c r="H106" s="302"/>
      <c r="I106" s="288"/>
      <c r="J106" s="302"/>
      <c r="K106" s="303"/>
      <c r="L106" s="50"/>
      <c r="M106" s="63"/>
    </row>
    <row r="107" spans="1:13">
      <c r="A107" s="44" cm="1">
        <f t="array" aca="1" ref="A107" ca="1">IF(INDEX(B:B,ROW()),COUNTIF(OFFSET(INDEX(B:B,ROW()),ROW()*-1+6,,ROW()-5),TRUE),0)</f>
        <v>0</v>
      </c>
      <c r="B107" s="44" t="b" cm="1">
        <f t="array" ref="B107">AND(分科號=INDEX(E:E,ROW()),INDEX(D:D,ROW())&gt;=分起日,INDEX(D:D,ROW())&lt;=分訖日,IF(分專案="全部",TRUE,INDEX(J:J,ROW())=分專案))</f>
        <v>0</v>
      </c>
      <c r="C107" s="45" cm="1">
        <f t="array" ref="C107">IF(INDEX(F:F,ROW())&lt;&gt;"",INDEX(F:F,ROW()),IF(INDEX(E:E,ROW())&lt;&gt;0,INDEX(C:C,ROW()-1),0))</f>
        <v>0</v>
      </c>
      <c r="D107" s="44" cm="1">
        <f t="array" ref="D107">IF(INDEX(G:G,ROW())&lt;&gt;"",INDEX(G:G,ROW()),IF(INDEX(E:E,ROW())&lt;&gt;0,INDEX(D:D,ROW()-1),0))</f>
        <v>0</v>
      </c>
      <c r="E107" s="217" cm="1">
        <f t="array" ref="E107">IF(INDEX(I:I,ROW())&lt;&gt;"",VALUE(TRIM(LEFT(INDEX(I:I,ROW()),6))),0)</f>
        <v>0</v>
      </c>
      <c r="F107" s="283"/>
      <c r="G107" s="287"/>
      <c r="H107" s="302"/>
      <c r="I107" s="288"/>
      <c r="J107" s="302"/>
      <c r="K107" s="303"/>
      <c r="L107" s="50"/>
      <c r="M107" s="63"/>
    </row>
    <row r="108" spans="1:13">
      <c r="A108" s="44" cm="1">
        <f t="array" aca="1" ref="A108" ca="1">IF(INDEX(B:B,ROW()),COUNTIF(OFFSET(INDEX(B:B,ROW()),ROW()*-1+6,,ROW()-5),TRUE),0)</f>
        <v>0</v>
      </c>
      <c r="B108" s="44" t="b" cm="1">
        <f t="array" ref="B108">AND(分科號=INDEX(E:E,ROW()),INDEX(D:D,ROW())&gt;=分起日,INDEX(D:D,ROW())&lt;=分訖日,IF(分專案="全部",TRUE,INDEX(J:J,ROW())=分專案))</f>
        <v>0</v>
      </c>
      <c r="C108" s="45" cm="1">
        <f t="array" ref="C108">IF(INDEX(F:F,ROW())&lt;&gt;"",INDEX(F:F,ROW()),IF(INDEX(E:E,ROW())&lt;&gt;0,INDEX(C:C,ROW()-1),0))</f>
        <v>0</v>
      </c>
      <c r="D108" s="44" cm="1">
        <f t="array" ref="D108">IF(INDEX(G:G,ROW())&lt;&gt;"",INDEX(G:G,ROW()),IF(INDEX(E:E,ROW())&lt;&gt;0,INDEX(D:D,ROW()-1),0))</f>
        <v>0</v>
      </c>
      <c r="E108" s="217" cm="1">
        <f t="array" ref="E108">IF(INDEX(I:I,ROW())&lt;&gt;"",VALUE(TRIM(LEFT(INDEX(I:I,ROW()),6))),0)</f>
        <v>0</v>
      </c>
      <c r="F108" s="283"/>
      <c r="G108" s="287"/>
      <c r="H108" s="302"/>
      <c r="I108" s="288"/>
      <c r="J108" s="302"/>
      <c r="K108" s="303"/>
      <c r="L108" s="50"/>
      <c r="M108" s="63"/>
    </row>
    <row r="109" spans="1:13">
      <c r="A109" s="44" cm="1">
        <f t="array" aca="1" ref="A109" ca="1">IF(INDEX(B:B,ROW()),COUNTIF(OFFSET(INDEX(B:B,ROW()),ROW()*-1+6,,ROW()-5),TRUE),0)</f>
        <v>0</v>
      </c>
      <c r="B109" s="44" t="b" cm="1">
        <f t="array" ref="B109">AND(分科號=INDEX(E:E,ROW()),INDEX(D:D,ROW())&gt;=分起日,INDEX(D:D,ROW())&lt;=分訖日,IF(分專案="全部",TRUE,INDEX(J:J,ROW())=分專案))</f>
        <v>0</v>
      </c>
      <c r="C109" s="45" cm="1">
        <f t="array" ref="C109">IF(INDEX(F:F,ROW())&lt;&gt;"",INDEX(F:F,ROW()),IF(INDEX(E:E,ROW())&lt;&gt;0,INDEX(C:C,ROW()-1),0))</f>
        <v>0</v>
      </c>
      <c r="D109" s="44" cm="1">
        <f t="array" ref="D109">IF(INDEX(G:G,ROW())&lt;&gt;"",INDEX(G:G,ROW()),IF(INDEX(E:E,ROW())&lt;&gt;0,INDEX(D:D,ROW()-1),0))</f>
        <v>0</v>
      </c>
      <c r="E109" s="217" cm="1">
        <f t="array" ref="E109">IF(INDEX(I:I,ROW())&lt;&gt;"",VALUE(TRIM(LEFT(INDEX(I:I,ROW()),6))),0)</f>
        <v>0</v>
      </c>
      <c r="F109" s="283"/>
      <c r="G109" s="287"/>
      <c r="H109" s="302"/>
      <c r="I109" s="288"/>
      <c r="J109" s="302"/>
      <c r="K109" s="303"/>
      <c r="L109" s="50"/>
      <c r="M109" s="63"/>
    </row>
    <row r="110" spans="1:13">
      <c r="A110" s="44" cm="1">
        <f t="array" aca="1" ref="A110" ca="1">IF(INDEX(B:B,ROW()),COUNTIF(OFFSET(INDEX(B:B,ROW()),ROW()*-1+6,,ROW()-5),TRUE),0)</f>
        <v>0</v>
      </c>
      <c r="B110" s="44" t="b" cm="1">
        <f t="array" ref="B110">AND(分科號=INDEX(E:E,ROW()),INDEX(D:D,ROW())&gt;=分起日,INDEX(D:D,ROW())&lt;=分訖日,IF(分專案="全部",TRUE,INDEX(J:J,ROW())=分專案))</f>
        <v>0</v>
      </c>
      <c r="C110" s="45" cm="1">
        <f t="array" ref="C110">IF(INDEX(F:F,ROW())&lt;&gt;"",INDEX(F:F,ROW()),IF(INDEX(E:E,ROW())&lt;&gt;0,INDEX(C:C,ROW()-1),0))</f>
        <v>0</v>
      </c>
      <c r="D110" s="44" cm="1">
        <f t="array" ref="D110">IF(INDEX(G:G,ROW())&lt;&gt;"",INDEX(G:G,ROW()),IF(INDEX(E:E,ROW())&lt;&gt;0,INDEX(D:D,ROW()-1),0))</f>
        <v>0</v>
      </c>
      <c r="E110" s="217" cm="1">
        <f t="array" ref="E110">IF(INDEX(I:I,ROW())&lt;&gt;"",VALUE(TRIM(LEFT(INDEX(I:I,ROW()),6))),0)</f>
        <v>0</v>
      </c>
      <c r="F110" s="283"/>
      <c r="G110" s="287"/>
      <c r="H110" s="302"/>
      <c r="I110" s="288"/>
      <c r="J110" s="302"/>
      <c r="K110" s="303"/>
      <c r="L110" s="50"/>
      <c r="M110" s="63"/>
    </row>
    <row r="111" spans="1:13">
      <c r="A111" s="44" cm="1">
        <f t="array" aca="1" ref="A111" ca="1">IF(INDEX(B:B,ROW()),COUNTIF(OFFSET(INDEX(B:B,ROW()),ROW()*-1+6,,ROW()-5),TRUE),0)</f>
        <v>0</v>
      </c>
      <c r="B111" s="44" t="b" cm="1">
        <f t="array" ref="B111">AND(分科號=INDEX(E:E,ROW()),INDEX(D:D,ROW())&gt;=分起日,INDEX(D:D,ROW())&lt;=分訖日,IF(分專案="全部",TRUE,INDEX(J:J,ROW())=分專案))</f>
        <v>0</v>
      </c>
      <c r="C111" s="45" cm="1">
        <f t="array" ref="C111">IF(INDEX(F:F,ROW())&lt;&gt;"",INDEX(F:F,ROW()),IF(INDEX(E:E,ROW())&lt;&gt;0,INDEX(C:C,ROW()-1),0))</f>
        <v>0</v>
      </c>
      <c r="D111" s="44" cm="1">
        <f t="array" ref="D111">IF(INDEX(G:G,ROW())&lt;&gt;"",INDEX(G:G,ROW()),IF(INDEX(E:E,ROW())&lt;&gt;0,INDEX(D:D,ROW()-1),0))</f>
        <v>0</v>
      </c>
      <c r="E111" s="217" cm="1">
        <f t="array" ref="E111">IF(INDEX(I:I,ROW())&lt;&gt;"",VALUE(TRIM(LEFT(INDEX(I:I,ROW()),6))),0)</f>
        <v>0</v>
      </c>
      <c r="F111" s="283"/>
      <c r="G111" s="287"/>
      <c r="H111" s="302"/>
      <c r="I111" s="288"/>
      <c r="J111" s="302"/>
      <c r="K111" s="303"/>
      <c r="L111" s="50"/>
      <c r="M111" s="63"/>
    </row>
    <row r="112" spans="1:13">
      <c r="A112" s="44" cm="1">
        <f t="array" aca="1" ref="A112" ca="1">IF(INDEX(B:B,ROW()),COUNTIF(OFFSET(INDEX(B:B,ROW()),ROW()*-1+6,,ROW()-5),TRUE),0)</f>
        <v>0</v>
      </c>
      <c r="B112" s="44" t="b" cm="1">
        <f t="array" ref="B112">AND(分科號=INDEX(E:E,ROW()),INDEX(D:D,ROW())&gt;=分起日,INDEX(D:D,ROW())&lt;=分訖日,IF(分專案="全部",TRUE,INDEX(J:J,ROW())=分專案))</f>
        <v>0</v>
      </c>
      <c r="C112" s="45" cm="1">
        <f t="array" ref="C112">IF(INDEX(F:F,ROW())&lt;&gt;"",INDEX(F:F,ROW()),IF(INDEX(E:E,ROW())&lt;&gt;0,INDEX(C:C,ROW()-1),0))</f>
        <v>0</v>
      </c>
      <c r="D112" s="44" cm="1">
        <f t="array" ref="D112">IF(INDEX(G:G,ROW())&lt;&gt;"",INDEX(G:G,ROW()),IF(INDEX(E:E,ROW())&lt;&gt;0,INDEX(D:D,ROW()-1),0))</f>
        <v>0</v>
      </c>
      <c r="E112" s="217" cm="1">
        <f t="array" ref="E112">IF(INDEX(I:I,ROW())&lt;&gt;"",VALUE(TRIM(LEFT(INDEX(I:I,ROW()),6))),0)</f>
        <v>0</v>
      </c>
      <c r="F112" s="283"/>
      <c r="G112" s="287"/>
      <c r="H112" s="302"/>
      <c r="I112" s="288"/>
      <c r="J112" s="302"/>
      <c r="K112" s="303"/>
      <c r="L112" s="50"/>
      <c r="M112" s="63"/>
    </row>
    <row r="113" spans="1:13">
      <c r="A113" s="44" cm="1">
        <f t="array" aca="1" ref="A113" ca="1">IF(INDEX(B:B,ROW()),COUNTIF(OFFSET(INDEX(B:B,ROW()),ROW()*-1+6,,ROW()-5),TRUE),0)</f>
        <v>0</v>
      </c>
      <c r="B113" s="44" t="b" cm="1">
        <f t="array" ref="B113">AND(分科號=INDEX(E:E,ROW()),INDEX(D:D,ROW())&gt;=分起日,INDEX(D:D,ROW())&lt;=分訖日,IF(分專案="全部",TRUE,INDEX(J:J,ROW())=分專案))</f>
        <v>0</v>
      </c>
      <c r="C113" s="45" cm="1">
        <f t="array" ref="C113">IF(INDEX(F:F,ROW())&lt;&gt;"",INDEX(F:F,ROW()),IF(INDEX(E:E,ROW())&lt;&gt;0,INDEX(C:C,ROW()-1),0))</f>
        <v>0</v>
      </c>
      <c r="D113" s="44" cm="1">
        <f t="array" ref="D113">IF(INDEX(G:G,ROW())&lt;&gt;"",INDEX(G:G,ROW()),IF(INDEX(E:E,ROW())&lt;&gt;0,INDEX(D:D,ROW()-1),0))</f>
        <v>0</v>
      </c>
      <c r="E113" s="217" cm="1">
        <f t="array" ref="E113">IF(INDEX(I:I,ROW())&lt;&gt;"",VALUE(TRIM(LEFT(INDEX(I:I,ROW()),6))),0)</f>
        <v>0</v>
      </c>
      <c r="F113" s="283"/>
      <c r="G113" s="287"/>
      <c r="H113" s="302"/>
      <c r="I113" s="288"/>
      <c r="J113" s="302"/>
      <c r="K113" s="303"/>
      <c r="L113" s="50"/>
      <c r="M113" s="63"/>
    </row>
    <row r="114" spans="1:13">
      <c r="A114" s="44" cm="1">
        <f t="array" aca="1" ref="A114" ca="1">IF(INDEX(B:B,ROW()),COUNTIF(OFFSET(INDEX(B:B,ROW()),ROW()*-1+6,,ROW()-5),TRUE),0)</f>
        <v>0</v>
      </c>
      <c r="B114" s="44" t="b" cm="1">
        <f t="array" ref="B114">AND(分科號=INDEX(E:E,ROW()),INDEX(D:D,ROW())&gt;=分起日,INDEX(D:D,ROW())&lt;=分訖日,IF(分專案="全部",TRUE,INDEX(J:J,ROW())=分專案))</f>
        <v>0</v>
      </c>
      <c r="C114" s="45" cm="1">
        <f t="array" ref="C114">IF(INDEX(F:F,ROW())&lt;&gt;"",INDEX(F:F,ROW()),IF(INDEX(E:E,ROW())&lt;&gt;0,INDEX(C:C,ROW()-1),0))</f>
        <v>0</v>
      </c>
      <c r="D114" s="44" cm="1">
        <f t="array" ref="D114">IF(INDEX(G:G,ROW())&lt;&gt;"",INDEX(G:G,ROW()),IF(INDEX(E:E,ROW())&lt;&gt;0,INDEX(D:D,ROW()-1),0))</f>
        <v>0</v>
      </c>
      <c r="E114" s="217" cm="1">
        <f t="array" ref="E114">IF(INDEX(I:I,ROW())&lt;&gt;"",VALUE(TRIM(LEFT(INDEX(I:I,ROW()),6))),0)</f>
        <v>0</v>
      </c>
      <c r="F114" s="283"/>
      <c r="G114" s="287"/>
      <c r="H114" s="302"/>
      <c r="I114" s="288"/>
      <c r="J114" s="302"/>
      <c r="K114" s="303"/>
      <c r="L114" s="50"/>
      <c r="M114" s="63"/>
    </row>
    <row r="115" spans="1:13">
      <c r="A115" s="44" cm="1">
        <f t="array" aca="1" ref="A115" ca="1">IF(INDEX(B:B,ROW()),COUNTIF(OFFSET(INDEX(B:B,ROW()),ROW()*-1+6,,ROW()-5),TRUE),0)</f>
        <v>0</v>
      </c>
      <c r="B115" s="44" t="b" cm="1">
        <f t="array" ref="B115">AND(分科號=INDEX(E:E,ROW()),INDEX(D:D,ROW())&gt;=分起日,INDEX(D:D,ROW())&lt;=分訖日,IF(分專案="全部",TRUE,INDEX(J:J,ROW())=分專案))</f>
        <v>0</v>
      </c>
      <c r="C115" s="45" cm="1">
        <f t="array" ref="C115">IF(INDEX(F:F,ROW())&lt;&gt;"",INDEX(F:F,ROW()),IF(INDEX(E:E,ROW())&lt;&gt;0,INDEX(C:C,ROW()-1),0))</f>
        <v>0</v>
      </c>
      <c r="D115" s="44" cm="1">
        <f t="array" ref="D115">IF(INDEX(G:G,ROW())&lt;&gt;"",INDEX(G:G,ROW()),IF(INDEX(E:E,ROW())&lt;&gt;0,INDEX(D:D,ROW()-1),0))</f>
        <v>0</v>
      </c>
      <c r="E115" s="217" cm="1">
        <f t="array" ref="E115">IF(INDEX(I:I,ROW())&lt;&gt;"",VALUE(TRIM(LEFT(INDEX(I:I,ROW()),6))),0)</f>
        <v>0</v>
      </c>
      <c r="F115" s="283"/>
      <c r="G115" s="287"/>
      <c r="H115" s="302"/>
      <c r="I115" s="288"/>
      <c r="J115" s="302"/>
      <c r="K115" s="303"/>
      <c r="L115" s="50"/>
      <c r="M115" s="63"/>
    </row>
    <row r="116" spans="1:13">
      <c r="A116" s="44" cm="1">
        <f t="array" aca="1" ref="A116" ca="1">IF(INDEX(B:B,ROW()),COUNTIF(OFFSET(INDEX(B:B,ROW()),ROW()*-1+6,,ROW()-5),TRUE),0)</f>
        <v>0</v>
      </c>
      <c r="B116" s="44" t="b" cm="1">
        <f t="array" ref="B116">AND(分科號=INDEX(E:E,ROW()),INDEX(D:D,ROW())&gt;=分起日,INDEX(D:D,ROW())&lt;=分訖日,IF(分專案="全部",TRUE,INDEX(J:J,ROW())=分專案))</f>
        <v>0</v>
      </c>
      <c r="C116" s="45" cm="1">
        <f t="array" ref="C116">IF(INDEX(F:F,ROW())&lt;&gt;"",INDEX(F:F,ROW()),IF(INDEX(E:E,ROW())&lt;&gt;0,INDEX(C:C,ROW()-1),0))</f>
        <v>0</v>
      </c>
      <c r="D116" s="44" cm="1">
        <f t="array" ref="D116">IF(INDEX(G:G,ROW())&lt;&gt;"",INDEX(G:G,ROW()),IF(INDEX(E:E,ROW())&lt;&gt;0,INDEX(D:D,ROW()-1),0))</f>
        <v>0</v>
      </c>
      <c r="E116" s="217" cm="1">
        <f t="array" ref="E116">IF(INDEX(I:I,ROW())&lt;&gt;"",VALUE(TRIM(LEFT(INDEX(I:I,ROW()),6))),0)</f>
        <v>0</v>
      </c>
      <c r="F116" s="283"/>
      <c r="G116" s="287"/>
      <c r="H116" s="302"/>
      <c r="I116" s="288"/>
      <c r="J116" s="302"/>
      <c r="K116" s="303"/>
      <c r="L116" s="50"/>
      <c r="M116" s="63"/>
    </row>
    <row r="117" spans="1:13">
      <c r="A117" s="44" cm="1">
        <f t="array" aca="1" ref="A117" ca="1">IF(INDEX(B:B,ROW()),COUNTIF(OFFSET(INDEX(B:B,ROW()),ROW()*-1+6,,ROW()-5),TRUE),0)</f>
        <v>0</v>
      </c>
      <c r="B117" s="44" t="b" cm="1">
        <f t="array" ref="B117">AND(分科號=INDEX(E:E,ROW()),INDEX(D:D,ROW())&gt;=分起日,INDEX(D:D,ROW())&lt;=分訖日,IF(分專案="全部",TRUE,INDEX(J:J,ROW())=分專案))</f>
        <v>0</v>
      </c>
      <c r="C117" s="45" cm="1">
        <f t="array" ref="C117">IF(INDEX(F:F,ROW())&lt;&gt;"",INDEX(F:F,ROW()),IF(INDEX(E:E,ROW())&lt;&gt;0,INDEX(C:C,ROW()-1),0))</f>
        <v>0</v>
      </c>
      <c r="D117" s="44" cm="1">
        <f t="array" ref="D117">IF(INDEX(G:G,ROW())&lt;&gt;"",INDEX(G:G,ROW()),IF(INDEX(E:E,ROW())&lt;&gt;0,INDEX(D:D,ROW()-1),0))</f>
        <v>0</v>
      </c>
      <c r="E117" s="217" cm="1">
        <f t="array" ref="E117">IF(INDEX(I:I,ROW())&lt;&gt;"",VALUE(TRIM(LEFT(INDEX(I:I,ROW()),6))),0)</f>
        <v>0</v>
      </c>
      <c r="F117" s="283"/>
      <c r="G117" s="287"/>
      <c r="H117" s="302"/>
      <c r="I117" s="288"/>
      <c r="J117" s="302"/>
      <c r="K117" s="303"/>
      <c r="L117" s="50"/>
      <c r="M117" s="63"/>
    </row>
    <row r="118" spans="1:13">
      <c r="A118" s="44" cm="1">
        <f t="array" aca="1" ref="A118" ca="1">IF(INDEX(B:B,ROW()),COUNTIF(OFFSET(INDEX(B:B,ROW()),ROW()*-1+6,,ROW()-5),TRUE),0)</f>
        <v>0</v>
      </c>
      <c r="B118" s="44" t="b" cm="1">
        <f t="array" ref="B118">AND(分科號=INDEX(E:E,ROW()),INDEX(D:D,ROW())&gt;=分起日,INDEX(D:D,ROW())&lt;=分訖日,IF(分專案="全部",TRUE,INDEX(J:J,ROW())=分專案))</f>
        <v>0</v>
      </c>
      <c r="C118" s="45" cm="1">
        <f t="array" ref="C118">IF(INDEX(F:F,ROW())&lt;&gt;"",INDEX(F:F,ROW()),IF(INDEX(E:E,ROW())&lt;&gt;0,INDEX(C:C,ROW()-1),0))</f>
        <v>0</v>
      </c>
      <c r="D118" s="44" cm="1">
        <f t="array" ref="D118">IF(INDEX(G:G,ROW())&lt;&gt;"",INDEX(G:G,ROW()),IF(INDEX(E:E,ROW())&lt;&gt;0,INDEX(D:D,ROW()-1),0))</f>
        <v>0</v>
      </c>
      <c r="E118" s="217" cm="1">
        <f t="array" ref="E118">IF(INDEX(I:I,ROW())&lt;&gt;"",VALUE(TRIM(LEFT(INDEX(I:I,ROW()),6))),0)</f>
        <v>0</v>
      </c>
      <c r="F118" s="283"/>
      <c r="G118" s="287"/>
      <c r="H118" s="302"/>
      <c r="I118" s="288"/>
      <c r="J118" s="302"/>
      <c r="K118" s="303"/>
      <c r="L118" s="50"/>
      <c r="M118" s="63"/>
    </row>
    <row r="119" spans="1:13">
      <c r="A119" s="44" cm="1">
        <f t="array" aca="1" ref="A119" ca="1">IF(INDEX(B:B,ROW()),COUNTIF(OFFSET(INDEX(B:B,ROW()),ROW()*-1+6,,ROW()-5),TRUE),0)</f>
        <v>0</v>
      </c>
      <c r="B119" s="44" t="b" cm="1">
        <f t="array" ref="B119">AND(分科號=INDEX(E:E,ROW()),INDEX(D:D,ROW())&gt;=分起日,INDEX(D:D,ROW())&lt;=分訖日,IF(分專案="全部",TRUE,INDEX(J:J,ROW())=分專案))</f>
        <v>0</v>
      </c>
      <c r="C119" s="45" cm="1">
        <f t="array" ref="C119">IF(INDEX(F:F,ROW())&lt;&gt;"",INDEX(F:F,ROW()),IF(INDEX(E:E,ROW())&lt;&gt;0,INDEX(C:C,ROW()-1),0))</f>
        <v>0</v>
      </c>
      <c r="D119" s="44" cm="1">
        <f t="array" ref="D119">IF(INDEX(G:G,ROW())&lt;&gt;"",INDEX(G:G,ROW()),IF(INDEX(E:E,ROW())&lt;&gt;0,INDEX(D:D,ROW()-1),0))</f>
        <v>0</v>
      </c>
      <c r="E119" s="217" cm="1">
        <f t="array" ref="E119">IF(INDEX(I:I,ROW())&lt;&gt;"",VALUE(TRIM(LEFT(INDEX(I:I,ROW()),6))),0)</f>
        <v>0</v>
      </c>
      <c r="F119" s="283"/>
      <c r="G119" s="287"/>
      <c r="H119" s="302"/>
      <c r="I119" s="288"/>
      <c r="J119" s="302"/>
      <c r="K119" s="303"/>
      <c r="L119" s="50"/>
      <c r="M119" s="63"/>
    </row>
    <row r="120" spans="1:13">
      <c r="A120" s="44" cm="1">
        <f t="array" aca="1" ref="A120" ca="1">IF(INDEX(B:B,ROW()),COUNTIF(OFFSET(INDEX(B:B,ROW()),ROW()*-1+6,,ROW()-5),TRUE),0)</f>
        <v>0</v>
      </c>
      <c r="B120" s="44" t="b" cm="1">
        <f t="array" ref="B120">AND(分科號=INDEX(E:E,ROW()),INDEX(D:D,ROW())&gt;=分起日,INDEX(D:D,ROW())&lt;=分訖日,IF(分專案="全部",TRUE,INDEX(J:J,ROW())=分專案))</f>
        <v>0</v>
      </c>
      <c r="C120" s="45" cm="1">
        <f t="array" ref="C120">IF(INDEX(F:F,ROW())&lt;&gt;"",INDEX(F:F,ROW()),IF(INDEX(E:E,ROW())&lt;&gt;0,INDEX(C:C,ROW()-1),0))</f>
        <v>0</v>
      </c>
      <c r="D120" s="44" cm="1">
        <f t="array" ref="D120">IF(INDEX(G:G,ROW())&lt;&gt;"",INDEX(G:G,ROW()),IF(INDEX(E:E,ROW())&lt;&gt;0,INDEX(D:D,ROW()-1),0))</f>
        <v>0</v>
      </c>
      <c r="E120" s="217" cm="1">
        <f t="array" ref="E120">IF(INDEX(I:I,ROW())&lt;&gt;"",VALUE(TRIM(LEFT(INDEX(I:I,ROW()),6))),0)</f>
        <v>0</v>
      </c>
      <c r="F120" s="283"/>
      <c r="G120" s="287"/>
      <c r="H120" s="302"/>
      <c r="I120" s="288"/>
      <c r="J120" s="302"/>
      <c r="K120" s="303"/>
      <c r="L120" s="50"/>
      <c r="M120" s="63"/>
    </row>
    <row r="121" spans="1:13">
      <c r="A121" s="44" cm="1">
        <f t="array" aca="1" ref="A121" ca="1">IF(INDEX(B:B,ROW()),COUNTIF(OFFSET(INDEX(B:B,ROW()),ROW()*-1+6,,ROW()-5),TRUE),0)</f>
        <v>0</v>
      </c>
      <c r="B121" s="44" t="b" cm="1">
        <f t="array" ref="B121">AND(分科號=INDEX(E:E,ROW()),INDEX(D:D,ROW())&gt;=分起日,INDEX(D:D,ROW())&lt;=分訖日,IF(分專案="全部",TRUE,INDEX(J:J,ROW())=分專案))</f>
        <v>0</v>
      </c>
      <c r="C121" s="45" cm="1">
        <f t="array" ref="C121">IF(INDEX(F:F,ROW())&lt;&gt;"",INDEX(F:F,ROW()),IF(INDEX(E:E,ROW())&lt;&gt;0,INDEX(C:C,ROW()-1),0))</f>
        <v>0</v>
      </c>
      <c r="D121" s="44" cm="1">
        <f t="array" ref="D121">IF(INDEX(G:G,ROW())&lt;&gt;"",INDEX(G:G,ROW()),IF(INDEX(E:E,ROW())&lt;&gt;0,INDEX(D:D,ROW()-1),0))</f>
        <v>0</v>
      </c>
      <c r="E121" s="217" cm="1">
        <f t="array" ref="E121">IF(INDEX(I:I,ROW())&lt;&gt;"",VALUE(TRIM(LEFT(INDEX(I:I,ROW()),6))),0)</f>
        <v>0</v>
      </c>
      <c r="F121" s="283"/>
      <c r="G121" s="287"/>
      <c r="H121" s="302"/>
      <c r="I121" s="288"/>
      <c r="J121" s="302"/>
      <c r="K121" s="303"/>
      <c r="L121" s="50"/>
      <c r="M121" s="63"/>
    </row>
    <row r="122" spans="1:13">
      <c r="A122" s="44" cm="1">
        <f t="array" aca="1" ref="A122" ca="1">IF(INDEX(B:B,ROW()),COUNTIF(OFFSET(INDEX(B:B,ROW()),ROW()*-1+6,,ROW()-5),TRUE),0)</f>
        <v>0</v>
      </c>
      <c r="B122" s="44" t="b" cm="1">
        <f t="array" ref="B122">AND(分科號=INDEX(E:E,ROW()),INDEX(D:D,ROW())&gt;=分起日,INDEX(D:D,ROW())&lt;=分訖日,IF(分專案="全部",TRUE,INDEX(J:J,ROW())=分專案))</f>
        <v>0</v>
      </c>
      <c r="C122" s="45" cm="1">
        <f t="array" ref="C122">IF(INDEX(F:F,ROW())&lt;&gt;"",INDEX(F:F,ROW()),IF(INDEX(E:E,ROW())&lt;&gt;0,INDEX(C:C,ROW()-1),0))</f>
        <v>0</v>
      </c>
      <c r="D122" s="44" cm="1">
        <f t="array" ref="D122">IF(INDEX(G:G,ROW())&lt;&gt;"",INDEX(G:G,ROW()),IF(INDEX(E:E,ROW())&lt;&gt;0,INDEX(D:D,ROW()-1),0))</f>
        <v>0</v>
      </c>
      <c r="E122" s="217" cm="1">
        <f t="array" ref="E122">IF(INDEX(I:I,ROW())&lt;&gt;"",VALUE(TRIM(LEFT(INDEX(I:I,ROW()),6))),0)</f>
        <v>0</v>
      </c>
      <c r="F122" s="283"/>
      <c r="G122" s="287"/>
      <c r="H122" s="302"/>
      <c r="I122" s="288"/>
      <c r="J122" s="302"/>
      <c r="K122" s="303"/>
      <c r="L122" s="50"/>
      <c r="M122" s="63"/>
    </row>
    <row r="123" spans="1:13">
      <c r="A123" s="44" cm="1">
        <f t="array" aca="1" ref="A123" ca="1">IF(INDEX(B:B,ROW()),COUNTIF(OFFSET(INDEX(B:B,ROW()),ROW()*-1+6,,ROW()-5),TRUE),0)</f>
        <v>0</v>
      </c>
      <c r="B123" s="44" t="b" cm="1">
        <f t="array" ref="B123">AND(分科號=INDEX(E:E,ROW()),INDEX(D:D,ROW())&gt;=分起日,INDEX(D:D,ROW())&lt;=分訖日,IF(分專案="全部",TRUE,INDEX(J:J,ROW())=分專案))</f>
        <v>0</v>
      </c>
      <c r="C123" s="45" cm="1">
        <f t="array" ref="C123">IF(INDEX(F:F,ROW())&lt;&gt;"",INDEX(F:F,ROW()),IF(INDEX(E:E,ROW())&lt;&gt;0,INDEX(C:C,ROW()-1),0))</f>
        <v>0</v>
      </c>
      <c r="D123" s="44" cm="1">
        <f t="array" ref="D123">IF(INDEX(G:G,ROW())&lt;&gt;"",INDEX(G:G,ROW()),IF(INDEX(E:E,ROW())&lt;&gt;0,INDEX(D:D,ROW()-1),0))</f>
        <v>0</v>
      </c>
      <c r="E123" s="217" cm="1">
        <f t="array" ref="E123">IF(INDEX(I:I,ROW())&lt;&gt;"",VALUE(TRIM(LEFT(INDEX(I:I,ROW()),6))),0)</f>
        <v>0</v>
      </c>
      <c r="F123" s="283"/>
      <c r="G123" s="287"/>
      <c r="H123" s="302"/>
      <c r="I123" s="288"/>
      <c r="J123" s="302"/>
      <c r="K123" s="303"/>
      <c r="L123" s="50"/>
      <c r="M123" s="63"/>
    </row>
    <row r="124" spans="1:13">
      <c r="A124" s="44" cm="1">
        <f t="array" aca="1" ref="A124" ca="1">IF(INDEX(B:B,ROW()),COUNTIF(OFFSET(INDEX(B:B,ROW()),ROW()*-1+6,,ROW()-5),TRUE),0)</f>
        <v>0</v>
      </c>
      <c r="B124" s="44" t="b" cm="1">
        <f t="array" ref="B124">AND(分科號=INDEX(E:E,ROW()),INDEX(D:D,ROW())&gt;=分起日,INDEX(D:D,ROW())&lt;=分訖日,IF(分專案="全部",TRUE,INDEX(J:J,ROW())=分專案))</f>
        <v>0</v>
      </c>
      <c r="C124" s="45" cm="1">
        <f t="array" ref="C124">IF(INDEX(F:F,ROW())&lt;&gt;"",INDEX(F:F,ROW()),IF(INDEX(E:E,ROW())&lt;&gt;0,INDEX(C:C,ROW()-1),0))</f>
        <v>0</v>
      </c>
      <c r="D124" s="44" cm="1">
        <f t="array" ref="D124">IF(INDEX(G:G,ROW())&lt;&gt;"",INDEX(G:G,ROW()),IF(INDEX(E:E,ROW())&lt;&gt;0,INDEX(D:D,ROW()-1),0))</f>
        <v>0</v>
      </c>
      <c r="E124" s="217" cm="1">
        <f t="array" ref="E124">IF(INDEX(I:I,ROW())&lt;&gt;"",VALUE(TRIM(LEFT(INDEX(I:I,ROW()),6))),0)</f>
        <v>0</v>
      </c>
      <c r="F124" s="283"/>
      <c r="G124" s="287"/>
      <c r="H124" s="302"/>
      <c r="I124" s="288"/>
      <c r="J124" s="302"/>
      <c r="K124" s="303"/>
      <c r="L124" s="50"/>
      <c r="M124" s="63"/>
    </row>
    <row r="125" spans="1:13">
      <c r="A125" s="44" cm="1">
        <f t="array" aca="1" ref="A125" ca="1">IF(INDEX(B:B,ROW()),COUNTIF(OFFSET(INDEX(B:B,ROW()),ROW()*-1+6,,ROW()-5),TRUE),0)</f>
        <v>0</v>
      </c>
      <c r="B125" s="44" t="b" cm="1">
        <f t="array" ref="B125">AND(分科號=INDEX(E:E,ROW()),INDEX(D:D,ROW())&gt;=分起日,INDEX(D:D,ROW())&lt;=分訖日,IF(分專案="全部",TRUE,INDEX(J:J,ROW())=分專案))</f>
        <v>0</v>
      </c>
      <c r="C125" s="45" cm="1">
        <f t="array" ref="C125">IF(INDEX(F:F,ROW())&lt;&gt;"",INDEX(F:F,ROW()),IF(INDEX(E:E,ROW())&lt;&gt;0,INDEX(C:C,ROW()-1),0))</f>
        <v>0</v>
      </c>
      <c r="D125" s="44" cm="1">
        <f t="array" ref="D125">IF(INDEX(G:G,ROW())&lt;&gt;"",INDEX(G:G,ROW()),IF(INDEX(E:E,ROW())&lt;&gt;0,INDEX(D:D,ROW()-1),0))</f>
        <v>0</v>
      </c>
      <c r="E125" s="217" cm="1">
        <f t="array" ref="E125">IF(INDEX(I:I,ROW())&lt;&gt;"",VALUE(TRIM(LEFT(INDEX(I:I,ROW()),6))),0)</f>
        <v>0</v>
      </c>
      <c r="F125" s="283"/>
      <c r="G125" s="287"/>
      <c r="H125" s="302"/>
      <c r="I125" s="288"/>
      <c r="J125" s="302"/>
      <c r="K125" s="303"/>
      <c r="L125" s="50"/>
      <c r="M125" s="63"/>
    </row>
    <row r="126" spans="1:13">
      <c r="A126" s="44" cm="1">
        <f t="array" aca="1" ref="A126" ca="1">IF(INDEX(B:B,ROW()),COUNTIF(OFFSET(INDEX(B:B,ROW()),ROW()*-1+6,,ROW()-5),TRUE),0)</f>
        <v>0</v>
      </c>
      <c r="B126" s="44" t="b" cm="1">
        <f t="array" ref="B126">AND(分科號=INDEX(E:E,ROW()),INDEX(D:D,ROW())&gt;=分起日,INDEX(D:D,ROW())&lt;=分訖日,IF(分專案="全部",TRUE,INDEX(J:J,ROW())=分專案))</f>
        <v>0</v>
      </c>
      <c r="C126" s="45" cm="1">
        <f t="array" ref="C126">IF(INDEX(F:F,ROW())&lt;&gt;"",INDEX(F:F,ROW()),IF(INDEX(E:E,ROW())&lt;&gt;0,INDEX(C:C,ROW()-1),0))</f>
        <v>0</v>
      </c>
      <c r="D126" s="44" cm="1">
        <f t="array" ref="D126">IF(INDEX(G:G,ROW())&lt;&gt;"",INDEX(G:G,ROW()),IF(INDEX(E:E,ROW())&lt;&gt;0,INDEX(D:D,ROW()-1),0))</f>
        <v>0</v>
      </c>
      <c r="E126" s="217" cm="1">
        <f t="array" ref="E126">IF(INDEX(I:I,ROW())&lt;&gt;"",VALUE(TRIM(LEFT(INDEX(I:I,ROW()),6))),0)</f>
        <v>0</v>
      </c>
      <c r="F126" s="283"/>
      <c r="G126" s="287"/>
      <c r="H126" s="302"/>
      <c r="I126" s="288"/>
      <c r="J126" s="302"/>
      <c r="K126" s="303"/>
      <c r="L126" s="50"/>
      <c r="M126" s="63"/>
    </row>
    <row r="127" spans="1:13">
      <c r="A127" s="44" cm="1">
        <f t="array" aca="1" ref="A127" ca="1">IF(INDEX(B:B,ROW()),COUNTIF(OFFSET(INDEX(B:B,ROW()),ROW()*-1+6,,ROW()-5),TRUE),0)</f>
        <v>0</v>
      </c>
      <c r="B127" s="44" t="b" cm="1">
        <f t="array" ref="B127">AND(分科號=INDEX(E:E,ROW()),INDEX(D:D,ROW())&gt;=分起日,INDEX(D:D,ROW())&lt;=分訖日,IF(分專案="全部",TRUE,INDEX(J:J,ROW())=分專案))</f>
        <v>0</v>
      </c>
      <c r="C127" s="45" cm="1">
        <f t="array" ref="C127">IF(INDEX(F:F,ROW())&lt;&gt;"",INDEX(F:F,ROW()),IF(INDEX(E:E,ROW())&lt;&gt;0,INDEX(C:C,ROW()-1),0))</f>
        <v>0</v>
      </c>
      <c r="D127" s="44" cm="1">
        <f t="array" ref="D127">IF(INDEX(G:G,ROW())&lt;&gt;"",INDEX(G:G,ROW()),IF(INDEX(E:E,ROW())&lt;&gt;0,INDEX(D:D,ROW()-1),0))</f>
        <v>0</v>
      </c>
      <c r="E127" s="217" cm="1">
        <f t="array" ref="E127">IF(INDEX(I:I,ROW())&lt;&gt;"",VALUE(TRIM(LEFT(INDEX(I:I,ROW()),6))),0)</f>
        <v>0</v>
      </c>
      <c r="F127" s="283"/>
      <c r="G127" s="287"/>
      <c r="H127" s="302"/>
      <c r="I127" s="288"/>
      <c r="J127" s="302"/>
      <c r="K127" s="303"/>
      <c r="L127" s="50"/>
      <c r="M127" s="63"/>
    </row>
    <row r="128" spans="1:13">
      <c r="A128" s="44" cm="1">
        <f t="array" aca="1" ref="A128" ca="1">IF(INDEX(B:B,ROW()),COUNTIF(OFFSET(INDEX(B:B,ROW()),ROW()*-1+6,,ROW()-5),TRUE),0)</f>
        <v>0</v>
      </c>
      <c r="B128" s="44" t="b" cm="1">
        <f t="array" ref="B128">AND(分科號=INDEX(E:E,ROW()),INDEX(D:D,ROW())&gt;=分起日,INDEX(D:D,ROW())&lt;=分訖日,IF(分專案="全部",TRUE,INDEX(J:J,ROW())=分專案))</f>
        <v>0</v>
      </c>
      <c r="C128" s="45" cm="1">
        <f t="array" ref="C128">IF(INDEX(F:F,ROW())&lt;&gt;"",INDEX(F:F,ROW()),IF(INDEX(E:E,ROW())&lt;&gt;0,INDEX(C:C,ROW()-1),0))</f>
        <v>0</v>
      </c>
      <c r="D128" s="44" cm="1">
        <f t="array" ref="D128">IF(INDEX(G:G,ROW())&lt;&gt;"",INDEX(G:G,ROW()),IF(INDEX(E:E,ROW())&lt;&gt;0,INDEX(D:D,ROW()-1),0))</f>
        <v>0</v>
      </c>
      <c r="E128" s="217" cm="1">
        <f t="array" ref="E128">IF(INDEX(I:I,ROW())&lt;&gt;"",VALUE(TRIM(LEFT(INDEX(I:I,ROW()),6))),0)</f>
        <v>0</v>
      </c>
      <c r="F128" s="283"/>
      <c r="G128" s="287"/>
      <c r="H128" s="302"/>
      <c r="I128" s="288"/>
      <c r="J128" s="302"/>
      <c r="K128" s="303"/>
      <c r="L128" s="50"/>
      <c r="M128" s="63"/>
    </row>
    <row r="129" spans="1:13">
      <c r="A129" s="44" cm="1">
        <f t="array" aca="1" ref="A129" ca="1">IF(INDEX(B:B,ROW()),COUNTIF(OFFSET(INDEX(B:B,ROW()),ROW()*-1+6,,ROW()-5),TRUE),0)</f>
        <v>0</v>
      </c>
      <c r="B129" s="44" t="b" cm="1">
        <f t="array" ref="B129">AND(分科號=INDEX(E:E,ROW()),INDEX(D:D,ROW())&gt;=分起日,INDEX(D:D,ROW())&lt;=分訖日,IF(分專案="全部",TRUE,INDEX(J:J,ROW())=分專案))</f>
        <v>0</v>
      </c>
      <c r="C129" s="45" cm="1">
        <f t="array" ref="C129">IF(INDEX(F:F,ROW())&lt;&gt;"",INDEX(F:F,ROW()),IF(INDEX(E:E,ROW())&lt;&gt;0,INDEX(C:C,ROW()-1),0))</f>
        <v>0</v>
      </c>
      <c r="D129" s="44" cm="1">
        <f t="array" ref="D129">IF(INDEX(G:G,ROW())&lt;&gt;"",INDEX(G:G,ROW()),IF(INDEX(E:E,ROW())&lt;&gt;0,INDEX(D:D,ROW()-1),0))</f>
        <v>0</v>
      </c>
      <c r="E129" s="217" cm="1">
        <f t="array" ref="E129">IF(INDEX(I:I,ROW())&lt;&gt;"",VALUE(TRIM(LEFT(INDEX(I:I,ROW()),6))),0)</f>
        <v>0</v>
      </c>
      <c r="F129" s="283"/>
      <c r="G129" s="287"/>
      <c r="H129" s="302"/>
      <c r="I129" s="288"/>
      <c r="J129" s="302"/>
      <c r="K129" s="303"/>
      <c r="L129" s="50"/>
      <c r="M129" s="63"/>
    </row>
    <row r="130" spans="1:13">
      <c r="A130" s="44" cm="1">
        <f t="array" aca="1" ref="A130" ca="1">IF(INDEX(B:B,ROW()),COUNTIF(OFFSET(INDEX(B:B,ROW()),ROW()*-1+6,,ROW()-5),TRUE),0)</f>
        <v>0</v>
      </c>
      <c r="B130" s="44" t="b" cm="1">
        <f t="array" ref="B130">AND(分科號=INDEX(E:E,ROW()),INDEX(D:D,ROW())&gt;=分起日,INDEX(D:D,ROW())&lt;=分訖日,IF(分專案="全部",TRUE,INDEX(J:J,ROW())=分專案))</f>
        <v>0</v>
      </c>
      <c r="C130" s="45" cm="1">
        <f t="array" ref="C130">IF(INDEX(F:F,ROW())&lt;&gt;"",INDEX(F:F,ROW()),IF(INDEX(E:E,ROW())&lt;&gt;0,INDEX(C:C,ROW()-1),0))</f>
        <v>0</v>
      </c>
      <c r="D130" s="44" cm="1">
        <f t="array" ref="D130">IF(INDEX(G:G,ROW())&lt;&gt;"",INDEX(G:G,ROW()),IF(INDEX(E:E,ROW())&lt;&gt;0,INDEX(D:D,ROW()-1),0))</f>
        <v>0</v>
      </c>
      <c r="E130" s="217" cm="1">
        <f t="array" ref="E130">IF(INDEX(I:I,ROW())&lt;&gt;"",VALUE(TRIM(LEFT(INDEX(I:I,ROW()),6))),0)</f>
        <v>0</v>
      </c>
      <c r="F130" s="283"/>
      <c r="G130" s="287"/>
      <c r="H130" s="302"/>
      <c r="I130" s="288"/>
      <c r="J130" s="302"/>
      <c r="K130" s="303"/>
      <c r="L130" s="50"/>
      <c r="M130" s="63"/>
    </row>
    <row r="131" spans="1:13">
      <c r="A131" s="44" cm="1">
        <f t="array" aca="1" ref="A131" ca="1">IF(INDEX(B:B,ROW()),COUNTIF(OFFSET(INDEX(B:B,ROW()),ROW()*-1+6,,ROW()-5),TRUE),0)</f>
        <v>0</v>
      </c>
      <c r="B131" s="44" t="b" cm="1">
        <f t="array" ref="B131">AND(分科號=INDEX(E:E,ROW()),INDEX(D:D,ROW())&gt;=分起日,INDEX(D:D,ROW())&lt;=分訖日,IF(分專案="全部",TRUE,INDEX(J:J,ROW())=分專案))</f>
        <v>0</v>
      </c>
      <c r="C131" s="45" cm="1">
        <f t="array" ref="C131">IF(INDEX(F:F,ROW())&lt;&gt;"",INDEX(F:F,ROW()),IF(INDEX(E:E,ROW())&lt;&gt;0,INDEX(C:C,ROW()-1),0))</f>
        <v>0</v>
      </c>
      <c r="D131" s="44" cm="1">
        <f t="array" ref="D131">IF(INDEX(G:G,ROW())&lt;&gt;"",INDEX(G:G,ROW()),IF(INDEX(E:E,ROW())&lt;&gt;0,INDEX(D:D,ROW()-1),0))</f>
        <v>0</v>
      </c>
      <c r="E131" s="217" cm="1">
        <f t="array" ref="E131">IF(INDEX(I:I,ROW())&lt;&gt;"",VALUE(TRIM(LEFT(INDEX(I:I,ROW()),6))),0)</f>
        <v>0</v>
      </c>
      <c r="F131" s="283"/>
      <c r="G131" s="287"/>
      <c r="H131" s="302"/>
      <c r="I131" s="288"/>
      <c r="J131" s="302"/>
      <c r="K131" s="303"/>
      <c r="L131" s="50"/>
      <c r="M131" s="63"/>
    </row>
    <row r="132" spans="1:13">
      <c r="A132" s="44" cm="1">
        <f t="array" aca="1" ref="A132" ca="1">IF(INDEX(B:B,ROW()),COUNTIF(OFFSET(INDEX(B:B,ROW()),ROW()*-1+6,,ROW()-5),TRUE),0)</f>
        <v>0</v>
      </c>
      <c r="B132" s="44" t="b" cm="1">
        <f t="array" ref="B132">AND(分科號=INDEX(E:E,ROW()),INDEX(D:D,ROW())&gt;=分起日,INDEX(D:D,ROW())&lt;=分訖日,IF(分專案="全部",TRUE,INDEX(J:J,ROW())=分專案))</f>
        <v>0</v>
      </c>
      <c r="C132" s="45" cm="1">
        <f t="array" ref="C132">IF(INDEX(F:F,ROW())&lt;&gt;"",INDEX(F:F,ROW()),IF(INDEX(E:E,ROW())&lt;&gt;0,INDEX(C:C,ROW()-1),0))</f>
        <v>0</v>
      </c>
      <c r="D132" s="44" cm="1">
        <f t="array" ref="D132">IF(INDEX(G:G,ROW())&lt;&gt;"",INDEX(G:G,ROW()),IF(INDEX(E:E,ROW())&lt;&gt;0,INDEX(D:D,ROW()-1),0))</f>
        <v>0</v>
      </c>
      <c r="E132" s="217" cm="1">
        <f t="array" ref="E132">IF(INDEX(I:I,ROW())&lt;&gt;"",VALUE(TRIM(LEFT(INDEX(I:I,ROW()),6))),0)</f>
        <v>0</v>
      </c>
      <c r="F132" s="283"/>
      <c r="G132" s="287"/>
      <c r="H132" s="302"/>
      <c r="I132" s="288"/>
      <c r="J132" s="302"/>
      <c r="K132" s="303"/>
      <c r="L132" s="50"/>
      <c r="M132" s="63"/>
    </row>
    <row r="133" spans="1:13">
      <c r="A133" s="44" cm="1">
        <f t="array" aca="1" ref="A133" ca="1">IF(INDEX(B:B,ROW()),COUNTIF(OFFSET(INDEX(B:B,ROW()),ROW()*-1+6,,ROW()-5),TRUE),0)</f>
        <v>0</v>
      </c>
      <c r="B133" s="44" t="b" cm="1">
        <f t="array" ref="B133">AND(分科號=INDEX(E:E,ROW()),INDEX(D:D,ROW())&gt;=分起日,INDEX(D:D,ROW())&lt;=分訖日,IF(分專案="全部",TRUE,INDEX(J:J,ROW())=分專案))</f>
        <v>0</v>
      </c>
      <c r="C133" s="45" cm="1">
        <f t="array" ref="C133">IF(INDEX(F:F,ROW())&lt;&gt;"",INDEX(F:F,ROW()),IF(INDEX(E:E,ROW())&lt;&gt;0,INDEX(C:C,ROW()-1),0))</f>
        <v>0</v>
      </c>
      <c r="D133" s="44" cm="1">
        <f t="array" ref="D133">IF(INDEX(G:G,ROW())&lt;&gt;"",INDEX(G:G,ROW()),IF(INDEX(E:E,ROW())&lt;&gt;0,INDEX(D:D,ROW()-1),0))</f>
        <v>0</v>
      </c>
      <c r="E133" s="217" cm="1">
        <f t="array" ref="E133">IF(INDEX(I:I,ROW())&lt;&gt;"",VALUE(TRIM(LEFT(INDEX(I:I,ROW()),6))),0)</f>
        <v>0</v>
      </c>
      <c r="F133" s="283"/>
      <c r="G133" s="287"/>
      <c r="H133" s="302"/>
      <c r="I133" s="288"/>
      <c r="J133" s="302"/>
      <c r="K133" s="303"/>
      <c r="L133" s="50"/>
      <c r="M133" s="63"/>
    </row>
    <row r="134" spans="1:13">
      <c r="A134" s="44" cm="1">
        <f t="array" aca="1" ref="A134" ca="1">IF(INDEX(B:B,ROW()),COUNTIF(OFFSET(INDEX(B:B,ROW()),ROW()*-1+6,,ROW()-5),TRUE),0)</f>
        <v>0</v>
      </c>
      <c r="B134" s="44" t="b" cm="1">
        <f t="array" ref="B134">AND(分科號=INDEX(E:E,ROW()),INDEX(D:D,ROW())&gt;=分起日,INDEX(D:D,ROW())&lt;=分訖日,IF(分專案="全部",TRUE,INDEX(J:J,ROW())=分專案))</f>
        <v>0</v>
      </c>
      <c r="C134" s="45" cm="1">
        <f t="array" ref="C134">IF(INDEX(F:F,ROW())&lt;&gt;"",INDEX(F:F,ROW()),IF(INDEX(E:E,ROW())&lt;&gt;0,INDEX(C:C,ROW()-1),0))</f>
        <v>0</v>
      </c>
      <c r="D134" s="44" cm="1">
        <f t="array" ref="D134">IF(INDEX(G:G,ROW())&lt;&gt;"",INDEX(G:G,ROW()),IF(INDEX(E:E,ROW())&lt;&gt;0,INDEX(D:D,ROW()-1),0))</f>
        <v>0</v>
      </c>
      <c r="E134" s="217" cm="1">
        <f t="array" ref="E134">IF(INDEX(I:I,ROW())&lt;&gt;"",VALUE(TRIM(LEFT(INDEX(I:I,ROW()),6))),0)</f>
        <v>0</v>
      </c>
      <c r="F134" s="283"/>
      <c r="G134" s="287"/>
      <c r="H134" s="302"/>
      <c r="I134" s="288"/>
      <c r="J134" s="302"/>
      <c r="K134" s="303"/>
      <c r="L134" s="50"/>
      <c r="M134" s="63"/>
    </row>
    <row r="135" spans="1:13">
      <c r="A135" s="44" cm="1">
        <f t="array" aca="1" ref="A135" ca="1">IF(INDEX(B:B,ROW()),COUNTIF(OFFSET(INDEX(B:B,ROW()),ROW()*-1+6,,ROW()-5),TRUE),0)</f>
        <v>0</v>
      </c>
      <c r="B135" s="44" t="b" cm="1">
        <f t="array" ref="B135">AND(分科號=INDEX(E:E,ROW()),INDEX(D:D,ROW())&gt;=分起日,INDEX(D:D,ROW())&lt;=分訖日,IF(分專案="全部",TRUE,INDEX(J:J,ROW())=分專案))</f>
        <v>0</v>
      </c>
      <c r="C135" s="45" cm="1">
        <f t="array" ref="C135">IF(INDEX(F:F,ROW())&lt;&gt;"",INDEX(F:F,ROW()),IF(INDEX(E:E,ROW())&lt;&gt;0,INDEX(C:C,ROW()-1),0))</f>
        <v>0</v>
      </c>
      <c r="D135" s="44" cm="1">
        <f t="array" ref="D135">IF(INDEX(G:G,ROW())&lt;&gt;"",INDEX(G:G,ROW()),IF(INDEX(E:E,ROW())&lt;&gt;0,INDEX(D:D,ROW()-1),0))</f>
        <v>0</v>
      </c>
      <c r="E135" s="217" cm="1">
        <f t="array" ref="E135">IF(INDEX(I:I,ROW())&lt;&gt;"",VALUE(TRIM(LEFT(INDEX(I:I,ROW()),6))),0)</f>
        <v>0</v>
      </c>
      <c r="F135" s="283"/>
      <c r="G135" s="287"/>
      <c r="H135" s="302"/>
      <c r="I135" s="288"/>
      <c r="J135" s="302"/>
      <c r="K135" s="303"/>
      <c r="L135" s="50"/>
      <c r="M135" s="63"/>
    </row>
    <row r="136" spans="1:13">
      <c r="A136" s="44" cm="1">
        <f t="array" aca="1" ref="A136" ca="1">IF(INDEX(B:B,ROW()),COUNTIF(OFFSET(INDEX(B:B,ROW()),ROW()*-1+6,,ROW()-5),TRUE),0)</f>
        <v>0</v>
      </c>
      <c r="B136" s="44" t="b" cm="1">
        <f t="array" ref="B136">AND(分科號=INDEX(E:E,ROW()),INDEX(D:D,ROW())&gt;=分起日,INDEX(D:D,ROW())&lt;=分訖日,IF(分專案="全部",TRUE,INDEX(J:J,ROW())=分專案))</f>
        <v>0</v>
      </c>
      <c r="C136" s="45" cm="1">
        <f t="array" ref="C136">IF(INDEX(F:F,ROW())&lt;&gt;"",INDEX(F:F,ROW()),IF(INDEX(E:E,ROW())&lt;&gt;0,INDEX(C:C,ROW()-1),0))</f>
        <v>0</v>
      </c>
      <c r="D136" s="44" cm="1">
        <f t="array" ref="D136">IF(INDEX(G:G,ROW())&lt;&gt;"",INDEX(G:G,ROW()),IF(INDEX(E:E,ROW())&lt;&gt;0,INDEX(D:D,ROW()-1),0))</f>
        <v>0</v>
      </c>
      <c r="E136" s="217" cm="1">
        <f t="array" ref="E136">IF(INDEX(I:I,ROW())&lt;&gt;"",VALUE(TRIM(LEFT(INDEX(I:I,ROW()),6))),0)</f>
        <v>0</v>
      </c>
      <c r="F136" s="283"/>
      <c r="G136" s="287"/>
      <c r="H136" s="302"/>
      <c r="I136" s="288"/>
      <c r="J136" s="302"/>
      <c r="K136" s="303"/>
      <c r="L136" s="50"/>
      <c r="M136" s="63"/>
    </row>
    <row r="137" spans="1:13">
      <c r="A137" s="44" cm="1">
        <f t="array" aca="1" ref="A137" ca="1">IF(INDEX(B:B,ROW()),COUNTIF(OFFSET(INDEX(B:B,ROW()),ROW()*-1+6,,ROW()-5),TRUE),0)</f>
        <v>0</v>
      </c>
      <c r="B137" s="44" t="b" cm="1">
        <f t="array" ref="B137">AND(分科號=INDEX(E:E,ROW()),INDEX(D:D,ROW())&gt;=分起日,INDEX(D:D,ROW())&lt;=分訖日,IF(分專案="全部",TRUE,INDEX(J:J,ROW())=分專案))</f>
        <v>0</v>
      </c>
      <c r="C137" s="45" cm="1">
        <f t="array" ref="C137">IF(INDEX(F:F,ROW())&lt;&gt;"",INDEX(F:F,ROW()),IF(INDEX(E:E,ROW())&lt;&gt;0,INDEX(C:C,ROW()-1),0))</f>
        <v>0</v>
      </c>
      <c r="D137" s="44" cm="1">
        <f t="array" ref="D137">IF(INDEX(G:G,ROW())&lt;&gt;"",INDEX(G:G,ROW()),IF(INDEX(E:E,ROW())&lt;&gt;0,INDEX(D:D,ROW()-1),0))</f>
        <v>0</v>
      </c>
      <c r="E137" s="217" cm="1">
        <f t="array" ref="E137">IF(INDEX(I:I,ROW())&lt;&gt;"",VALUE(TRIM(LEFT(INDEX(I:I,ROW()),6))),0)</f>
        <v>0</v>
      </c>
      <c r="F137" s="283"/>
      <c r="G137" s="287"/>
      <c r="H137" s="302"/>
      <c r="I137" s="288"/>
      <c r="J137" s="302"/>
      <c r="K137" s="303"/>
      <c r="L137" s="50"/>
      <c r="M137" s="63"/>
    </row>
    <row r="138" spans="1:13">
      <c r="A138" s="44" cm="1">
        <f t="array" aca="1" ref="A138" ca="1">IF(INDEX(B:B,ROW()),COUNTIF(OFFSET(INDEX(B:B,ROW()),ROW()*-1+6,,ROW()-5),TRUE),0)</f>
        <v>0</v>
      </c>
      <c r="B138" s="44" t="b" cm="1">
        <f t="array" ref="B138">AND(分科號=INDEX(E:E,ROW()),INDEX(D:D,ROW())&gt;=分起日,INDEX(D:D,ROW())&lt;=分訖日,IF(分專案="全部",TRUE,INDEX(J:J,ROW())=分專案))</f>
        <v>0</v>
      </c>
      <c r="C138" s="45" cm="1">
        <f t="array" ref="C138">IF(INDEX(F:F,ROW())&lt;&gt;"",INDEX(F:F,ROW()),IF(INDEX(E:E,ROW())&lt;&gt;0,INDEX(C:C,ROW()-1),0))</f>
        <v>0</v>
      </c>
      <c r="D138" s="44" cm="1">
        <f t="array" ref="D138">IF(INDEX(G:G,ROW())&lt;&gt;"",INDEX(G:G,ROW()),IF(INDEX(E:E,ROW())&lt;&gt;0,INDEX(D:D,ROW()-1),0))</f>
        <v>0</v>
      </c>
      <c r="E138" s="217" cm="1">
        <f t="array" ref="E138">IF(INDEX(I:I,ROW())&lt;&gt;"",VALUE(TRIM(LEFT(INDEX(I:I,ROW()),6))),0)</f>
        <v>0</v>
      </c>
      <c r="F138" s="283"/>
      <c r="G138" s="287"/>
      <c r="H138" s="302"/>
      <c r="I138" s="288"/>
      <c r="J138" s="302"/>
      <c r="K138" s="303"/>
      <c r="L138" s="50"/>
      <c r="M138" s="63"/>
    </row>
    <row r="139" spans="1:13">
      <c r="A139" s="44" cm="1">
        <f t="array" aca="1" ref="A139" ca="1">IF(INDEX(B:B,ROW()),COUNTIF(OFFSET(INDEX(B:B,ROW()),ROW()*-1+6,,ROW()-5),TRUE),0)</f>
        <v>0</v>
      </c>
      <c r="B139" s="44" t="b" cm="1">
        <f t="array" ref="B139">AND(分科號=INDEX(E:E,ROW()),INDEX(D:D,ROW())&gt;=分起日,INDEX(D:D,ROW())&lt;=分訖日,IF(分專案="全部",TRUE,INDEX(J:J,ROW())=分專案))</f>
        <v>0</v>
      </c>
      <c r="C139" s="45" cm="1">
        <f t="array" ref="C139">IF(INDEX(F:F,ROW())&lt;&gt;"",INDEX(F:F,ROW()),IF(INDEX(E:E,ROW())&lt;&gt;0,INDEX(C:C,ROW()-1),0))</f>
        <v>0</v>
      </c>
      <c r="D139" s="44" cm="1">
        <f t="array" ref="D139">IF(INDEX(G:G,ROW())&lt;&gt;"",INDEX(G:G,ROW()),IF(INDEX(E:E,ROW())&lt;&gt;0,INDEX(D:D,ROW()-1),0))</f>
        <v>0</v>
      </c>
      <c r="E139" s="217" cm="1">
        <f t="array" ref="E139">IF(INDEX(I:I,ROW())&lt;&gt;"",VALUE(TRIM(LEFT(INDEX(I:I,ROW()),6))),0)</f>
        <v>0</v>
      </c>
      <c r="F139" s="283"/>
      <c r="G139" s="287"/>
      <c r="H139" s="302"/>
      <c r="I139" s="288"/>
      <c r="J139" s="302"/>
      <c r="K139" s="303"/>
      <c r="L139" s="50"/>
      <c r="M139" s="63"/>
    </row>
    <row r="140" spans="1:13">
      <c r="A140" s="44" cm="1">
        <f t="array" aca="1" ref="A140" ca="1">IF(INDEX(B:B,ROW()),COUNTIF(OFFSET(INDEX(B:B,ROW()),ROW()*-1+6,,ROW()-5),TRUE),0)</f>
        <v>0</v>
      </c>
      <c r="B140" s="44" t="b" cm="1">
        <f t="array" ref="B140">AND(分科號=INDEX(E:E,ROW()),INDEX(D:D,ROW())&gt;=分起日,INDEX(D:D,ROW())&lt;=分訖日,IF(分專案="全部",TRUE,INDEX(J:J,ROW())=分專案))</f>
        <v>0</v>
      </c>
      <c r="C140" s="45" cm="1">
        <f t="array" ref="C140">IF(INDEX(F:F,ROW())&lt;&gt;"",INDEX(F:F,ROW()),IF(INDEX(E:E,ROW())&lt;&gt;0,INDEX(C:C,ROW()-1),0))</f>
        <v>0</v>
      </c>
      <c r="D140" s="44" cm="1">
        <f t="array" ref="D140">IF(INDEX(G:G,ROW())&lt;&gt;"",INDEX(G:G,ROW()),IF(INDEX(E:E,ROW())&lt;&gt;0,INDEX(D:D,ROW()-1),0))</f>
        <v>0</v>
      </c>
      <c r="E140" s="217" cm="1">
        <f t="array" ref="E140">IF(INDEX(I:I,ROW())&lt;&gt;"",VALUE(TRIM(LEFT(INDEX(I:I,ROW()),6))),0)</f>
        <v>0</v>
      </c>
      <c r="F140" s="283"/>
      <c r="G140" s="287"/>
      <c r="H140" s="302"/>
      <c r="I140" s="288"/>
      <c r="J140" s="302"/>
      <c r="K140" s="303"/>
      <c r="L140" s="50"/>
      <c r="M140" s="63"/>
    </row>
    <row r="141" spans="1:13">
      <c r="A141" s="44" cm="1">
        <f t="array" aca="1" ref="A141" ca="1">IF(INDEX(B:B,ROW()),COUNTIF(OFFSET(INDEX(B:B,ROW()),ROW()*-1+6,,ROW()-5),TRUE),0)</f>
        <v>0</v>
      </c>
      <c r="B141" s="44" t="b" cm="1">
        <f t="array" ref="B141">AND(分科號=INDEX(E:E,ROW()),INDEX(D:D,ROW())&gt;=分起日,INDEX(D:D,ROW())&lt;=分訖日,IF(分專案="全部",TRUE,INDEX(J:J,ROW())=分專案))</f>
        <v>0</v>
      </c>
      <c r="C141" s="45" cm="1">
        <f t="array" ref="C141">IF(INDEX(F:F,ROW())&lt;&gt;"",INDEX(F:F,ROW()),IF(INDEX(E:E,ROW())&lt;&gt;0,INDEX(C:C,ROW()-1),0))</f>
        <v>0</v>
      </c>
      <c r="D141" s="44" cm="1">
        <f t="array" ref="D141">IF(INDEX(G:G,ROW())&lt;&gt;"",INDEX(G:G,ROW()),IF(INDEX(E:E,ROW())&lt;&gt;0,INDEX(D:D,ROW()-1),0))</f>
        <v>0</v>
      </c>
      <c r="E141" s="217" cm="1">
        <f t="array" ref="E141">IF(INDEX(I:I,ROW())&lt;&gt;"",VALUE(TRIM(LEFT(INDEX(I:I,ROW()),6))),0)</f>
        <v>0</v>
      </c>
      <c r="F141" s="283"/>
      <c r="G141" s="287"/>
      <c r="H141" s="302"/>
      <c r="I141" s="288"/>
      <c r="J141" s="302"/>
      <c r="K141" s="303"/>
      <c r="L141" s="50"/>
      <c r="M141" s="63"/>
    </row>
    <row r="142" spans="1:13">
      <c r="A142" s="44" cm="1">
        <f t="array" aca="1" ref="A142" ca="1">IF(INDEX(B:B,ROW()),COUNTIF(OFFSET(INDEX(B:B,ROW()),ROW()*-1+6,,ROW()-5),TRUE),0)</f>
        <v>0</v>
      </c>
      <c r="B142" s="44" t="b" cm="1">
        <f t="array" ref="B142">AND(分科號=INDEX(E:E,ROW()),INDEX(D:D,ROW())&gt;=分起日,INDEX(D:D,ROW())&lt;=分訖日,IF(分專案="全部",TRUE,INDEX(J:J,ROW())=分專案))</f>
        <v>0</v>
      </c>
      <c r="C142" s="45" cm="1">
        <f t="array" ref="C142">IF(INDEX(F:F,ROW())&lt;&gt;"",INDEX(F:F,ROW()),IF(INDEX(E:E,ROW())&lt;&gt;0,INDEX(C:C,ROW()-1),0))</f>
        <v>0</v>
      </c>
      <c r="D142" s="44" cm="1">
        <f t="array" ref="D142">IF(INDEX(G:G,ROW())&lt;&gt;"",INDEX(G:G,ROW()),IF(INDEX(E:E,ROW())&lt;&gt;0,INDEX(D:D,ROW()-1),0))</f>
        <v>0</v>
      </c>
      <c r="E142" s="217" cm="1">
        <f t="array" ref="E142">IF(INDEX(I:I,ROW())&lt;&gt;"",VALUE(TRIM(LEFT(INDEX(I:I,ROW()),6))),0)</f>
        <v>0</v>
      </c>
      <c r="F142" s="283"/>
      <c r="G142" s="287"/>
      <c r="H142" s="302"/>
      <c r="I142" s="288"/>
      <c r="J142" s="302"/>
      <c r="K142" s="303"/>
      <c r="L142" s="50"/>
      <c r="M142" s="63"/>
    </row>
    <row r="143" spans="1:13">
      <c r="A143" s="44" cm="1">
        <f t="array" aca="1" ref="A143" ca="1">IF(INDEX(B:B,ROW()),COUNTIF(OFFSET(INDEX(B:B,ROW()),ROW()*-1+6,,ROW()-5),TRUE),0)</f>
        <v>0</v>
      </c>
      <c r="B143" s="44" t="b" cm="1">
        <f t="array" ref="B143">AND(分科號=INDEX(E:E,ROW()),INDEX(D:D,ROW())&gt;=分起日,INDEX(D:D,ROW())&lt;=分訖日,IF(分專案="全部",TRUE,INDEX(J:J,ROW())=分專案))</f>
        <v>0</v>
      </c>
      <c r="C143" s="45" cm="1">
        <f t="array" ref="C143">IF(INDEX(F:F,ROW())&lt;&gt;"",INDEX(F:F,ROW()),IF(INDEX(E:E,ROW())&lt;&gt;0,INDEX(C:C,ROW()-1),0))</f>
        <v>0</v>
      </c>
      <c r="D143" s="44" cm="1">
        <f t="array" ref="D143">IF(INDEX(G:G,ROW())&lt;&gt;"",INDEX(G:G,ROW()),IF(INDEX(E:E,ROW())&lt;&gt;0,INDEX(D:D,ROW()-1),0))</f>
        <v>0</v>
      </c>
      <c r="E143" s="217" cm="1">
        <f t="array" ref="E143">IF(INDEX(I:I,ROW())&lt;&gt;"",VALUE(TRIM(LEFT(INDEX(I:I,ROW()),6))),0)</f>
        <v>0</v>
      </c>
      <c r="F143" s="283"/>
      <c r="G143" s="287"/>
      <c r="H143" s="302"/>
      <c r="I143" s="288"/>
      <c r="J143" s="302"/>
      <c r="K143" s="303"/>
      <c r="L143" s="50"/>
      <c r="M143" s="63"/>
    </row>
    <row r="144" spans="1:13">
      <c r="A144" s="44" cm="1">
        <f t="array" aca="1" ref="A144" ca="1">IF(INDEX(B:B,ROW()),COUNTIF(OFFSET(INDEX(B:B,ROW()),ROW()*-1+6,,ROW()-5),TRUE),0)</f>
        <v>0</v>
      </c>
      <c r="B144" s="44" t="b" cm="1">
        <f t="array" ref="B144">AND(分科號=INDEX(E:E,ROW()),INDEX(D:D,ROW())&gt;=分起日,INDEX(D:D,ROW())&lt;=分訖日,IF(分專案="全部",TRUE,INDEX(J:J,ROW())=分專案))</f>
        <v>0</v>
      </c>
      <c r="C144" s="45" cm="1">
        <f t="array" ref="C144">IF(INDEX(F:F,ROW())&lt;&gt;"",INDEX(F:F,ROW()),IF(INDEX(E:E,ROW())&lt;&gt;0,INDEX(C:C,ROW()-1),0))</f>
        <v>0</v>
      </c>
      <c r="D144" s="44" cm="1">
        <f t="array" ref="D144">IF(INDEX(G:G,ROW())&lt;&gt;"",INDEX(G:G,ROW()),IF(INDEX(E:E,ROW())&lt;&gt;0,INDEX(D:D,ROW()-1),0))</f>
        <v>0</v>
      </c>
      <c r="E144" s="217" cm="1">
        <f t="array" ref="E144">IF(INDEX(I:I,ROW())&lt;&gt;"",VALUE(TRIM(LEFT(INDEX(I:I,ROW()),6))),0)</f>
        <v>0</v>
      </c>
      <c r="F144" s="283"/>
      <c r="G144" s="287"/>
      <c r="H144" s="302"/>
      <c r="I144" s="288"/>
      <c r="J144" s="302"/>
      <c r="K144" s="303"/>
      <c r="L144" s="50"/>
      <c r="M144" s="63"/>
    </row>
    <row r="145" spans="1:13">
      <c r="A145" s="44" cm="1">
        <f t="array" aca="1" ref="A145" ca="1">IF(INDEX(B:B,ROW()),COUNTIF(OFFSET(INDEX(B:B,ROW()),ROW()*-1+6,,ROW()-5),TRUE),0)</f>
        <v>0</v>
      </c>
      <c r="B145" s="44" t="b" cm="1">
        <f t="array" ref="B145">AND(分科號=INDEX(E:E,ROW()),INDEX(D:D,ROW())&gt;=分起日,INDEX(D:D,ROW())&lt;=分訖日,IF(分專案="全部",TRUE,INDEX(J:J,ROW())=分專案))</f>
        <v>0</v>
      </c>
      <c r="C145" s="45" cm="1">
        <f t="array" ref="C145">IF(INDEX(F:F,ROW())&lt;&gt;"",INDEX(F:F,ROW()),IF(INDEX(E:E,ROW())&lt;&gt;0,INDEX(C:C,ROW()-1),0))</f>
        <v>0</v>
      </c>
      <c r="D145" s="44" cm="1">
        <f t="array" ref="D145">IF(INDEX(G:G,ROW())&lt;&gt;"",INDEX(G:G,ROW()),IF(INDEX(E:E,ROW())&lt;&gt;0,INDEX(D:D,ROW()-1),0))</f>
        <v>0</v>
      </c>
      <c r="E145" s="217" cm="1">
        <f t="array" ref="E145">IF(INDEX(I:I,ROW())&lt;&gt;"",VALUE(TRIM(LEFT(INDEX(I:I,ROW()),6))),0)</f>
        <v>0</v>
      </c>
      <c r="F145" s="283"/>
      <c r="G145" s="287"/>
      <c r="H145" s="302"/>
      <c r="I145" s="288"/>
      <c r="J145" s="302"/>
      <c r="K145" s="303"/>
      <c r="L145" s="50"/>
      <c r="M145" s="63"/>
    </row>
    <row r="146" spans="1:13">
      <c r="A146" s="44" cm="1">
        <f t="array" aca="1" ref="A146" ca="1">IF(INDEX(B:B,ROW()),COUNTIF(OFFSET(INDEX(B:B,ROW()),ROW()*-1+6,,ROW()-5),TRUE),0)</f>
        <v>0</v>
      </c>
      <c r="B146" s="44" t="b" cm="1">
        <f t="array" ref="B146">AND(分科號=INDEX(E:E,ROW()),INDEX(D:D,ROW())&gt;=分起日,INDEX(D:D,ROW())&lt;=分訖日,IF(分專案="全部",TRUE,INDEX(J:J,ROW())=分專案))</f>
        <v>0</v>
      </c>
      <c r="C146" s="45" cm="1">
        <f t="array" ref="C146">IF(INDEX(F:F,ROW())&lt;&gt;"",INDEX(F:F,ROW()),IF(INDEX(E:E,ROW())&lt;&gt;0,INDEX(C:C,ROW()-1),0))</f>
        <v>0</v>
      </c>
      <c r="D146" s="44" cm="1">
        <f t="array" ref="D146">IF(INDEX(G:G,ROW())&lt;&gt;"",INDEX(G:G,ROW()),IF(INDEX(E:E,ROW())&lt;&gt;0,INDEX(D:D,ROW()-1),0))</f>
        <v>0</v>
      </c>
      <c r="E146" s="217" cm="1">
        <f t="array" ref="E146">IF(INDEX(I:I,ROW())&lt;&gt;"",VALUE(TRIM(LEFT(INDEX(I:I,ROW()),6))),0)</f>
        <v>0</v>
      </c>
      <c r="F146" s="283"/>
      <c r="G146" s="287"/>
      <c r="H146" s="302"/>
      <c r="I146" s="288"/>
      <c r="J146" s="302"/>
      <c r="K146" s="303"/>
      <c r="L146" s="50"/>
      <c r="M146" s="63"/>
    </row>
    <row r="147" spans="1:13">
      <c r="A147" s="44" cm="1">
        <f t="array" aca="1" ref="A147" ca="1">IF(INDEX(B:B,ROW()),COUNTIF(OFFSET(INDEX(B:B,ROW()),ROW()*-1+6,,ROW()-5),TRUE),0)</f>
        <v>0</v>
      </c>
      <c r="B147" s="44" t="b" cm="1">
        <f t="array" ref="B147">AND(分科號=INDEX(E:E,ROW()),INDEX(D:D,ROW())&gt;=分起日,INDEX(D:D,ROW())&lt;=分訖日,IF(分專案="全部",TRUE,INDEX(J:J,ROW())=分專案))</f>
        <v>0</v>
      </c>
      <c r="C147" s="45" cm="1">
        <f t="array" ref="C147">IF(INDEX(F:F,ROW())&lt;&gt;"",INDEX(F:F,ROW()),IF(INDEX(E:E,ROW())&lt;&gt;0,INDEX(C:C,ROW()-1),0))</f>
        <v>0</v>
      </c>
      <c r="D147" s="44" cm="1">
        <f t="array" ref="D147">IF(INDEX(G:G,ROW())&lt;&gt;"",INDEX(G:G,ROW()),IF(INDEX(E:E,ROW())&lt;&gt;0,INDEX(D:D,ROW()-1),0))</f>
        <v>0</v>
      </c>
      <c r="E147" s="217" cm="1">
        <f t="array" ref="E147">IF(INDEX(I:I,ROW())&lt;&gt;"",VALUE(TRIM(LEFT(INDEX(I:I,ROW()),6))),0)</f>
        <v>0</v>
      </c>
      <c r="F147" s="283"/>
      <c r="G147" s="287"/>
      <c r="H147" s="302"/>
      <c r="I147" s="288"/>
      <c r="J147" s="302"/>
      <c r="K147" s="303"/>
      <c r="L147" s="50"/>
      <c r="M147" s="63"/>
    </row>
    <row r="148" spans="1:13">
      <c r="A148" s="44" cm="1">
        <f t="array" aca="1" ref="A148" ca="1">IF(INDEX(B:B,ROW()),COUNTIF(OFFSET(INDEX(B:B,ROW()),ROW()*-1+6,,ROW()-5),TRUE),0)</f>
        <v>0</v>
      </c>
      <c r="B148" s="44" t="b" cm="1">
        <f t="array" ref="B148">AND(分科號=INDEX(E:E,ROW()),INDEX(D:D,ROW())&gt;=分起日,INDEX(D:D,ROW())&lt;=分訖日,IF(分專案="全部",TRUE,INDEX(J:J,ROW())=分專案))</f>
        <v>0</v>
      </c>
      <c r="C148" s="45" cm="1">
        <f t="array" ref="C148">IF(INDEX(F:F,ROW())&lt;&gt;"",INDEX(F:F,ROW()),IF(INDEX(E:E,ROW())&lt;&gt;0,INDEX(C:C,ROW()-1),0))</f>
        <v>0</v>
      </c>
      <c r="D148" s="44" cm="1">
        <f t="array" ref="D148">IF(INDEX(G:G,ROW())&lt;&gt;"",INDEX(G:G,ROW()),IF(INDEX(E:E,ROW())&lt;&gt;0,INDEX(D:D,ROW()-1),0))</f>
        <v>0</v>
      </c>
      <c r="E148" s="217" cm="1">
        <f t="array" ref="E148">IF(INDEX(I:I,ROW())&lt;&gt;"",VALUE(TRIM(LEFT(INDEX(I:I,ROW()),6))),0)</f>
        <v>0</v>
      </c>
      <c r="F148" s="283"/>
      <c r="G148" s="287"/>
      <c r="H148" s="302"/>
      <c r="I148" s="288"/>
      <c r="J148" s="302"/>
      <c r="K148" s="303"/>
      <c r="L148" s="50"/>
      <c r="M148" s="63"/>
    </row>
    <row r="149" spans="1:13">
      <c r="A149" s="44" cm="1">
        <f t="array" aca="1" ref="A149" ca="1">IF(INDEX(B:B,ROW()),COUNTIF(OFFSET(INDEX(B:B,ROW()),ROW()*-1+6,,ROW()-5),TRUE),0)</f>
        <v>0</v>
      </c>
      <c r="B149" s="44" t="b" cm="1">
        <f t="array" ref="B149">AND(分科號=INDEX(E:E,ROW()),INDEX(D:D,ROW())&gt;=分起日,INDEX(D:D,ROW())&lt;=分訖日,IF(分專案="全部",TRUE,INDEX(J:J,ROW())=分專案))</f>
        <v>0</v>
      </c>
      <c r="C149" s="45" cm="1">
        <f t="array" ref="C149">IF(INDEX(F:F,ROW())&lt;&gt;"",INDEX(F:F,ROW()),IF(INDEX(E:E,ROW())&lt;&gt;0,INDEX(C:C,ROW()-1),0))</f>
        <v>0</v>
      </c>
      <c r="D149" s="44" cm="1">
        <f t="array" ref="D149">IF(INDEX(G:G,ROW())&lt;&gt;"",INDEX(G:G,ROW()),IF(INDEX(E:E,ROW())&lt;&gt;0,INDEX(D:D,ROW()-1),0))</f>
        <v>0</v>
      </c>
      <c r="E149" s="217" cm="1">
        <f t="array" ref="E149">IF(INDEX(I:I,ROW())&lt;&gt;"",VALUE(TRIM(LEFT(INDEX(I:I,ROW()),6))),0)</f>
        <v>0</v>
      </c>
      <c r="F149" s="283"/>
      <c r="G149" s="287"/>
      <c r="H149" s="302"/>
      <c r="I149" s="288"/>
      <c r="J149" s="302"/>
      <c r="K149" s="303"/>
      <c r="L149" s="50"/>
      <c r="M149" s="63"/>
    </row>
    <row r="150" spans="1:13">
      <c r="A150" s="44" cm="1">
        <f t="array" aca="1" ref="A150" ca="1">IF(INDEX(B:B,ROW()),COUNTIF(OFFSET(INDEX(B:B,ROW()),ROW()*-1+6,,ROW()-5),TRUE),0)</f>
        <v>0</v>
      </c>
      <c r="B150" s="44" t="b" cm="1">
        <f t="array" ref="B150">AND(分科號=INDEX(E:E,ROW()),INDEX(D:D,ROW())&gt;=分起日,INDEX(D:D,ROW())&lt;=分訖日,IF(分專案="全部",TRUE,INDEX(J:J,ROW())=分專案))</f>
        <v>0</v>
      </c>
      <c r="C150" s="45" cm="1">
        <f t="array" ref="C150">IF(INDEX(F:F,ROW())&lt;&gt;"",INDEX(F:F,ROW()),IF(INDEX(E:E,ROW())&lt;&gt;0,INDEX(C:C,ROW()-1),0))</f>
        <v>0</v>
      </c>
      <c r="D150" s="44" cm="1">
        <f t="array" ref="D150">IF(INDEX(G:G,ROW())&lt;&gt;"",INDEX(G:G,ROW()),IF(INDEX(E:E,ROW())&lt;&gt;0,INDEX(D:D,ROW()-1),0))</f>
        <v>0</v>
      </c>
      <c r="E150" s="217" cm="1">
        <f t="array" ref="E150">IF(INDEX(I:I,ROW())&lt;&gt;"",VALUE(TRIM(LEFT(INDEX(I:I,ROW()),6))),0)</f>
        <v>0</v>
      </c>
      <c r="F150" s="283"/>
      <c r="G150" s="287"/>
      <c r="H150" s="302"/>
      <c r="I150" s="288"/>
      <c r="J150" s="302"/>
      <c r="K150" s="303"/>
      <c r="L150" s="50"/>
      <c r="M150" s="63"/>
    </row>
    <row r="151" spans="1:13">
      <c r="A151" s="44" cm="1">
        <f t="array" aca="1" ref="A151" ca="1">IF(INDEX(B:B,ROW()),COUNTIF(OFFSET(INDEX(B:B,ROW()),ROW()*-1+6,,ROW()-5),TRUE),0)</f>
        <v>0</v>
      </c>
      <c r="B151" s="44" t="b" cm="1">
        <f t="array" ref="B151">AND(分科號=INDEX(E:E,ROW()),INDEX(D:D,ROW())&gt;=分起日,INDEX(D:D,ROW())&lt;=分訖日,IF(分專案="全部",TRUE,INDEX(J:J,ROW())=分專案))</f>
        <v>0</v>
      </c>
      <c r="C151" s="45" cm="1">
        <f t="array" ref="C151">IF(INDEX(F:F,ROW())&lt;&gt;"",INDEX(F:F,ROW()),IF(INDEX(E:E,ROW())&lt;&gt;0,INDEX(C:C,ROW()-1),0))</f>
        <v>0</v>
      </c>
      <c r="D151" s="44" cm="1">
        <f t="array" ref="D151">IF(INDEX(G:G,ROW())&lt;&gt;"",INDEX(G:G,ROW()),IF(INDEX(E:E,ROW())&lt;&gt;0,INDEX(D:D,ROW()-1),0))</f>
        <v>0</v>
      </c>
      <c r="E151" s="217" cm="1">
        <f t="array" ref="E151">IF(INDEX(I:I,ROW())&lt;&gt;"",VALUE(TRIM(LEFT(INDEX(I:I,ROW()),6))),0)</f>
        <v>0</v>
      </c>
      <c r="F151" s="283"/>
      <c r="G151" s="287"/>
      <c r="H151" s="302"/>
      <c r="I151" s="288"/>
      <c r="J151" s="302"/>
      <c r="K151" s="303"/>
      <c r="L151" s="50"/>
      <c r="M151" s="63"/>
    </row>
    <row r="152" spans="1:13">
      <c r="A152" s="44" cm="1">
        <f t="array" aca="1" ref="A152" ca="1">IF(INDEX(B:B,ROW()),COUNTIF(OFFSET(INDEX(B:B,ROW()),ROW()*-1+6,,ROW()-5),TRUE),0)</f>
        <v>0</v>
      </c>
      <c r="B152" s="44" t="b" cm="1">
        <f t="array" ref="B152">AND(分科號=INDEX(E:E,ROW()),INDEX(D:D,ROW())&gt;=分起日,INDEX(D:D,ROW())&lt;=分訖日,IF(分專案="全部",TRUE,INDEX(J:J,ROW())=分專案))</f>
        <v>0</v>
      </c>
      <c r="C152" s="45" cm="1">
        <f t="array" ref="C152">IF(INDEX(F:F,ROW())&lt;&gt;"",INDEX(F:F,ROW()),IF(INDEX(E:E,ROW())&lt;&gt;0,INDEX(C:C,ROW()-1),0))</f>
        <v>0</v>
      </c>
      <c r="D152" s="44" cm="1">
        <f t="array" ref="D152">IF(INDEX(G:G,ROW())&lt;&gt;"",INDEX(G:G,ROW()),IF(INDEX(E:E,ROW())&lt;&gt;0,INDEX(D:D,ROW()-1),0))</f>
        <v>0</v>
      </c>
      <c r="E152" s="217" cm="1">
        <f t="array" ref="E152">IF(INDEX(I:I,ROW())&lt;&gt;"",VALUE(TRIM(LEFT(INDEX(I:I,ROW()),6))),0)</f>
        <v>0</v>
      </c>
      <c r="F152" s="283"/>
      <c r="G152" s="287"/>
      <c r="H152" s="302"/>
      <c r="I152" s="288"/>
      <c r="J152" s="302"/>
      <c r="K152" s="303"/>
      <c r="L152" s="50"/>
      <c r="M152" s="63"/>
    </row>
    <row r="153" spans="1:13">
      <c r="A153" s="44" cm="1">
        <f t="array" aca="1" ref="A153" ca="1">IF(INDEX(B:B,ROW()),COUNTIF(OFFSET(INDEX(B:B,ROW()),ROW()*-1+6,,ROW()-5),TRUE),0)</f>
        <v>0</v>
      </c>
      <c r="B153" s="44" t="b" cm="1">
        <f t="array" ref="B153">AND(分科號=INDEX(E:E,ROW()),INDEX(D:D,ROW())&gt;=分起日,INDEX(D:D,ROW())&lt;=分訖日,IF(分專案="全部",TRUE,INDEX(J:J,ROW())=分專案))</f>
        <v>0</v>
      </c>
      <c r="C153" s="45" cm="1">
        <f t="array" ref="C153">IF(INDEX(F:F,ROW())&lt;&gt;"",INDEX(F:F,ROW()),IF(INDEX(E:E,ROW())&lt;&gt;0,INDEX(C:C,ROW()-1),0))</f>
        <v>0</v>
      </c>
      <c r="D153" s="44" cm="1">
        <f t="array" ref="D153">IF(INDEX(G:G,ROW())&lt;&gt;"",INDEX(G:G,ROW()),IF(INDEX(E:E,ROW())&lt;&gt;0,INDEX(D:D,ROW()-1),0))</f>
        <v>0</v>
      </c>
      <c r="E153" s="217" cm="1">
        <f t="array" ref="E153">IF(INDEX(I:I,ROW())&lt;&gt;"",VALUE(TRIM(LEFT(INDEX(I:I,ROW()),6))),0)</f>
        <v>0</v>
      </c>
      <c r="F153" s="283"/>
      <c r="G153" s="287"/>
      <c r="H153" s="302"/>
      <c r="I153" s="288"/>
      <c r="J153" s="302"/>
      <c r="K153" s="303"/>
      <c r="L153" s="50"/>
      <c r="M153" s="63"/>
    </row>
    <row r="154" spans="1:13">
      <c r="A154" s="44" cm="1">
        <f t="array" aca="1" ref="A154" ca="1">IF(INDEX(B:B,ROW()),COUNTIF(OFFSET(INDEX(B:B,ROW()),ROW()*-1+6,,ROW()-5),TRUE),0)</f>
        <v>0</v>
      </c>
      <c r="B154" s="44" t="b" cm="1">
        <f t="array" ref="B154">AND(分科號=INDEX(E:E,ROW()),INDEX(D:D,ROW())&gt;=分起日,INDEX(D:D,ROW())&lt;=分訖日,IF(分專案="全部",TRUE,INDEX(J:J,ROW())=分專案))</f>
        <v>0</v>
      </c>
      <c r="C154" s="45" cm="1">
        <f t="array" ref="C154">IF(INDEX(F:F,ROW())&lt;&gt;"",INDEX(F:F,ROW()),IF(INDEX(E:E,ROW())&lt;&gt;0,INDEX(C:C,ROW()-1),0))</f>
        <v>0</v>
      </c>
      <c r="D154" s="44" cm="1">
        <f t="array" ref="D154">IF(INDEX(G:G,ROW())&lt;&gt;"",INDEX(G:G,ROW()),IF(INDEX(E:E,ROW())&lt;&gt;0,INDEX(D:D,ROW()-1),0))</f>
        <v>0</v>
      </c>
      <c r="E154" s="217" cm="1">
        <f t="array" ref="E154">IF(INDEX(I:I,ROW())&lt;&gt;"",VALUE(TRIM(LEFT(INDEX(I:I,ROW()),6))),0)</f>
        <v>0</v>
      </c>
      <c r="F154" s="283"/>
      <c r="G154" s="287"/>
      <c r="H154" s="302"/>
      <c r="I154" s="288"/>
      <c r="J154" s="302"/>
      <c r="K154" s="303"/>
      <c r="L154" s="50"/>
      <c r="M154" s="63"/>
    </row>
    <row r="155" spans="1:13">
      <c r="A155" s="44" cm="1">
        <f t="array" aca="1" ref="A155" ca="1">IF(INDEX(B:B,ROW()),COUNTIF(OFFSET(INDEX(B:B,ROW()),ROW()*-1+6,,ROW()-5),TRUE),0)</f>
        <v>0</v>
      </c>
      <c r="B155" s="44" t="b" cm="1">
        <f t="array" ref="B155">AND(分科號=INDEX(E:E,ROW()),INDEX(D:D,ROW())&gt;=分起日,INDEX(D:D,ROW())&lt;=分訖日,IF(分專案="全部",TRUE,INDEX(J:J,ROW())=分專案))</f>
        <v>0</v>
      </c>
      <c r="C155" s="45" cm="1">
        <f t="array" ref="C155">IF(INDEX(F:F,ROW())&lt;&gt;"",INDEX(F:F,ROW()),IF(INDEX(E:E,ROW())&lt;&gt;0,INDEX(C:C,ROW()-1),0))</f>
        <v>0</v>
      </c>
      <c r="D155" s="44" cm="1">
        <f t="array" ref="D155">IF(INDEX(G:G,ROW())&lt;&gt;"",INDEX(G:G,ROW()),IF(INDEX(E:E,ROW())&lt;&gt;0,INDEX(D:D,ROW()-1),0))</f>
        <v>0</v>
      </c>
      <c r="E155" s="217" cm="1">
        <f t="array" ref="E155">IF(INDEX(I:I,ROW())&lt;&gt;"",VALUE(TRIM(LEFT(INDEX(I:I,ROW()),6))),0)</f>
        <v>0</v>
      </c>
      <c r="F155" s="283"/>
      <c r="G155" s="287"/>
      <c r="H155" s="302"/>
      <c r="I155" s="288"/>
      <c r="J155" s="302"/>
      <c r="K155" s="303"/>
      <c r="L155" s="50"/>
      <c r="M155" s="63"/>
    </row>
    <row r="156" spans="1:13">
      <c r="A156" s="44" cm="1">
        <f t="array" aca="1" ref="A156" ca="1">IF(INDEX(B:B,ROW()),COUNTIF(OFFSET(INDEX(B:B,ROW()),ROW()*-1+6,,ROW()-5),TRUE),0)</f>
        <v>0</v>
      </c>
      <c r="B156" s="44" t="b" cm="1">
        <f t="array" ref="B156">AND(分科號=INDEX(E:E,ROW()),INDEX(D:D,ROW())&gt;=分起日,INDEX(D:D,ROW())&lt;=分訖日,IF(分專案="全部",TRUE,INDEX(J:J,ROW())=分專案))</f>
        <v>0</v>
      </c>
      <c r="C156" s="45" cm="1">
        <f t="array" ref="C156">IF(INDEX(F:F,ROW())&lt;&gt;"",INDEX(F:F,ROW()),IF(INDEX(E:E,ROW())&lt;&gt;0,INDEX(C:C,ROW()-1),0))</f>
        <v>0</v>
      </c>
      <c r="D156" s="44" cm="1">
        <f t="array" ref="D156">IF(INDEX(G:G,ROW())&lt;&gt;"",INDEX(G:G,ROW()),IF(INDEX(E:E,ROW())&lt;&gt;0,INDEX(D:D,ROW()-1),0))</f>
        <v>0</v>
      </c>
      <c r="E156" s="217" cm="1">
        <f t="array" ref="E156">IF(INDEX(I:I,ROW())&lt;&gt;"",VALUE(TRIM(LEFT(INDEX(I:I,ROW()),6))),0)</f>
        <v>0</v>
      </c>
      <c r="F156" s="283"/>
      <c r="G156" s="287"/>
      <c r="H156" s="302"/>
      <c r="I156" s="288"/>
      <c r="J156" s="302"/>
      <c r="K156" s="303"/>
      <c r="L156" s="50"/>
      <c r="M156" s="63"/>
    </row>
    <row r="157" spans="1:13">
      <c r="A157" s="44" cm="1">
        <f t="array" aca="1" ref="A157" ca="1">IF(INDEX(B:B,ROW()),COUNTIF(OFFSET(INDEX(B:B,ROW()),ROW()*-1+6,,ROW()-5),TRUE),0)</f>
        <v>0</v>
      </c>
      <c r="B157" s="44" t="b" cm="1">
        <f t="array" ref="B157">AND(分科號=INDEX(E:E,ROW()),INDEX(D:D,ROW())&gt;=分起日,INDEX(D:D,ROW())&lt;=分訖日,IF(分專案="全部",TRUE,INDEX(J:J,ROW())=分專案))</f>
        <v>0</v>
      </c>
      <c r="C157" s="45" cm="1">
        <f t="array" ref="C157">IF(INDEX(F:F,ROW())&lt;&gt;"",INDEX(F:F,ROW()),IF(INDEX(E:E,ROW())&lt;&gt;0,INDEX(C:C,ROW()-1),0))</f>
        <v>0</v>
      </c>
      <c r="D157" s="44" cm="1">
        <f t="array" ref="D157">IF(INDEX(G:G,ROW())&lt;&gt;"",INDEX(G:G,ROW()),IF(INDEX(E:E,ROW())&lt;&gt;0,INDEX(D:D,ROW()-1),0))</f>
        <v>0</v>
      </c>
      <c r="E157" s="217" cm="1">
        <f t="array" ref="E157">IF(INDEX(I:I,ROW())&lt;&gt;"",VALUE(TRIM(LEFT(INDEX(I:I,ROW()),6))),0)</f>
        <v>0</v>
      </c>
      <c r="F157" s="283"/>
      <c r="G157" s="287"/>
      <c r="H157" s="302"/>
      <c r="I157" s="288"/>
      <c r="J157" s="302"/>
      <c r="K157" s="303"/>
      <c r="L157" s="50"/>
      <c r="M157" s="63"/>
    </row>
    <row r="158" spans="1:13">
      <c r="A158" s="44" cm="1">
        <f t="array" aca="1" ref="A158" ca="1">IF(INDEX(B:B,ROW()),COUNTIF(OFFSET(INDEX(B:B,ROW()),ROW()*-1+6,,ROW()-5),TRUE),0)</f>
        <v>0</v>
      </c>
      <c r="B158" s="44" t="b" cm="1">
        <f t="array" ref="B158">AND(分科號=INDEX(E:E,ROW()),INDEX(D:D,ROW())&gt;=分起日,INDEX(D:D,ROW())&lt;=分訖日,IF(分專案="全部",TRUE,INDEX(J:J,ROW())=分專案))</f>
        <v>0</v>
      </c>
      <c r="C158" s="45" cm="1">
        <f t="array" ref="C158">IF(INDEX(F:F,ROW())&lt;&gt;"",INDEX(F:F,ROW()),IF(INDEX(E:E,ROW())&lt;&gt;0,INDEX(C:C,ROW()-1),0))</f>
        <v>0</v>
      </c>
      <c r="D158" s="44" cm="1">
        <f t="array" ref="D158">IF(INDEX(G:G,ROW())&lt;&gt;"",INDEX(G:G,ROW()),IF(INDEX(E:E,ROW())&lt;&gt;0,INDEX(D:D,ROW()-1),0))</f>
        <v>0</v>
      </c>
      <c r="E158" s="217" cm="1">
        <f t="array" ref="E158">IF(INDEX(I:I,ROW())&lt;&gt;"",VALUE(TRIM(LEFT(INDEX(I:I,ROW()),6))),0)</f>
        <v>0</v>
      </c>
      <c r="F158" s="283"/>
      <c r="G158" s="287"/>
      <c r="H158" s="302"/>
      <c r="I158" s="288"/>
      <c r="J158" s="302"/>
      <c r="K158" s="303"/>
      <c r="L158" s="50"/>
      <c r="M158" s="63"/>
    </row>
    <row r="159" spans="1:13">
      <c r="A159" s="44" cm="1">
        <f t="array" aca="1" ref="A159" ca="1">IF(INDEX(B:B,ROW()),COUNTIF(OFFSET(INDEX(B:B,ROW()),ROW()*-1+6,,ROW()-5),TRUE),0)</f>
        <v>0</v>
      </c>
      <c r="B159" s="44" t="b" cm="1">
        <f t="array" ref="B159">AND(分科號=INDEX(E:E,ROW()),INDEX(D:D,ROW())&gt;=分起日,INDEX(D:D,ROW())&lt;=分訖日,IF(分專案="全部",TRUE,INDEX(J:J,ROW())=分專案))</f>
        <v>0</v>
      </c>
      <c r="C159" s="45" cm="1">
        <f t="array" ref="C159">IF(INDEX(F:F,ROW())&lt;&gt;"",INDEX(F:F,ROW()),IF(INDEX(E:E,ROW())&lt;&gt;0,INDEX(C:C,ROW()-1),0))</f>
        <v>0</v>
      </c>
      <c r="D159" s="44" cm="1">
        <f t="array" ref="D159">IF(INDEX(G:G,ROW())&lt;&gt;"",INDEX(G:G,ROW()),IF(INDEX(E:E,ROW())&lt;&gt;0,INDEX(D:D,ROW()-1),0))</f>
        <v>0</v>
      </c>
      <c r="E159" s="217" cm="1">
        <f t="array" ref="E159">IF(INDEX(I:I,ROW())&lt;&gt;"",VALUE(TRIM(LEFT(INDEX(I:I,ROW()),6))),0)</f>
        <v>0</v>
      </c>
      <c r="F159" s="283"/>
      <c r="G159" s="287"/>
      <c r="H159" s="302"/>
      <c r="I159" s="288"/>
      <c r="J159" s="302"/>
      <c r="K159" s="303"/>
      <c r="L159" s="50"/>
      <c r="M159" s="63"/>
    </row>
    <row r="160" spans="1:13">
      <c r="A160" s="44" cm="1">
        <f t="array" aca="1" ref="A160" ca="1">IF(INDEX(B:B,ROW()),COUNTIF(OFFSET(INDEX(B:B,ROW()),ROW()*-1+6,,ROW()-5),TRUE),0)</f>
        <v>0</v>
      </c>
      <c r="B160" s="44" t="b" cm="1">
        <f t="array" ref="B160">AND(分科號=INDEX(E:E,ROW()),INDEX(D:D,ROW())&gt;=分起日,INDEX(D:D,ROW())&lt;=分訖日,IF(分專案="全部",TRUE,INDEX(J:J,ROW())=分專案))</f>
        <v>0</v>
      </c>
      <c r="C160" s="45" cm="1">
        <f t="array" ref="C160">IF(INDEX(F:F,ROW())&lt;&gt;"",INDEX(F:F,ROW()),IF(INDEX(E:E,ROW())&lt;&gt;0,INDEX(C:C,ROW()-1),0))</f>
        <v>0</v>
      </c>
      <c r="D160" s="44" cm="1">
        <f t="array" ref="D160">IF(INDEX(G:G,ROW())&lt;&gt;"",INDEX(G:G,ROW()),IF(INDEX(E:E,ROW())&lt;&gt;0,INDEX(D:D,ROW()-1),0))</f>
        <v>0</v>
      </c>
      <c r="E160" s="217" cm="1">
        <f t="array" ref="E160">IF(INDEX(I:I,ROW())&lt;&gt;"",VALUE(TRIM(LEFT(INDEX(I:I,ROW()),6))),0)</f>
        <v>0</v>
      </c>
      <c r="F160" s="283"/>
      <c r="G160" s="287"/>
      <c r="H160" s="302"/>
      <c r="I160" s="288"/>
      <c r="J160" s="302"/>
      <c r="K160" s="303"/>
      <c r="L160" s="50"/>
      <c r="M160" s="63"/>
    </row>
    <row r="161" spans="1:13">
      <c r="A161" s="44" cm="1">
        <f t="array" aca="1" ref="A161" ca="1">IF(INDEX(B:B,ROW()),COUNTIF(OFFSET(INDEX(B:B,ROW()),ROW()*-1+6,,ROW()-5),TRUE),0)</f>
        <v>0</v>
      </c>
      <c r="B161" s="44" t="b" cm="1">
        <f t="array" ref="B161">AND(分科號=INDEX(E:E,ROW()),INDEX(D:D,ROW())&gt;=分起日,INDEX(D:D,ROW())&lt;=分訖日,IF(分專案="全部",TRUE,INDEX(J:J,ROW())=分專案))</f>
        <v>0</v>
      </c>
      <c r="C161" s="45" cm="1">
        <f t="array" ref="C161">IF(INDEX(F:F,ROW())&lt;&gt;"",INDEX(F:F,ROW()),IF(INDEX(E:E,ROW())&lt;&gt;0,INDEX(C:C,ROW()-1),0))</f>
        <v>0</v>
      </c>
      <c r="D161" s="44" cm="1">
        <f t="array" ref="D161">IF(INDEX(G:G,ROW())&lt;&gt;"",INDEX(G:G,ROW()),IF(INDEX(E:E,ROW())&lt;&gt;0,INDEX(D:D,ROW()-1),0))</f>
        <v>0</v>
      </c>
      <c r="E161" s="217" cm="1">
        <f t="array" ref="E161">IF(INDEX(I:I,ROW())&lt;&gt;"",VALUE(TRIM(LEFT(INDEX(I:I,ROW()),6))),0)</f>
        <v>0</v>
      </c>
      <c r="F161" s="283"/>
      <c r="G161" s="287"/>
      <c r="H161" s="302"/>
      <c r="I161" s="288"/>
      <c r="J161" s="302"/>
      <c r="K161" s="303"/>
      <c r="L161" s="50"/>
      <c r="M161" s="63"/>
    </row>
    <row r="162" spans="1:13">
      <c r="A162" s="44" cm="1">
        <f t="array" aca="1" ref="A162" ca="1">IF(INDEX(B:B,ROW()),COUNTIF(OFFSET(INDEX(B:B,ROW()),ROW()*-1+6,,ROW()-5),TRUE),0)</f>
        <v>0</v>
      </c>
      <c r="B162" s="44" t="b" cm="1">
        <f t="array" ref="B162">AND(分科號=INDEX(E:E,ROW()),INDEX(D:D,ROW())&gt;=分起日,INDEX(D:D,ROW())&lt;=分訖日,IF(分專案="全部",TRUE,INDEX(J:J,ROW())=分專案))</f>
        <v>0</v>
      </c>
      <c r="C162" s="45" cm="1">
        <f t="array" ref="C162">IF(INDEX(F:F,ROW())&lt;&gt;"",INDEX(F:F,ROW()),IF(INDEX(E:E,ROW())&lt;&gt;0,INDEX(C:C,ROW()-1),0))</f>
        <v>0</v>
      </c>
      <c r="D162" s="44" cm="1">
        <f t="array" ref="D162">IF(INDEX(G:G,ROW())&lt;&gt;"",INDEX(G:G,ROW()),IF(INDEX(E:E,ROW())&lt;&gt;0,INDEX(D:D,ROW()-1),0))</f>
        <v>0</v>
      </c>
      <c r="E162" s="217" cm="1">
        <f t="array" ref="E162">IF(INDEX(I:I,ROW())&lt;&gt;"",VALUE(TRIM(LEFT(INDEX(I:I,ROW()),6))),0)</f>
        <v>0</v>
      </c>
      <c r="F162" s="283"/>
      <c r="G162" s="287"/>
      <c r="H162" s="302"/>
      <c r="I162" s="288"/>
      <c r="J162" s="302"/>
      <c r="K162" s="303"/>
      <c r="L162" s="50"/>
      <c r="M162" s="63"/>
    </row>
    <row r="163" spans="1:13">
      <c r="A163" s="44" cm="1">
        <f t="array" aca="1" ref="A163" ca="1">IF(INDEX(B:B,ROW()),COUNTIF(OFFSET(INDEX(B:B,ROW()),ROW()*-1+6,,ROW()-5),TRUE),0)</f>
        <v>0</v>
      </c>
      <c r="B163" s="44" t="b" cm="1">
        <f t="array" ref="B163">AND(分科號=INDEX(E:E,ROW()),INDEX(D:D,ROW())&gt;=分起日,INDEX(D:D,ROW())&lt;=分訖日,IF(分專案="全部",TRUE,INDEX(J:J,ROW())=分專案))</f>
        <v>0</v>
      </c>
      <c r="C163" s="45" cm="1">
        <f t="array" ref="C163">IF(INDEX(F:F,ROW())&lt;&gt;"",INDEX(F:F,ROW()),IF(INDEX(E:E,ROW())&lt;&gt;0,INDEX(C:C,ROW()-1),0))</f>
        <v>0</v>
      </c>
      <c r="D163" s="44" cm="1">
        <f t="array" ref="D163">IF(INDEX(G:G,ROW())&lt;&gt;"",INDEX(G:G,ROW()),IF(INDEX(E:E,ROW())&lt;&gt;0,INDEX(D:D,ROW()-1),0))</f>
        <v>0</v>
      </c>
      <c r="E163" s="217" cm="1">
        <f t="array" ref="E163">IF(INDEX(I:I,ROW())&lt;&gt;"",VALUE(TRIM(LEFT(INDEX(I:I,ROW()),6))),0)</f>
        <v>0</v>
      </c>
      <c r="F163" s="283"/>
      <c r="G163" s="287"/>
      <c r="H163" s="302"/>
      <c r="I163" s="288"/>
      <c r="J163" s="302"/>
      <c r="K163" s="303"/>
      <c r="L163" s="50"/>
      <c r="M163" s="63"/>
    </row>
    <row r="164" spans="1:13">
      <c r="A164" s="44" cm="1">
        <f t="array" aca="1" ref="A164" ca="1">IF(INDEX(B:B,ROW()),COUNTIF(OFFSET(INDEX(B:B,ROW()),ROW()*-1+6,,ROW()-5),TRUE),0)</f>
        <v>0</v>
      </c>
      <c r="B164" s="44" t="b" cm="1">
        <f t="array" ref="B164">AND(分科號=INDEX(E:E,ROW()),INDEX(D:D,ROW())&gt;=分起日,INDEX(D:D,ROW())&lt;=分訖日,IF(分專案="全部",TRUE,INDEX(J:J,ROW())=分專案))</f>
        <v>0</v>
      </c>
      <c r="C164" s="45" cm="1">
        <f t="array" ref="C164">IF(INDEX(F:F,ROW())&lt;&gt;"",INDEX(F:F,ROW()),IF(INDEX(E:E,ROW())&lt;&gt;0,INDEX(C:C,ROW()-1),0))</f>
        <v>0</v>
      </c>
      <c r="D164" s="44" cm="1">
        <f t="array" ref="D164">IF(INDEX(G:G,ROW())&lt;&gt;"",INDEX(G:G,ROW()),IF(INDEX(E:E,ROW())&lt;&gt;0,INDEX(D:D,ROW()-1),0))</f>
        <v>0</v>
      </c>
      <c r="E164" s="217" cm="1">
        <f t="array" ref="E164">IF(INDEX(I:I,ROW())&lt;&gt;"",VALUE(TRIM(LEFT(INDEX(I:I,ROW()),6))),0)</f>
        <v>0</v>
      </c>
      <c r="F164" s="283"/>
      <c r="G164" s="287"/>
      <c r="H164" s="302"/>
      <c r="I164" s="288"/>
      <c r="J164" s="302"/>
      <c r="K164" s="303"/>
      <c r="L164" s="50"/>
      <c r="M164" s="63"/>
    </row>
    <row r="165" spans="1:13">
      <c r="A165" s="44" cm="1">
        <f t="array" aca="1" ref="A165" ca="1">IF(INDEX(B:B,ROW()),COUNTIF(OFFSET(INDEX(B:B,ROW()),ROW()*-1+6,,ROW()-5),TRUE),0)</f>
        <v>0</v>
      </c>
      <c r="B165" s="44" t="b" cm="1">
        <f t="array" ref="B165">AND(分科號=INDEX(E:E,ROW()),INDEX(D:D,ROW())&gt;=分起日,INDEX(D:D,ROW())&lt;=分訖日,IF(分專案="全部",TRUE,INDEX(J:J,ROW())=分專案))</f>
        <v>0</v>
      </c>
      <c r="C165" s="45" cm="1">
        <f t="array" ref="C165">IF(INDEX(F:F,ROW())&lt;&gt;"",INDEX(F:F,ROW()),IF(INDEX(E:E,ROW())&lt;&gt;0,INDEX(C:C,ROW()-1),0))</f>
        <v>0</v>
      </c>
      <c r="D165" s="44" cm="1">
        <f t="array" ref="D165">IF(INDEX(G:G,ROW())&lt;&gt;"",INDEX(G:G,ROW()),IF(INDEX(E:E,ROW())&lt;&gt;0,INDEX(D:D,ROW()-1),0))</f>
        <v>0</v>
      </c>
      <c r="E165" s="217" cm="1">
        <f t="array" ref="E165">IF(INDEX(I:I,ROW())&lt;&gt;"",VALUE(TRIM(LEFT(INDEX(I:I,ROW()),6))),0)</f>
        <v>0</v>
      </c>
      <c r="F165" s="283"/>
      <c r="G165" s="287"/>
      <c r="H165" s="302"/>
      <c r="I165" s="288"/>
      <c r="J165" s="302"/>
      <c r="K165" s="303"/>
      <c r="L165" s="50"/>
      <c r="M165" s="63"/>
    </row>
    <row r="166" spans="1:13">
      <c r="A166" s="44" cm="1">
        <f t="array" aca="1" ref="A166" ca="1">IF(INDEX(B:B,ROW()),COUNTIF(OFFSET(INDEX(B:B,ROW()),ROW()*-1+6,,ROW()-5),TRUE),0)</f>
        <v>0</v>
      </c>
      <c r="B166" s="44" t="b" cm="1">
        <f t="array" ref="B166">AND(分科號=INDEX(E:E,ROW()),INDEX(D:D,ROW())&gt;=分起日,INDEX(D:D,ROW())&lt;=分訖日,IF(分專案="全部",TRUE,INDEX(J:J,ROW())=分專案))</f>
        <v>0</v>
      </c>
      <c r="C166" s="45" cm="1">
        <f t="array" ref="C166">IF(INDEX(F:F,ROW())&lt;&gt;"",INDEX(F:F,ROW()),IF(INDEX(E:E,ROW())&lt;&gt;0,INDEX(C:C,ROW()-1),0))</f>
        <v>0</v>
      </c>
      <c r="D166" s="44" cm="1">
        <f t="array" ref="D166">IF(INDEX(G:G,ROW())&lt;&gt;"",INDEX(G:G,ROW()),IF(INDEX(E:E,ROW())&lt;&gt;0,INDEX(D:D,ROW()-1),0))</f>
        <v>0</v>
      </c>
      <c r="E166" s="217" cm="1">
        <f t="array" ref="E166">IF(INDEX(I:I,ROW())&lt;&gt;"",VALUE(TRIM(LEFT(INDEX(I:I,ROW()),6))),0)</f>
        <v>0</v>
      </c>
      <c r="F166" s="283"/>
      <c r="G166" s="287"/>
      <c r="H166" s="302"/>
      <c r="I166" s="288"/>
      <c r="J166" s="302"/>
      <c r="K166" s="303"/>
      <c r="L166" s="50"/>
      <c r="M166" s="63"/>
    </row>
    <row r="167" spans="1:13">
      <c r="A167" s="44" cm="1">
        <f t="array" aca="1" ref="A167" ca="1">IF(INDEX(B:B,ROW()),COUNTIF(OFFSET(INDEX(B:B,ROW()),ROW()*-1+6,,ROW()-5),TRUE),0)</f>
        <v>0</v>
      </c>
      <c r="B167" s="44" t="b" cm="1">
        <f t="array" ref="B167">AND(分科號=INDEX(E:E,ROW()),INDEX(D:D,ROW())&gt;=分起日,INDEX(D:D,ROW())&lt;=分訖日,IF(分專案="全部",TRUE,INDEX(J:J,ROW())=分專案))</f>
        <v>0</v>
      </c>
      <c r="C167" s="45" cm="1">
        <f t="array" ref="C167">IF(INDEX(F:F,ROW())&lt;&gt;"",INDEX(F:F,ROW()),IF(INDEX(E:E,ROW())&lt;&gt;0,INDEX(C:C,ROW()-1),0))</f>
        <v>0</v>
      </c>
      <c r="D167" s="44" cm="1">
        <f t="array" ref="D167">IF(INDEX(G:G,ROW())&lt;&gt;"",INDEX(G:G,ROW()),IF(INDEX(E:E,ROW())&lt;&gt;0,INDEX(D:D,ROW()-1),0))</f>
        <v>0</v>
      </c>
      <c r="E167" s="217" cm="1">
        <f t="array" ref="E167">IF(INDEX(I:I,ROW())&lt;&gt;"",VALUE(TRIM(LEFT(INDEX(I:I,ROW()),6))),0)</f>
        <v>0</v>
      </c>
      <c r="F167" s="283"/>
      <c r="G167" s="287"/>
      <c r="H167" s="302"/>
      <c r="I167" s="288"/>
      <c r="J167" s="302"/>
      <c r="K167" s="303"/>
      <c r="L167" s="50"/>
      <c r="M167" s="63"/>
    </row>
    <row r="168" spans="1:13">
      <c r="A168" s="44" cm="1">
        <f t="array" aca="1" ref="A168" ca="1">IF(INDEX(B:B,ROW()),COUNTIF(OFFSET(INDEX(B:B,ROW()),ROW()*-1+6,,ROW()-5),TRUE),0)</f>
        <v>0</v>
      </c>
      <c r="B168" s="44" t="b" cm="1">
        <f t="array" ref="B168">AND(分科號=INDEX(E:E,ROW()),INDEX(D:D,ROW())&gt;=分起日,INDEX(D:D,ROW())&lt;=分訖日,IF(分專案="全部",TRUE,INDEX(J:J,ROW())=分專案))</f>
        <v>0</v>
      </c>
      <c r="C168" s="45" cm="1">
        <f t="array" ref="C168">IF(INDEX(F:F,ROW())&lt;&gt;"",INDEX(F:F,ROW()),IF(INDEX(E:E,ROW())&lt;&gt;0,INDEX(C:C,ROW()-1),0))</f>
        <v>0</v>
      </c>
      <c r="D168" s="44" cm="1">
        <f t="array" ref="D168">IF(INDEX(G:G,ROW())&lt;&gt;"",INDEX(G:G,ROW()),IF(INDEX(E:E,ROW())&lt;&gt;0,INDEX(D:D,ROW()-1),0))</f>
        <v>0</v>
      </c>
      <c r="E168" s="217" cm="1">
        <f t="array" ref="E168">IF(INDEX(I:I,ROW())&lt;&gt;"",VALUE(TRIM(LEFT(INDEX(I:I,ROW()),6))),0)</f>
        <v>0</v>
      </c>
      <c r="F168" s="283"/>
      <c r="G168" s="287"/>
      <c r="H168" s="302"/>
      <c r="I168" s="288"/>
      <c r="J168" s="302"/>
      <c r="K168" s="303"/>
      <c r="L168" s="50"/>
      <c r="M168" s="63"/>
    </row>
    <row r="169" spans="1:13">
      <c r="A169" s="44" cm="1">
        <f t="array" aca="1" ref="A169" ca="1">IF(INDEX(B:B,ROW()),COUNTIF(OFFSET(INDEX(B:B,ROW()),ROW()*-1+6,,ROW()-5),TRUE),0)</f>
        <v>0</v>
      </c>
      <c r="B169" s="44" t="b" cm="1">
        <f t="array" ref="B169">AND(分科號=INDEX(E:E,ROW()),INDEX(D:D,ROW())&gt;=分起日,INDEX(D:D,ROW())&lt;=分訖日,IF(分專案="全部",TRUE,INDEX(J:J,ROW())=分專案))</f>
        <v>0</v>
      </c>
      <c r="C169" s="45" cm="1">
        <f t="array" ref="C169">IF(INDEX(F:F,ROW())&lt;&gt;"",INDEX(F:F,ROW()),IF(INDEX(E:E,ROW())&lt;&gt;0,INDEX(C:C,ROW()-1),0))</f>
        <v>0</v>
      </c>
      <c r="D169" s="44" cm="1">
        <f t="array" ref="D169">IF(INDEX(G:G,ROW())&lt;&gt;"",INDEX(G:G,ROW()),IF(INDEX(E:E,ROW())&lt;&gt;0,INDEX(D:D,ROW()-1),0))</f>
        <v>0</v>
      </c>
      <c r="E169" s="217" cm="1">
        <f t="array" ref="E169">IF(INDEX(I:I,ROW())&lt;&gt;"",VALUE(TRIM(LEFT(INDEX(I:I,ROW()),6))),0)</f>
        <v>0</v>
      </c>
      <c r="F169" s="283"/>
      <c r="G169" s="287"/>
      <c r="H169" s="302"/>
      <c r="I169" s="288"/>
      <c r="J169" s="302"/>
      <c r="K169" s="303"/>
      <c r="L169" s="50"/>
      <c r="M169" s="63"/>
    </row>
    <row r="170" spans="1:13">
      <c r="A170" s="44" cm="1">
        <f t="array" aca="1" ref="A170" ca="1">IF(INDEX(B:B,ROW()),COUNTIF(OFFSET(INDEX(B:B,ROW()),ROW()*-1+6,,ROW()-5),TRUE),0)</f>
        <v>0</v>
      </c>
      <c r="B170" s="44" t="b" cm="1">
        <f t="array" ref="B170">AND(分科號=INDEX(E:E,ROW()),INDEX(D:D,ROW())&gt;=分起日,INDEX(D:D,ROW())&lt;=分訖日,IF(分專案="全部",TRUE,INDEX(J:J,ROW())=分專案))</f>
        <v>0</v>
      </c>
      <c r="C170" s="45" cm="1">
        <f t="array" ref="C170">IF(INDEX(F:F,ROW())&lt;&gt;"",INDEX(F:F,ROW()),IF(INDEX(E:E,ROW())&lt;&gt;0,INDEX(C:C,ROW()-1),0))</f>
        <v>0</v>
      </c>
      <c r="D170" s="44" cm="1">
        <f t="array" ref="D170">IF(INDEX(G:G,ROW())&lt;&gt;"",INDEX(G:G,ROW()),IF(INDEX(E:E,ROW())&lt;&gt;0,INDEX(D:D,ROW()-1),0))</f>
        <v>0</v>
      </c>
      <c r="E170" s="217" cm="1">
        <f t="array" ref="E170">IF(INDEX(I:I,ROW())&lt;&gt;"",VALUE(TRIM(LEFT(INDEX(I:I,ROW()),6))),0)</f>
        <v>0</v>
      </c>
      <c r="F170" s="283"/>
      <c r="G170" s="287"/>
      <c r="H170" s="302"/>
      <c r="I170" s="288"/>
      <c r="J170" s="302"/>
      <c r="K170" s="303"/>
      <c r="L170" s="50"/>
      <c r="M170" s="63"/>
    </row>
    <row r="171" spans="1:13">
      <c r="A171" s="44" cm="1">
        <f t="array" aca="1" ref="A171" ca="1">IF(INDEX(B:B,ROW()),COUNTIF(OFFSET(INDEX(B:B,ROW()),ROW()*-1+6,,ROW()-5),TRUE),0)</f>
        <v>0</v>
      </c>
      <c r="B171" s="44" t="b" cm="1">
        <f t="array" ref="B171">AND(分科號=INDEX(E:E,ROW()),INDEX(D:D,ROW())&gt;=分起日,INDEX(D:D,ROW())&lt;=分訖日,IF(分專案="全部",TRUE,INDEX(J:J,ROW())=分專案))</f>
        <v>0</v>
      </c>
      <c r="C171" s="45" cm="1">
        <f t="array" ref="C171">IF(INDEX(F:F,ROW())&lt;&gt;"",INDEX(F:F,ROW()),IF(INDEX(E:E,ROW())&lt;&gt;0,INDEX(C:C,ROW()-1),0))</f>
        <v>0</v>
      </c>
      <c r="D171" s="44" cm="1">
        <f t="array" ref="D171">IF(INDEX(G:G,ROW())&lt;&gt;"",INDEX(G:G,ROW()),IF(INDEX(E:E,ROW())&lt;&gt;0,INDEX(D:D,ROW()-1),0))</f>
        <v>0</v>
      </c>
      <c r="E171" s="217" cm="1">
        <f t="array" ref="E171">IF(INDEX(I:I,ROW())&lt;&gt;"",VALUE(TRIM(LEFT(INDEX(I:I,ROW()),6))),0)</f>
        <v>0</v>
      </c>
      <c r="F171" s="283"/>
      <c r="G171" s="287"/>
      <c r="H171" s="302"/>
      <c r="I171" s="288"/>
      <c r="J171" s="302"/>
      <c r="K171" s="303"/>
      <c r="L171" s="50"/>
      <c r="M171" s="63"/>
    </row>
    <row r="172" spans="1:13">
      <c r="A172" s="44" cm="1">
        <f t="array" aca="1" ref="A172" ca="1">IF(INDEX(B:B,ROW()),COUNTIF(OFFSET(INDEX(B:B,ROW()),ROW()*-1+6,,ROW()-5),TRUE),0)</f>
        <v>0</v>
      </c>
      <c r="B172" s="44" t="b" cm="1">
        <f t="array" ref="B172">AND(分科號=INDEX(E:E,ROW()),INDEX(D:D,ROW())&gt;=分起日,INDEX(D:D,ROW())&lt;=分訖日,IF(分專案="全部",TRUE,INDEX(J:J,ROW())=分專案))</f>
        <v>0</v>
      </c>
      <c r="C172" s="45" cm="1">
        <f t="array" ref="C172">IF(INDEX(F:F,ROW())&lt;&gt;"",INDEX(F:F,ROW()),IF(INDEX(E:E,ROW())&lt;&gt;0,INDEX(C:C,ROW()-1),0))</f>
        <v>0</v>
      </c>
      <c r="D172" s="44" cm="1">
        <f t="array" ref="D172">IF(INDEX(G:G,ROW())&lt;&gt;"",INDEX(G:G,ROW()),IF(INDEX(E:E,ROW())&lt;&gt;0,INDEX(D:D,ROW()-1),0))</f>
        <v>0</v>
      </c>
      <c r="E172" s="217" cm="1">
        <f t="array" ref="E172">IF(INDEX(I:I,ROW())&lt;&gt;"",VALUE(TRIM(LEFT(INDEX(I:I,ROW()),6))),0)</f>
        <v>0</v>
      </c>
      <c r="F172" s="283"/>
      <c r="G172" s="287"/>
      <c r="H172" s="302"/>
      <c r="I172" s="288"/>
      <c r="J172" s="302"/>
      <c r="K172" s="303"/>
      <c r="L172" s="50"/>
      <c r="M172" s="63"/>
    </row>
    <row r="173" spans="1:13">
      <c r="A173" s="44" cm="1">
        <f t="array" aca="1" ref="A173" ca="1">IF(INDEX(B:B,ROW()),COUNTIF(OFFSET(INDEX(B:B,ROW()),ROW()*-1+6,,ROW()-5),TRUE),0)</f>
        <v>0</v>
      </c>
      <c r="B173" s="44" t="b" cm="1">
        <f t="array" ref="B173">AND(分科號=INDEX(E:E,ROW()),INDEX(D:D,ROW())&gt;=分起日,INDEX(D:D,ROW())&lt;=分訖日,IF(分專案="全部",TRUE,INDEX(J:J,ROW())=分專案))</f>
        <v>0</v>
      </c>
      <c r="C173" s="45" cm="1">
        <f t="array" ref="C173">IF(INDEX(F:F,ROW())&lt;&gt;"",INDEX(F:F,ROW()),IF(INDEX(E:E,ROW())&lt;&gt;0,INDEX(C:C,ROW()-1),0))</f>
        <v>0</v>
      </c>
      <c r="D173" s="44" cm="1">
        <f t="array" ref="D173">IF(INDEX(G:G,ROW())&lt;&gt;"",INDEX(G:G,ROW()),IF(INDEX(E:E,ROW())&lt;&gt;0,INDEX(D:D,ROW()-1),0))</f>
        <v>0</v>
      </c>
      <c r="E173" s="217" cm="1">
        <f t="array" ref="E173">IF(INDEX(I:I,ROW())&lt;&gt;"",VALUE(TRIM(LEFT(INDEX(I:I,ROW()),6))),0)</f>
        <v>0</v>
      </c>
      <c r="F173" s="283"/>
      <c r="G173" s="287"/>
      <c r="H173" s="302"/>
      <c r="I173" s="288"/>
      <c r="J173" s="302"/>
      <c r="K173" s="303"/>
      <c r="L173" s="50"/>
      <c r="M173" s="63"/>
    </row>
    <row r="174" spans="1:13">
      <c r="A174" s="44" cm="1">
        <f t="array" aca="1" ref="A174" ca="1">IF(INDEX(B:B,ROW()),COUNTIF(OFFSET(INDEX(B:B,ROW()),ROW()*-1+6,,ROW()-5),TRUE),0)</f>
        <v>0</v>
      </c>
      <c r="B174" s="44" t="b" cm="1">
        <f t="array" ref="B174">AND(分科號=INDEX(E:E,ROW()),INDEX(D:D,ROW())&gt;=分起日,INDEX(D:D,ROW())&lt;=分訖日,IF(分專案="全部",TRUE,INDEX(J:J,ROW())=分專案))</f>
        <v>0</v>
      </c>
      <c r="C174" s="45" cm="1">
        <f t="array" ref="C174">IF(INDEX(F:F,ROW())&lt;&gt;"",INDEX(F:F,ROW()),IF(INDEX(E:E,ROW())&lt;&gt;0,INDEX(C:C,ROW()-1),0))</f>
        <v>0</v>
      </c>
      <c r="D174" s="44" cm="1">
        <f t="array" ref="D174">IF(INDEX(G:G,ROW())&lt;&gt;"",INDEX(G:G,ROW()),IF(INDEX(E:E,ROW())&lt;&gt;0,INDEX(D:D,ROW()-1),0))</f>
        <v>0</v>
      </c>
      <c r="E174" s="217" cm="1">
        <f t="array" ref="E174">IF(INDEX(I:I,ROW())&lt;&gt;"",VALUE(TRIM(LEFT(INDEX(I:I,ROW()),6))),0)</f>
        <v>0</v>
      </c>
      <c r="F174" s="283"/>
      <c r="G174" s="287"/>
      <c r="H174" s="302"/>
      <c r="I174" s="288"/>
      <c r="J174" s="302"/>
      <c r="K174" s="303"/>
      <c r="L174" s="50"/>
      <c r="M174" s="63"/>
    </row>
    <row r="175" spans="1:13">
      <c r="A175" s="44" cm="1">
        <f t="array" aca="1" ref="A175" ca="1">IF(INDEX(B:B,ROW()),COUNTIF(OFFSET(INDEX(B:B,ROW()),ROW()*-1+6,,ROW()-5),TRUE),0)</f>
        <v>0</v>
      </c>
      <c r="B175" s="44" t="b" cm="1">
        <f t="array" ref="B175">AND(分科號=INDEX(E:E,ROW()),INDEX(D:D,ROW())&gt;=分起日,INDEX(D:D,ROW())&lt;=分訖日,IF(分專案="全部",TRUE,INDEX(J:J,ROW())=分專案))</f>
        <v>0</v>
      </c>
      <c r="C175" s="45" cm="1">
        <f t="array" ref="C175">IF(INDEX(F:F,ROW())&lt;&gt;"",INDEX(F:F,ROW()),IF(INDEX(E:E,ROW())&lt;&gt;0,INDEX(C:C,ROW()-1),0))</f>
        <v>0</v>
      </c>
      <c r="D175" s="44" cm="1">
        <f t="array" ref="D175">IF(INDEX(G:G,ROW())&lt;&gt;"",INDEX(G:G,ROW()),IF(INDEX(E:E,ROW())&lt;&gt;0,INDEX(D:D,ROW()-1),0))</f>
        <v>0</v>
      </c>
      <c r="E175" s="217" cm="1">
        <f t="array" ref="E175">IF(INDEX(I:I,ROW())&lt;&gt;"",VALUE(TRIM(LEFT(INDEX(I:I,ROW()),6))),0)</f>
        <v>0</v>
      </c>
      <c r="F175" s="283"/>
      <c r="G175" s="287"/>
      <c r="H175" s="302"/>
      <c r="I175" s="288"/>
      <c r="J175" s="302"/>
      <c r="K175" s="303"/>
      <c r="L175" s="50"/>
      <c r="M175" s="63"/>
    </row>
    <row r="176" spans="1:13">
      <c r="A176" s="44" cm="1">
        <f t="array" aca="1" ref="A176" ca="1">IF(INDEX(B:B,ROW()),COUNTIF(OFFSET(INDEX(B:B,ROW()),ROW()*-1+6,,ROW()-5),TRUE),0)</f>
        <v>0</v>
      </c>
      <c r="B176" s="44" t="b" cm="1">
        <f t="array" ref="B176">AND(分科號=INDEX(E:E,ROW()),INDEX(D:D,ROW())&gt;=分起日,INDEX(D:D,ROW())&lt;=分訖日,IF(分專案="全部",TRUE,INDEX(J:J,ROW())=分專案))</f>
        <v>0</v>
      </c>
      <c r="C176" s="45" cm="1">
        <f t="array" ref="C176">IF(INDEX(F:F,ROW())&lt;&gt;"",INDEX(F:F,ROW()),IF(INDEX(E:E,ROW())&lt;&gt;0,INDEX(C:C,ROW()-1),0))</f>
        <v>0</v>
      </c>
      <c r="D176" s="44" cm="1">
        <f t="array" ref="D176">IF(INDEX(G:G,ROW())&lt;&gt;"",INDEX(G:G,ROW()),IF(INDEX(E:E,ROW())&lt;&gt;0,INDEX(D:D,ROW()-1),0))</f>
        <v>0</v>
      </c>
      <c r="E176" s="217" cm="1">
        <f t="array" ref="E176">IF(INDEX(I:I,ROW())&lt;&gt;"",VALUE(TRIM(LEFT(INDEX(I:I,ROW()),6))),0)</f>
        <v>0</v>
      </c>
      <c r="F176" s="283"/>
      <c r="G176" s="287"/>
      <c r="H176" s="302"/>
      <c r="I176" s="288"/>
      <c r="J176" s="302"/>
      <c r="K176" s="303"/>
      <c r="L176" s="50"/>
      <c r="M176" s="63"/>
    </row>
    <row r="177" spans="1:13">
      <c r="A177" s="44" cm="1">
        <f t="array" aca="1" ref="A177" ca="1">IF(INDEX(B:B,ROW()),COUNTIF(OFFSET(INDEX(B:B,ROW()),ROW()*-1+6,,ROW()-5),TRUE),0)</f>
        <v>0</v>
      </c>
      <c r="B177" s="44" t="b" cm="1">
        <f t="array" ref="B177">AND(分科號=INDEX(E:E,ROW()),INDEX(D:D,ROW())&gt;=分起日,INDEX(D:D,ROW())&lt;=分訖日,IF(分專案="全部",TRUE,INDEX(J:J,ROW())=分專案))</f>
        <v>0</v>
      </c>
      <c r="C177" s="45" cm="1">
        <f t="array" ref="C177">IF(INDEX(F:F,ROW())&lt;&gt;"",INDEX(F:F,ROW()),IF(INDEX(E:E,ROW())&lt;&gt;0,INDEX(C:C,ROW()-1),0))</f>
        <v>0</v>
      </c>
      <c r="D177" s="44" cm="1">
        <f t="array" ref="D177">IF(INDEX(G:G,ROW())&lt;&gt;"",INDEX(G:G,ROW()),IF(INDEX(E:E,ROW())&lt;&gt;0,INDEX(D:D,ROW()-1),0))</f>
        <v>0</v>
      </c>
      <c r="E177" s="217" cm="1">
        <f t="array" ref="E177">IF(INDEX(I:I,ROW())&lt;&gt;"",VALUE(TRIM(LEFT(INDEX(I:I,ROW()),6))),0)</f>
        <v>0</v>
      </c>
      <c r="F177" s="283"/>
      <c r="G177" s="287"/>
      <c r="H177" s="302"/>
      <c r="I177" s="288"/>
      <c r="J177" s="302"/>
      <c r="K177" s="303"/>
      <c r="L177" s="50"/>
      <c r="M177" s="63"/>
    </row>
    <row r="178" spans="1:13">
      <c r="A178" s="44" cm="1">
        <f t="array" aca="1" ref="A178" ca="1">IF(INDEX(B:B,ROW()),COUNTIF(OFFSET(INDEX(B:B,ROW()),ROW()*-1+6,,ROW()-5),TRUE),0)</f>
        <v>0</v>
      </c>
      <c r="B178" s="44" t="b" cm="1">
        <f t="array" ref="B178">AND(分科號=INDEX(E:E,ROW()),INDEX(D:D,ROW())&gt;=分起日,INDEX(D:D,ROW())&lt;=分訖日,IF(分專案="全部",TRUE,INDEX(J:J,ROW())=分專案))</f>
        <v>0</v>
      </c>
      <c r="C178" s="45" cm="1">
        <f t="array" ref="C178">IF(INDEX(F:F,ROW())&lt;&gt;"",INDEX(F:F,ROW()),IF(INDEX(E:E,ROW())&lt;&gt;0,INDEX(C:C,ROW()-1),0))</f>
        <v>0</v>
      </c>
      <c r="D178" s="44" cm="1">
        <f t="array" ref="D178">IF(INDEX(G:G,ROW())&lt;&gt;"",INDEX(G:G,ROW()),IF(INDEX(E:E,ROW())&lt;&gt;0,INDEX(D:D,ROW()-1),0))</f>
        <v>0</v>
      </c>
      <c r="E178" s="217" cm="1">
        <f t="array" ref="E178">IF(INDEX(I:I,ROW())&lt;&gt;"",VALUE(TRIM(LEFT(INDEX(I:I,ROW()),6))),0)</f>
        <v>0</v>
      </c>
      <c r="F178" s="283"/>
      <c r="G178" s="287"/>
      <c r="H178" s="302"/>
      <c r="I178" s="288"/>
      <c r="J178" s="302"/>
      <c r="K178" s="303"/>
      <c r="L178" s="50"/>
      <c r="M178" s="63"/>
    </row>
    <row r="179" spans="1:13">
      <c r="A179" s="44" cm="1">
        <f t="array" aca="1" ref="A179" ca="1">IF(INDEX(B:B,ROW()),COUNTIF(OFFSET(INDEX(B:B,ROW()),ROW()*-1+6,,ROW()-5),TRUE),0)</f>
        <v>0</v>
      </c>
      <c r="B179" s="44" t="b" cm="1">
        <f t="array" ref="B179">AND(分科號=INDEX(E:E,ROW()),INDEX(D:D,ROW())&gt;=分起日,INDEX(D:D,ROW())&lt;=分訖日,IF(分專案="全部",TRUE,INDEX(J:J,ROW())=分專案))</f>
        <v>0</v>
      </c>
      <c r="C179" s="45" cm="1">
        <f t="array" ref="C179">IF(INDEX(F:F,ROW())&lt;&gt;"",INDEX(F:F,ROW()),IF(INDEX(E:E,ROW())&lt;&gt;0,INDEX(C:C,ROW()-1),0))</f>
        <v>0</v>
      </c>
      <c r="D179" s="44" cm="1">
        <f t="array" ref="D179">IF(INDEX(G:G,ROW())&lt;&gt;"",INDEX(G:G,ROW()),IF(INDEX(E:E,ROW())&lt;&gt;0,INDEX(D:D,ROW()-1),0))</f>
        <v>0</v>
      </c>
      <c r="E179" s="217" cm="1">
        <f t="array" ref="E179">IF(INDEX(I:I,ROW())&lt;&gt;"",VALUE(TRIM(LEFT(INDEX(I:I,ROW()),6))),0)</f>
        <v>0</v>
      </c>
      <c r="F179" s="283"/>
      <c r="G179" s="287"/>
      <c r="H179" s="302"/>
      <c r="I179" s="288"/>
      <c r="J179" s="302"/>
      <c r="K179" s="303"/>
      <c r="L179" s="50"/>
      <c r="M179" s="63"/>
    </row>
    <row r="180" spans="1:13">
      <c r="A180" s="44" cm="1">
        <f t="array" aca="1" ref="A180" ca="1">IF(INDEX(B:B,ROW()),COUNTIF(OFFSET(INDEX(B:B,ROW()),ROW()*-1+6,,ROW()-5),TRUE),0)</f>
        <v>0</v>
      </c>
      <c r="B180" s="44" t="b" cm="1">
        <f t="array" ref="B180">AND(分科號=INDEX(E:E,ROW()),INDEX(D:D,ROW())&gt;=分起日,INDEX(D:D,ROW())&lt;=分訖日,IF(分專案="全部",TRUE,INDEX(J:J,ROW())=分專案))</f>
        <v>0</v>
      </c>
      <c r="C180" s="45" cm="1">
        <f t="array" ref="C180">IF(INDEX(F:F,ROW())&lt;&gt;"",INDEX(F:F,ROW()),IF(INDEX(E:E,ROW())&lt;&gt;0,INDEX(C:C,ROW()-1),0))</f>
        <v>0</v>
      </c>
      <c r="D180" s="44" cm="1">
        <f t="array" ref="D180">IF(INDEX(G:G,ROW())&lt;&gt;"",INDEX(G:G,ROW()),IF(INDEX(E:E,ROW())&lt;&gt;0,INDEX(D:D,ROW()-1),0))</f>
        <v>0</v>
      </c>
      <c r="E180" s="217" cm="1">
        <f t="array" ref="E180">IF(INDEX(I:I,ROW())&lt;&gt;"",VALUE(TRIM(LEFT(INDEX(I:I,ROW()),6))),0)</f>
        <v>0</v>
      </c>
      <c r="F180" s="283"/>
      <c r="G180" s="287"/>
      <c r="H180" s="302"/>
      <c r="I180" s="288"/>
      <c r="J180" s="302"/>
      <c r="K180" s="303"/>
      <c r="L180" s="50"/>
      <c r="M180" s="63"/>
    </row>
    <row r="181" spans="1:13">
      <c r="A181" s="44" cm="1">
        <f t="array" aca="1" ref="A181" ca="1">IF(INDEX(B:B,ROW()),COUNTIF(OFFSET(INDEX(B:B,ROW()),ROW()*-1+6,,ROW()-5),TRUE),0)</f>
        <v>0</v>
      </c>
      <c r="B181" s="44" t="b" cm="1">
        <f t="array" ref="B181">AND(分科號=INDEX(E:E,ROW()),INDEX(D:D,ROW())&gt;=分起日,INDEX(D:D,ROW())&lt;=分訖日,IF(分專案="全部",TRUE,INDEX(J:J,ROW())=分專案))</f>
        <v>0</v>
      </c>
      <c r="C181" s="45" cm="1">
        <f t="array" ref="C181">IF(INDEX(F:F,ROW())&lt;&gt;"",INDEX(F:F,ROW()),IF(INDEX(E:E,ROW())&lt;&gt;0,INDEX(C:C,ROW()-1),0))</f>
        <v>0</v>
      </c>
      <c r="D181" s="44" cm="1">
        <f t="array" ref="D181">IF(INDEX(G:G,ROW())&lt;&gt;"",INDEX(G:G,ROW()),IF(INDEX(E:E,ROW())&lt;&gt;0,INDEX(D:D,ROW()-1),0))</f>
        <v>0</v>
      </c>
      <c r="E181" s="217" cm="1">
        <f t="array" ref="E181">IF(INDEX(I:I,ROW())&lt;&gt;"",VALUE(TRIM(LEFT(INDEX(I:I,ROW()),6))),0)</f>
        <v>0</v>
      </c>
      <c r="F181" s="283"/>
      <c r="G181" s="287"/>
      <c r="H181" s="302"/>
      <c r="I181" s="288"/>
      <c r="J181" s="302"/>
      <c r="K181" s="303"/>
      <c r="L181" s="50"/>
      <c r="M181" s="63"/>
    </row>
    <row r="182" spans="1:13">
      <c r="A182" s="44" cm="1">
        <f t="array" aca="1" ref="A182" ca="1">IF(INDEX(B:B,ROW()),COUNTIF(OFFSET(INDEX(B:B,ROW()),ROW()*-1+6,,ROW()-5),TRUE),0)</f>
        <v>0</v>
      </c>
      <c r="B182" s="44" t="b" cm="1">
        <f t="array" ref="B182">AND(分科號=INDEX(E:E,ROW()),INDEX(D:D,ROW())&gt;=分起日,INDEX(D:D,ROW())&lt;=分訖日,IF(分專案="全部",TRUE,INDEX(J:J,ROW())=分專案))</f>
        <v>0</v>
      </c>
      <c r="C182" s="45" cm="1">
        <f t="array" ref="C182">IF(INDEX(F:F,ROW())&lt;&gt;"",INDEX(F:F,ROW()),IF(INDEX(E:E,ROW())&lt;&gt;0,INDEX(C:C,ROW()-1),0))</f>
        <v>0</v>
      </c>
      <c r="D182" s="44" cm="1">
        <f t="array" ref="D182">IF(INDEX(G:G,ROW())&lt;&gt;"",INDEX(G:G,ROW()),IF(INDEX(E:E,ROW())&lt;&gt;0,INDEX(D:D,ROW()-1),0))</f>
        <v>0</v>
      </c>
      <c r="E182" s="217" cm="1">
        <f t="array" ref="E182">IF(INDEX(I:I,ROW())&lt;&gt;"",VALUE(TRIM(LEFT(INDEX(I:I,ROW()),6))),0)</f>
        <v>0</v>
      </c>
      <c r="F182" s="283"/>
      <c r="G182" s="287"/>
      <c r="H182" s="302"/>
      <c r="I182" s="288"/>
      <c r="J182" s="302"/>
      <c r="K182" s="303"/>
      <c r="L182" s="50"/>
      <c r="M182" s="63"/>
    </row>
    <row r="183" spans="1:13">
      <c r="A183" s="44" cm="1">
        <f t="array" aca="1" ref="A183" ca="1">IF(INDEX(B:B,ROW()),COUNTIF(OFFSET(INDEX(B:B,ROW()),ROW()*-1+6,,ROW()-5),TRUE),0)</f>
        <v>0</v>
      </c>
      <c r="B183" s="44" t="b" cm="1">
        <f t="array" ref="B183">AND(分科號=INDEX(E:E,ROW()),INDEX(D:D,ROW())&gt;=分起日,INDEX(D:D,ROW())&lt;=分訖日,IF(分專案="全部",TRUE,INDEX(J:J,ROW())=分專案))</f>
        <v>0</v>
      </c>
      <c r="C183" s="45" cm="1">
        <f t="array" ref="C183">IF(INDEX(F:F,ROW())&lt;&gt;"",INDEX(F:F,ROW()),IF(INDEX(E:E,ROW())&lt;&gt;0,INDEX(C:C,ROW()-1),0))</f>
        <v>0</v>
      </c>
      <c r="D183" s="44" cm="1">
        <f t="array" ref="D183">IF(INDEX(G:G,ROW())&lt;&gt;"",INDEX(G:G,ROW()),IF(INDEX(E:E,ROW())&lt;&gt;0,INDEX(D:D,ROW()-1),0))</f>
        <v>0</v>
      </c>
      <c r="E183" s="217" cm="1">
        <f t="array" ref="E183">IF(INDEX(I:I,ROW())&lt;&gt;"",VALUE(TRIM(LEFT(INDEX(I:I,ROW()),6))),0)</f>
        <v>0</v>
      </c>
      <c r="F183" s="283"/>
      <c r="G183" s="287"/>
      <c r="H183" s="302"/>
      <c r="I183" s="288"/>
      <c r="J183" s="302"/>
      <c r="K183" s="303"/>
      <c r="L183" s="50"/>
      <c r="M183" s="63"/>
    </row>
    <row r="184" spans="1:13">
      <c r="A184" s="44" cm="1">
        <f t="array" aca="1" ref="A184" ca="1">IF(INDEX(B:B,ROW()),COUNTIF(OFFSET(INDEX(B:B,ROW()),ROW()*-1+6,,ROW()-5),TRUE),0)</f>
        <v>0</v>
      </c>
      <c r="B184" s="44" t="b" cm="1">
        <f t="array" ref="B184">AND(分科號=INDEX(E:E,ROW()),INDEX(D:D,ROW())&gt;=分起日,INDEX(D:D,ROW())&lt;=分訖日,IF(分專案="全部",TRUE,INDEX(J:J,ROW())=分專案))</f>
        <v>0</v>
      </c>
      <c r="C184" s="45" cm="1">
        <f t="array" ref="C184">IF(INDEX(F:F,ROW())&lt;&gt;"",INDEX(F:F,ROW()),IF(INDEX(E:E,ROW())&lt;&gt;0,INDEX(C:C,ROW()-1),0))</f>
        <v>0</v>
      </c>
      <c r="D184" s="44" cm="1">
        <f t="array" ref="D184">IF(INDEX(G:G,ROW())&lt;&gt;"",INDEX(G:G,ROW()),IF(INDEX(E:E,ROW())&lt;&gt;0,INDEX(D:D,ROW()-1),0))</f>
        <v>0</v>
      </c>
      <c r="E184" s="217" cm="1">
        <f t="array" ref="E184">IF(INDEX(I:I,ROW())&lt;&gt;"",VALUE(TRIM(LEFT(INDEX(I:I,ROW()),6))),0)</f>
        <v>0</v>
      </c>
      <c r="F184" s="283"/>
      <c r="G184" s="287"/>
      <c r="H184" s="302"/>
      <c r="I184" s="288"/>
      <c r="J184" s="302"/>
      <c r="K184" s="303"/>
      <c r="L184" s="50"/>
      <c r="M184" s="63"/>
    </row>
    <row r="185" spans="1:13">
      <c r="A185" s="44" cm="1">
        <f t="array" aca="1" ref="A185" ca="1">IF(INDEX(B:B,ROW()),COUNTIF(OFFSET(INDEX(B:B,ROW()),ROW()*-1+6,,ROW()-5),TRUE),0)</f>
        <v>0</v>
      </c>
      <c r="B185" s="44" t="b" cm="1">
        <f t="array" ref="B185">AND(分科號=INDEX(E:E,ROW()),INDEX(D:D,ROW())&gt;=分起日,INDEX(D:D,ROW())&lt;=分訖日,IF(分專案="全部",TRUE,INDEX(J:J,ROW())=分專案))</f>
        <v>0</v>
      </c>
      <c r="C185" s="45" cm="1">
        <f t="array" ref="C185">IF(INDEX(F:F,ROW())&lt;&gt;"",INDEX(F:F,ROW()),IF(INDEX(E:E,ROW())&lt;&gt;0,INDEX(C:C,ROW()-1),0))</f>
        <v>0</v>
      </c>
      <c r="D185" s="44" cm="1">
        <f t="array" ref="D185">IF(INDEX(G:G,ROW())&lt;&gt;"",INDEX(G:G,ROW()),IF(INDEX(E:E,ROW())&lt;&gt;0,INDEX(D:D,ROW()-1),0))</f>
        <v>0</v>
      </c>
      <c r="E185" s="217" cm="1">
        <f t="array" ref="E185">IF(INDEX(I:I,ROW())&lt;&gt;"",VALUE(TRIM(LEFT(INDEX(I:I,ROW()),6))),0)</f>
        <v>0</v>
      </c>
      <c r="F185" s="283"/>
      <c r="G185" s="287"/>
      <c r="H185" s="302"/>
      <c r="I185" s="288"/>
      <c r="J185" s="302"/>
      <c r="K185" s="303"/>
      <c r="L185" s="50"/>
      <c r="M185" s="63"/>
    </row>
    <row r="186" spans="1:13">
      <c r="A186" s="44" cm="1">
        <f t="array" aca="1" ref="A186" ca="1">IF(INDEX(B:B,ROW()),COUNTIF(OFFSET(INDEX(B:B,ROW()),ROW()*-1+6,,ROW()-5),TRUE),0)</f>
        <v>0</v>
      </c>
      <c r="B186" s="44" t="b" cm="1">
        <f t="array" ref="B186">AND(分科號=INDEX(E:E,ROW()),INDEX(D:D,ROW())&gt;=分起日,INDEX(D:D,ROW())&lt;=分訖日,IF(分專案="全部",TRUE,INDEX(J:J,ROW())=分專案))</f>
        <v>0</v>
      </c>
      <c r="C186" s="45" cm="1">
        <f t="array" ref="C186">IF(INDEX(F:F,ROW())&lt;&gt;"",INDEX(F:F,ROW()),IF(INDEX(E:E,ROW())&lt;&gt;0,INDEX(C:C,ROW()-1),0))</f>
        <v>0</v>
      </c>
      <c r="D186" s="44" cm="1">
        <f t="array" ref="D186">IF(INDEX(G:G,ROW())&lt;&gt;"",INDEX(G:G,ROW()),IF(INDEX(E:E,ROW())&lt;&gt;0,INDEX(D:D,ROW()-1),0))</f>
        <v>0</v>
      </c>
      <c r="E186" s="217" cm="1">
        <f t="array" ref="E186">IF(INDEX(I:I,ROW())&lt;&gt;"",VALUE(TRIM(LEFT(INDEX(I:I,ROW()),6))),0)</f>
        <v>0</v>
      </c>
      <c r="F186" s="283"/>
      <c r="G186" s="287"/>
      <c r="H186" s="302"/>
      <c r="I186" s="288"/>
      <c r="J186" s="302"/>
      <c r="K186" s="303"/>
      <c r="L186" s="50"/>
      <c r="M186" s="63"/>
    </row>
    <row r="187" spans="1:13">
      <c r="A187" s="44" cm="1">
        <f t="array" aca="1" ref="A187" ca="1">IF(INDEX(B:B,ROW()),COUNTIF(OFFSET(INDEX(B:B,ROW()),ROW()*-1+6,,ROW()-5),TRUE),0)</f>
        <v>0</v>
      </c>
      <c r="B187" s="44" t="b" cm="1">
        <f t="array" ref="B187">AND(分科號=INDEX(E:E,ROW()),INDEX(D:D,ROW())&gt;=分起日,INDEX(D:D,ROW())&lt;=分訖日,IF(分專案="全部",TRUE,INDEX(J:J,ROW())=分專案))</f>
        <v>0</v>
      </c>
      <c r="C187" s="45" cm="1">
        <f t="array" ref="C187">IF(INDEX(F:F,ROW())&lt;&gt;"",INDEX(F:F,ROW()),IF(INDEX(E:E,ROW())&lt;&gt;0,INDEX(C:C,ROW()-1),0))</f>
        <v>0</v>
      </c>
      <c r="D187" s="44" cm="1">
        <f t="array" ref="D187">IF(INDEX(G:G,ROW())&lt;&gt;"",INDEX(G:G,ROW()),IF(INDEX(E:E,ROW())&lt;&gt;0,INDEX(D:D,ROW()-1),0))</f>
        <v>0</v>
      </c>
      <c r="E187" s="217" cm="1">
        <f t="array" ref="E187">IF(INDEX(I:I,ROW())&lt;&gt;"",VALUE(TRIM(LEFT(INDEX(I:I,ROW()),6))),0)</f>
        <v>0</v>
      </c>
      <c r="F187" s="283"/>
      <c r="G187" s="287"/>
      <c r="H187" s="302"/>
      <c r="I187" s="288"/>
      <c r="J187" s="302"/>
      <c r="K187" s="303"/>
      <c r="L187" s="50"/>
      <c r="M187" s="63"/>
    </row>
    <row r="188" spans="1:13">
      <c r="A188" s="44" cm="1">
        <f t="array" aca="1" ref="A188" ca="1">IF(INDEX(B:B,ROW()),COUNTIF(OFFSET(INDEX(B:B,ROW()),ROW()*-1+6,,ROW()-5),TRUE),0)</f>
        <v>0</v>
      </c>
      <c r="B188" s="44" t="b" cm="1">
        <f t="array" ref="B188">AND(分科號=INDEX(E:E,ROW()),INDEX(D:D,ROW())&gt;=分起日,INDEX(D:D,ROW())&lt;=分訖日,IF(分專案="全部",TRUE,INDEX(J:J,ROW())=分專案))</f>
        <v>0</v>
      </c>
      <c r="C188" s="45" cm="1">
        <f t="array" ref="C188">IF(INDEX(F:F,ROW())&lt;&gt;"",INDEX(F:F,ROW()),IF(INDEX(E:E,ROW())&lt;&gt;0,INDEX(C:C,ROW()-1),0))</f>
        <v>0</v>
      </c>
      <c r="D188" s="44" cm="1">
        <f t="array" ref="D188">IF(INDEX(G:G,ROW())&lt;&gt;"",INDEX(G:G,ROW()),IF(INDEX(E:E,ROW())&lt;&gt;0,INDEX(D:D,ROW()-1),0))</f>
        <v>0</v>
      </c>
      <c r="E188" s="217" cm="1">
        <f t="array" ref="E188">IF(INDEX(I:I,ROW())&lt;&gt;"",VALUE(TRIM(LEFT(INDEX(I:I,ROW()),6))),0)</f>
        <v>0</v>
      </c>
      <c r="F188" s="283"/>
      <c r="G188" s="287"/>
      <c r="H188" s="302"/>
      <c r="I188" s="288"/>
      <c r="J188" s="302"/>
      <c r="K188" s="303"/>
      <c r="L188" s="50"/>
      <c r="M188" s="63"/>
    </row>
    <row r="189" spans="1:13">
      <c r="A189" s="44" cm="1">
        <f t="array" aca="1" ref="A189" ca="1">IF(INDEX(B:B,ROW()),COUNTIF(OFFSET(INDEX(B:B,ROW()),ROW()*-1+6,,ROW()-5),TRUE),0)</f>
        <v>0</v>
      </c>
      <c r="B189" s="44" t="b" cm="1">
        <f t="array" ref="B189">AND(分科號=INDEX(E:E,ROW()),INDEX(D:D,ROW())&gt;=分起日,INDEX(D:D,ROW())&lt;=分訖日,IF(分專案="全部",TRUE,INDEX(J:J,ROW())=分專案))</f>
        <v>0</v>
      </c>
      <c r="C189" s="45" cm="1">
        <f t="array" ref="C189">IF(INDEX(F:F,ROW())&lt;&gt;"",INDEX(F:F,ROW()),IF(INDEX(E:E,ROW())&lt;&gt;0,INDEX(C:C,ROW()-1),0))</f>
        <v>0</v>
      </c>
      <c r="D189" s="44" cm="1">
        <f t="array" ref="D189">IF(INDEX(G:G,ROW())&lt;&gt;"",INDEX(G:G,ROW()),IF(INDEX(E:E,ROW())&lt;&gt;0,INDEX(D:D,ROW()-1),0))</f>
        <v>0</v>
      </c>
      <c r="E189" s="217" cm="1">
        <f t="array" ref="E189">IF(INDEX(I:I,ROW())&lt;&gt;"",VALUE(TRIM(LEFT(INDEX(I:I,ROW()),6))),0)</f>
        <v>0</v>
      </c>
      <c r="F189" s="283"/>
      <c r="G189" s="287"/>
      <c r="H189" s="302"/>
      <c r="I189" s="288"/>
      <c r="J189" s="302"/>
      <c r="K189" s="303"/>
      <c r="L189" s="50"/>
      <c r="M189" s="63"/>
    </row>
    <row r="190" spans="1:13">
      <c r="A190" s="44" cm="1">
        <f t="array" aca="1" ref="A190" ca="1">IF(INDEX(B:B,ROW()),COUNTIF(OFFSET(INDEX(B:B,ROW()),ROW()*-1+6,,ROW()-5),TRUE),0)</f>
        <v>0</v>
      </c>
      <c r="B190" s="44" t="b" cm="1">
        <f t="array" ref="B190">AND(分科號=INDEX(E:E,ROW()),INDEX(D:D,ROW())&gt;=分起日,INDEX(D:D,ROW())&lt;=分訖日,IF(分專案="全部",TRUE,INDEX(J:J,ROW())=分專案))</f>
        <v>0</v>
      </c>
      <c r="C190" s="45" cm="1">
        <f t="array" ref="C190">IF(INDEX(F:F,ROW())&lt;&gt;"",INDEX(F:F,ROW()),IF(INDEX(E:E,ROW())&lt;&gt;0,INDEX(C:C,ROW()-1),0))</f>
        <v>0</v>
      </c>
      <c r="D190" s="44" cm="1">
        <f t="array" ref="D190">IF(INDEX(G:G,ROW())&lt;&gt;"",INDEX(G:G,ROW()),IF(INDEX(E:E,ROW())&lt;&gt;0,INDEX(D:D,ROW()-1),0))</f>
        <v>0</v>
      </c>
      <c r="E190" s="217" cm="1">
        <f t="array" ref="E190">IF(INDEX(I:I,ROW())&lt;&gt;"",VALUE(TRIM(LEFT(INDEX(I:I,ROW()),6))),0)</f>
        <v>0</v>
      </c>
      <c r="F190" s="283"/>
      <c r="G190" s="287"/>
      <c r="H190" s="302"/>
      <c r="I190" s="288"/>
      <c r="J190" s="302"/>
      <c r="K190" s="303"/>
      <c r="L190" s="50"/>
      <c r="M190" s="63"/>
    </row>
    <row r="191" spans="1:13">
      <c r="A191" s="44" cm="1">
        <f t="array" aca="1" ref="A191" ca="1">IF(INDEX(B:B,ROW()),COUNTIF(OFFSET(INDEX(B:B,ROW()),ROW()*-1+6,,ROW()-5),TRUE),0)</f>
        <v>0</v>
      </c>
      <c r="B191" s="44" t="b" cm="1">
        <f t="array" ref="B191">AND(分科號=INDEX(E:E,ROW()),INDEX(D:D,ROW())&gt;=分起日,INDEX(D:D,ROW())&lt;=分訖日,IF(分專案="全部",TRUE,INDEX(J:J,ROW())=分專案))</f>
        <v>0</v>
      </c>
      <c r="C191" s="45" cm="1">
        <f t="array" ref="C191">IF(INDEX(F:F,ROW())&lt;&gt;"",INDEX(F:F,ROW()),IF(INDEX(E:E,ROW())&lt;&gt;0,INDEX(C:C,ROW()-1),0))</f>
        <v>0</v>
      </c>
      <c r="D191" s="44" cm="1">
        <f t="array" ref="D191">IF(INDEX(G:G,ROW())&lt;&gt;"",INDEX(G:G,ROW()),IF(INDEX(E:E,ROW())&lt;&gt;0,INDEX(D:D,ROW()-1),0))</f>
        <v>0</v>
      </c>
      <c r="E191" s="217" cm="1">
        <f t="array" ref="E191">IF(INDEX(I:I,ROW())&lt;&gt;"",VALUE(TRIM(LEFT(INDEX(I:I,ROW()),6))),0)</f>
        <v>0</v>
      </c>
      <c r="F191" s="283"/>
      <c r="G191" s="287"/>
      <c r="H191" s="302"/>
      <c r="I191" s="288"/>
      <c r="J191" s="302"/>
      <c r="K191" s="303"/>
      <c r="L191" s="50"/>
      <c r="M191" s="63"/>
    </row>
    <row r="192" spans="1:13">
      <c r="A192" s="44" cm="1">
        <f t="array" aca="1" ref="A192" ca="1">IF(INDEX(B:B,ROW()),COUNTIF(OFFSET(INDEX(B:B,ROW()),ROW()*-1+6,,ROW()-5),TRUE),0)</f>
        <v>0</v>
      </c>
      <c r="B192" s="44" t="b" cm="1">
        <f t="array" ref="B192">AND(分科號=INDEX(E:E,ROW()),INDEX(D:D,ROW())&gt;=分起日,INDEX(D:D,ROW())&lt;=分訖日,IF(分專案="全部",TRUE,INDEX(J:J,ROW())=分專案))</f>
        <v>0</v>
      </c>
      <c r="C192" s="45" cm="1">
        <f t="array" ref="C192">IF(INDEX(F:F,ROW())&lt;&gt;"",INDEX(F:F,ROW()),IF(INDEX(E:E,ROW())&lt;&gt;0,INDEX(C:C,ROW()-1),0))</f>
        <v>0</v>
      </c>
      <c r="D192" s="44" cm="1">
        <f t="array" ref="D192">IF(INDEX(G:G,ROW())&lt;&gt;"",INDEX(G:G,ROW()),IF(INDEX(E:E,ROW())&lt;&gt;0,INDEX(D:D,ROW()-1),0))</f>
        <v>0</v>
      </c>
      <c r="E192" s="217" cm="1">
        <f t="array" ref="E192">IF(INDEX(I:I,ROW())&lt;&gt;"",VALUE(TRIM(LEFT(INDEX(I:I,ROW()),6))),0)</f>
        <v>0</v>
      </c>
      <c r="F192" s="283"/>
      <c r="G192" s="287"/>
      <c r="H192" s="302"/>
      <c r="I192" s="288"/>
      <c r="J192" s="302"/>
      <c r="K192" s="303"/>
      <c r="L192" s="50"/>
      <c r="M192" s="63"/>
    </row>
    <row r="193" spans="1:13">
      <c r="A193" s="44" cm="1">
        <f t="array" aca="1" ref="A193" ca="1">IF(INDEX(B:B,ROW()),COUNTIF(OFFSET(INDEX(B:B,ROW()),ROW()*-1+6,,ROW()-5),TRUE),0)</f>
        <v>0</v>
      </c>
      <c r="B193" s="44" t="b" cm="1">
        <f t="array" ref="B193">AND(分科號=INDEX(E:E,ROW()),INDEX(D:D,ROW())&gt;=分起日,INDEX(D:D,ROW())&lt;=分訖日,IF(分專案="全部",TRUE,INDEX(J:J,ROW())=分專案))</f>
        <v>0</v>
      </c>
      <c r="C193" s="45" cm="1">
        <f t="array" ref="C193">IF(INDEX(F:F,ROW())&lt;&gt;"",INDEX(F:F,ROW()),IF(INDEX(E:E,ROW())&lt;&gt;0,INDEX(C:C,ROW()-1),0))</f>
        <v>0</v>
      </c>
      <c r="D193" s="44" cm="1">
        <f t="array" ref="D193">IF(INDEX(G:G,ROW())&lt;&gt;"",INDEX(G:G,ROW()),IF(INDEX(E:E,ROW())&lt;&gt;0,INDEX(D:D,ROW()-1),0))</f>
        <v>0</v>
      </c>
      <c r="E193" s="217" cm="1">
        <f t="array" ref="E193">IF(INDEX(I:I,ROW())&lt;&gt;"",VALUE(TRIM(LEFT(INDEX(I:I,ROW()),6))),0)</f>
        <v>0</v>
      </c>
      <c r="F193" s="283"/>
      <c r="G193" s="287"/>
      <c r="H193" s="302"/>
      <c r="I193" s="288"/>
      <c r="J193" s="302"/>
      <c r="K193" s="303"/>
      <c r="L193" s="50"/>
      <c r="M193" s="63"/>
    </row>
    <row r="194" spans="1:13">
      <c r="A194" s="44" cm="1">
        <f t="array" aca="1" ref="A194" ca="1">IF(INDEX(B:B,ROW()),COUNTIF(OFFSET(INDEX(B:B,ROW()),ROW()*-1+6,,ROW()-5),TRUE),0)</f>
        <v>0</v>
      </c>
      <c r="B194" s="44" t="b" cm="1">
        <f t="array" ref="B194">AND(分科號=INDEX(E:E,ROW()),INDEX(D:D,ROW())&gt;=分起日,INDEX(D:D,ROW())&lt;=分訖日,IF(分專案="全部",TRUE,INDEX(J:J,ROW())=分專案))</f>
        <v>0</v>
      </c>
      <c r="C194" s="45" cm="1">
        <f t="array" ref="C194">IF(INDEX(F:F,ROW())&lt;&gt;"",INDEX(F:F,ROW()),IF(INDEX(E:E,ROW())&lt;&gt;0,INDEX(C:C,ROW()-1),0))</f>
        <v>0</v>
      </c>
      <c r="D194" s="44" cm="1">
        <f t="array" ref="D194">IF(INDEX(G:G,ROW())&lt;&gt;"",INDEX(G:G,ROW()),IF(INDEX(E:E,ROW())&lt;&gt;0,INDEX(D:D,ROW()-1),0))</f>
        <v>0</v>
      </c>
      <c r="E194" s="217" cm="1">
        <f t="array" ref="E194">IF(INDEX(I:I,ROW())&lt;&gt;"",VALUE(TRIM(LEFT(INDEX(I:I,ROW()),6))),0)</f>
        <v>0</v>
      </c>
      <c r="F194" s="283"/>
      <c r="G194" s="287"/>
      <c r="H194" s="302"/>
      <c r="I194" s="288"/>
      <c r="J194" s="302"/>
      <c r="K194" s="303"/>
      <c r="L194" s="50"/>
      <c r="M194" s="63"/>
    </row>
    <row r="195" spans="1:13">
      <c r="A195" s="44" cm="1">
        <f t="array" aca="1" ref="A195" ca="1">IF(INDEX(B:B,ROW()),COUNTIF(OFFSET(INDEX(B:B,ROW()),ROW()*-1+6,,ROW()-5),TRUE),0)</f>
        <v>0</v>
      </c>
      <c r="B195" s="44" t="b" cm="1">
        <f t="array" ref="B195">AND(分科號=INDEX(E:E,ROW()),INDEX(D:D,ROW())&gt;=分起日,INDEX(D:D,ROW())&lt;=分訖日,IF(分專案="全部",TRUE,INDEX(J:J,ROW())=分專案))</f>
        <v>0</v>
      </c>
      <c r="C195" s="45" cm="1">
        <f t="array" ref="C195">IF(INDEX(F:F,ROW())&lt;&gt;"",INDEX(F:F,ROW()),IF(INDEX(E:E,ROW())&lt;&gt;0,INDEX(C:C,ROW()-1),0))</f>
        <v>0</v>
      </c>
      <c r="D195" s="44" cm="1">
        <f t="array" ref="D195">IF(INDEX(G:G,ROW())&lt;&gt;"",INDEX(G:G,ROW()),IF(INDEX(E:E,ROW())&lt;&gt;0,INDEX(D:D,ROW()-1),0))</f>
        <v>0</v>
      </c>
      <c r="E195" s="217" cm="1">
        <f t="array" ref="E195">IF(INDEX(I:I,ROW())&lt;&gt;"",VALUE(TRIM(LEFT(INDEX(I:I,ROW()),6))),0)</f>
        <v>0</v>
      </c>
      <c r="F195" s="283"/>
      <c r="G195" s="287"/>
      <c r="H195" s="302"/>
      <c r="I195" s="288"/>
      <c r="J195" s="302"/>
      <c r="K195" s="303"/>
      <c r="L195" s="50"/>
      <c r="M195" s="63"/>
    </row>
    <row r="196" spans="1:13">
      <c r="A196" s="44" cm="1">
        <f t="array" aca="1" ref="A196" ca="1">IF(INDEX(B:B,ROW()),COUNTIF(OFFSET(INDEX(B:B,ROW()),ROW()*-1+6,,ROW()-5),TRUE),0)</f>
        <v>0</v>
      </c>
      <c r="B196" s="44" t="b" cm="1">
        <f t="array" ref="B196">AND(分科號=INDEX(E:E,ROW()),INDEX(D:D,ROW())&gt;=分起日,INDEX(D:D,ROW())&lt;=分訖日,IF(分專案="全部",TRUE,INDEX(J:J,ROW())=分專案))</f>
        <v>0</v>
      </c>
      <c r="C196" s="45" cm="1">
        <f t="array" ref="C196">IF(INDEX(F:F,ROW())&lt;&gt;"",INDEX(F:F,ROW()),IF(INDEX(E:E,ROW())&lt;&gt;0,INDEX(C:C,ROW()-1),0))</f>
        <v>0</v>
      </c>
      <c r="D196" s="44" cm="1">
        <f t="array" ref="D196">IF(INDEX(G:G,ROW())&lt;&gt;"",INDEX(G:G,ROW()),IF(INDEX(E:E,ROW())&lt;&gt;0,INDEX(D:D,ROW()-1),0))</f>
        <v>0</v>
      </c>
      <c r="E196" s="217" cm="1">
        <f t="array" ref="E196">IF(INDEX(I:I,ROW())&lt;&gt;"",VALUE(TRIM(LEFT(INDEX(I:I,ROW()),6))),0)</f>
        <v>0</v>
      </c>
      <c r="F196" s="283"/>
      <c r="G196" s="287"/>
      <c r="H196" s="302"/>
      <c r="I196" s="288"/>
      <c r="J196" s="302"/>
      <c r="K196" s="303"/>
      <c r="L196" s="50"/>
      <c r="M196" s="63"/>
    </row>
    <row r="197" spans="1:13">
      <c r="A197" s="44" cm="1">
        <f t="array" aca="1" ref="A197" ca="1">IF(INDEX(B:B,ROW()),COUNTIF(OFFSET(INDEX(B:B,ROW()),ROW()*-1+6,,ROW()-5),TRUE),0)</f>
        <v>0</v>
      </c>
      <c r="B197" s="44" t="b" cm="1">
        <f t="array" ref="B197">AND(分科號=INDEX(E:E,ROW()),INDEX(D:D,ROW())&gt;=分起日,INDEX(D:D,ROW())&lt;=分訖日,IF(分專案="全部",TRUE,INDEX(J:J,ROW())=分專案))</f>
        <v>0</v>
      </c>
      <c r="C197" s="45" cm="1">
        <f t="array" ref="C197">IF(INDEX(F:F,ROW())&lt;&gt;"",INDEX(F:F,ROW()),IF(INDEX(E:E,ROW())&lt;&gt;0,INDEX(C:C,ROW()-1),0))</f>
        <v>0</v>
      </c>
      <c r="D197" s="44" cm="1">
        <f t="array" ref="D197">IF(INDEX(G:G,ROW())&lt;&gt;"",INDEX(G:G,ROW()),IF(INDEX(E:E,ROW())&lt;&gt;0,INDEX(D:D,ROW()-1),0))</f>
        <v>0</v>
      </c>
      <c r="E197" s="217" cm="1">
        <f t="array" ref="E197">IF(INDEX(I:I,ROW())&lt;&gt;"",VALUE(TRIM(LEFT(INDEX(I:I,ROW()),6))),0)</f>
        <v>0</v>
      </c>
      <c r="F197" s="283"/>
      <c r="G197" s="287"/>
      <c r="H197" s="302"/>
      <c r="I197" s="288"/>
      <c r="J197" s="302"/>
      <c r="K197" s="303"/>
      <c r="L197" s="50"/>
      <c r="M197" s="63"/>
    </row>
    <row r="198" spans="1:13">
      <c r="A198" s="44" cm="1">
        <f t="array" aca="1" ref="A198" ca="1">IF(INDEX(B:B,ROW()),COUNTIF(OFFSET(INDEX(B:B,ROW()),ROW()*-1+6,,ROW()-5),TRUE),0)</f>
        <v>0</v>
      </c>
      <c r="B198" s="44" t="b" cm="1">
        <f t="array" ref="B198">AND(分科號=INDEX(E:E,ROW()),INDEX(D:D,ROW())&gt;=分起日,INDEX(D:D,ROW())&lt;=分訖日,IF(分專案="全部",TRUE,INDEX(J:J,ROW())=分專案))</f>
        <v>0</v>
      </c>
      <c r="C198" s="45" cm="1">
        <f t="array" ref="C198">IF(INDEX(F:F,ROW())&lt;&gt;"",INDEX(F:F,ROW()),IF(INDEX(E:E,ROW())&lt;&gt;0,INDEX(C:C,ROW()-1),0))</f>
        <v>0</v>
      </c>
      <c r="D198" s="44" cm="1">
        <f t="array" ref="D198">IF(INDEX(G:G,ROW())&lt;&gt;"",INDEX(G:G,ROW()),IF(INDEX(E:E,ROW())&lt;&gt;0,INDEX(D:D,ROW()-1),0))</f>
        <v>0</v>
      </c>
      <c r="E198" s="217" cm="1">
        <f t="array" ref="E198">IF(INDEX(I:I,ROW())&lt;&gt;"",VALUE(TRIM(LEFT(INDEX(I:I,ROW()),6))),0)</f>
        <v>0</v>
      </c>
      <c r="F198" s="283"/>
      <c r="G198" s="287"/>
      <c r="H198" s="302"/>
      <c r="I198" s="288"/>
      <c r="J198" s="302"/>
      <c r="K198" s="303"/>
      <c r="L198" s="50"/>
      <c r="M198" s="63"/>
    </row>
    <row r="199" spans="1:13">
      <c r="A199" s="44" cm="1">
        <f t="array" aca="1" ref="A199" ca="1">IF(INDEX(B:B,ROW()),COUNTIF(OFFSET(INDEX(B:B,ROW()),ROW()*-1+6,,ROW()-5),TRUE),0)</f>
        <v>0</v>
      </c>
      <c r="B199" s="44" t="b" cm="1">
        <f t="array" ref="B199">AND(分科號=INDEX(E:E,ROW()),INDEX(D:D,ROW())&gt;=分起日,INDEX(D:D,ROW())&lt;=分訖日,IF(分專案="全部",TRUE,INDEX(J:J,ROW())=分專案))</f>
        <v>0</v>
      </c>
      <c r="C199" s="45" cm="1">
        <f t="array" ref="C199">IF(INDEX(F:F,ROW())&lt;&gt;"",INDEX(F:F,ROW()),IF(INDEX(E:E,ROW())&lt;&gt;0,INDEX(C:C,ROW()-1),0))</f>
        <v>0</v>
      </c>
      <c r="D199" s="44" cm="1">
        <f t="array" ref="D199">IF(INDEX(G:G,ROW())&lt;&gt;"",INDEX(G:G,ROW()),IF(INDEX(E:E,ROW())&lt;&gt;0,INDEX(D:D,ROW()-1),0))</f>
        <v>0</v>
      </c>
      <c r="E199" s="217" cm="1">
        <f t="array" ref="E199">IF(INDEX(I:I,ROW())&lt;&gt;"",VALUE(TRIM(LEFT(INDEX(I:I,ROW()),6))),0)</f>
        <v>0</v>
      </c>
      <c r="F199" s="283"/>
      <c r="G199" s="287"/>
      <c r="H199" s="302"/>
      <c r="I199" s="288"/>
      <c r="J199" s="302"/>
      <c r="K199" s="303"/>
      <c r="L199" s="50"/>
      <c r="M199" s="63"/>
    </row>
    <row r="200" spans="1:13">
      <c r="A200" s="44" cm="1">
        <f t="array" aca="1" ref="A200" ca="1">IF(INDEX(B:B,ROW()),COUNTIF(OFFSET(INDEX(B:B,ROW()),ROW()*-1+6,,ROW()-5),TRUE),0)</f>
        <v>0</v>
      </c>
      <c r="B200" s="44" t="b" cm="1">
        <f t="array" ref="B200">AND(分科號=INDEX(E:E,ROW()),INDEX(D:D,ROW())&gt;=分起日,INDEX(D:D,ROW())&lt;=分訖日,IF(分專案="全部",TRUE,INDEX(J:J,ROW())=分專案))</f>
        <v>0</v>
      </c>
      <c r="C200" s="45" cm="1">
        <f t="array" ref="C200">IF(INDEX(F:F,ROW())&lt;&gt;"",INDEX(F:F,ROW()),IF(INDEX(E:E,ROW())&lt;&gt;0,INDEX(C:C,ROW()-1),0))</f>
        <v>0</v>
      </c>
      <c r="D200" s="44" cm="1">
        <f t="array" ref="D200">IF(INDEX(G:G,ROW())&lt;&gt;"",INDEX(G:G,ROW()),IF(INDEX(E:E,ROW())&lt;&gt;0,INDEX(D:D,ROW()-1),0))</f>
        <v>0</v>
      </c>
      <c r="E200" s="217" cm="1">
        <f t="array" ref="E200">IF(INDEX(I:I,ROW())&lt;&gt;"",VALUE(TRIM(LEFT(INDEX(I:I,ROW()),6))),0)</f>
        <v>0</v>
      </c>
      <c r="F200" s="283"/>
      <c r="G200" s="287"/>
      <c r="H200" s="302"/>
      <c r="I200" s="288"/>
      <c r="J200" s="302"/>
      <c r="K200" s="303"/>
      <c r="L200" s="50"/>
      <c r="M200" s="63"/>
    </row>
    <row r="201" spans="1:13">
      <c r="A201" s="44" cm="1">
        <f t="array" aca="1" ref="A201" ca="1">IF(INDEX(B:B,ROW()),COUNTIF(OFFSET(INDEX(B:B,ROW()),ROW()*-1+6,,ROW()-5),TRUE),0)</f>
        <v>0</v>
      </c>
      <c r="B201" s="44" t="b" cm="1">
        <f t="array" ref="B201">AND(分科號=INDEX(E:E,ROW()),INDEX(D:D,ROW())&gt;=分起日,INDEX(D:D,ROW())&lt;=分訖日,IF(分專案="全部",TRUE,INDEX(J:J,ROW())=分專案))</f>
        <v>0</v>
      </c>
      <c r="C201" s="45" cm="1">
        <f t="array" ref="C201">IF(INDEX(F:F,ROW())&lt;&gt;"",INDEX(F:F,ROW()),IF(INDEX(E:E,ROW())&lt;&gt;0,INDEX(C:C,ROW()-1),0))</f>
        <v>0</v>
      </c>
      <c r="D201" s="44" cm="1">
        <f t="array" ref="D201">IF(INDEX(G:G,ROW())&lt;&gt;"",INDEX(G:G,ROW()),IF(INDEX(E:E,ROW())&lt;&gt;0,INDEX(D:D,ROW()-1),0))</f>
        <v>0</v>
      </c>
      <c r="E201" s="217" cm="1">
        <f t="array" ref="E201">IF(INDEX(I:I,ROW())&lt;&gt;"",VALUE(TRIM(LEFT(INDEX(I:I,ROW()),6))),0)</f>
        <v>0</v>
      </c>
      <c r="F201" s="283"/>
      <c r="G201" s="287"/>
      <c r="H201" s="302"/>
      <c r="I201" s="288"/>
      <c r="J201" s="302"/>
      <c r="K201" s="303"/>
      <c r="L201" s="50"/>
      <c r="M201" s="63"/>
    </row>
    <row r="202" spans="1:13">
      <c r="A202" s="44" cm="1">
        <f t="array" aca="1" ref="A202" ca="1">IF(INDEX(B:B,ROW()),COUNTIF(OFFSET(INDEX(B:B,ROW()),ROW()*-1+6,,ROW()-5),TRUE),0)</f>
        <v>0</v>
      </c>
      <c r="B202" s="44" t="b" cm="1">
        <f t="array" ref="B202">AND(分科號=INDEX(E:E,ROW()),INDEX(D:D,ROW())&gt;=分起日,INDEX(D:D,ROW())&lt;=分訖日,IF(分專案="全部",TRUE,INDEX(J:J,ROW())=分專案))</f>
        <v>0</v>
      </c>
      <c r="C202" s="45" cm="1">
        <f t="array" ref="C202">IF(INDEX(F:F,ROW())&lt;&gt;"",INDEX(F:F,ROW()),IF(INDEX(E:E,ROW())&lt;&gt;0,INDEX(C:C,ROW()-1),0))</f>
        <v>0</v>
      </c>
      <c r="D202" s="44" cm="1">
        <f t="array" ref="D202">IF(INDEX(G:G,ROW())&lt;&gt;"",INDEX(G:G,ROW()),IF(INDEX(E:E,ROW())&lt;&gt;0,INDEX(D:D,ROW()-1),0))</f>
        <v>0</v>
      </c>
      <c r="E202" s="217" cm="1">
        <f t="array" ref="E202">IF(INDEX(I:I,ROW())&lt;&gt;"",VALUE(TRIM(LEFT(INDEX(I:I,ROW()),6))),0)</f>
        <v>0</v>
      </c>
      <c r="F202" s="283"/>
      <c r="G202" s="287"/>
      <c r="H202" s="302"/>
      <c r="I202" s="288"/>
      <c r="J202" s="302"/>
      <c r="K202" s="303"/>
      <c r="L202" s="50"/>
      <c r="M202" s="63"/>
    </row>
    <row r="203" spans="1:13">
      <c r="A203" s="44" cm="1">
        <f t="array" aca="1" ref="A203" ca="1">IF(INDEX(B:B,ROW()),COUNTIF(OFFSET(INDEX(B:B,ROW()),ROW()*-1+6,,ROW()-5),TRUE),0)</f>
        <v>0</v>
      </c>
      <c r="B203" s="44" t="b" cm="1">
        <f t="array" ref="B203">AND(分科號=INDEX(E:E,ROW()),INDEX(D:D,ROW())&gt;=分起日,INDEX(D:D,ROW())&lt;=分訖日,IF(分專案="全部",TRUE,INDEX(J:J,ROW())=分專案))</f>
        <v>0</v>
      </c>
      <c r="C203" s="45" cm="1">
        <f t="array" ref="C203">IF(INDEX(F:F,ROW())&lt;&gt;"",INDEX(F:F,ROW()),IF(INDEX(E:E,ROW())&lt;&gt;0,INDEX(C:C,ROW()-1),0))</f>
        <v>0</v>
      </c>
      <c r="D203" s="44" cm="1">
        <f t="array" ref="D203">IF(INDEX(G:G,ROW())&lt;&gt;"",INDEX(G:G,ROW()),IF(INDEX(E:E,ROW())&lt;&gt;0,INDEX(D:D,ROW()-1),0))</f>
        <v>0</v>
      </c>
      <c r="E203" s="217" cm="1">
        <f t="array" ref="E203">IF(INDEX(I:I,ROW())&lt;&gt;"",VALUE(TRIM(LEFT(INDEX(I:I,ROW()),6))),0)</f>
        <v>0</v>
      </c>
      <c r="F203" s="283"/>
      <c r="G203" s="287"/>
      <c r="H203" s="302"/>
      <c r="I203" s="288"/>
      <c r="J203" s="302"/>
      <c r="K203" s="303"/>
      <c r="L203" s="50"/>
      <c r="M203" s="63"/>
    </row>
    <row r="204" spans="1:13">
      <c r="A204" s="44" cm="1">
        <f t="array" aca="1" ref="A204" ca="1">IF(INDEX(B:B,ROW()),COUNTIF(OFFSET(INDEX(B:B,ROW()),ROW()*-1+6,,ROW()-5),TRUE),0)</f>
        <v>0</v>
      </c>
      <c r="B204" s="44" t="b" cm="1">
        <f t="array" ref="B204">AND(分科號=INDEX(E:E,ROW()),INDEX(D:D,ROW())&gt;=分起日,INDEX(D:D,ROW())&lt;=分訖日,IF(分專案="全部",TRUE,INDEX(J:J,ROW())=分專案))</f>
        <v>0</v>
      </c>
      <c r="C204" s="45" cm="1">
        <f t="array" ref="C204">IF(INDEX(F:F,ROW())&lt;&gt;"",INDEX(F:F,ROW()),IF(INDEX(E:E,ROW())&lt;&gt;0,INDEX(C:C,ROW()-1),0))</f>
        <v>0</v>
      </c>
      <c r="D204" s="44" cm="1">
        <f t="array" ref="D204">IF(INDEX(G:G,ROW())&lt;&gt;"",INDEX(G:G,ROW()),IF(INDEX(E:E,ROW())&lt;&gt;0,INDEX(D:D,ROW()-1),0))</f>
        <v>0</v>
      </c>
      <c r="E204" s="217" cm="1">
        <f t="array" ref="E204">IF(INDEX(I:I,ROW())&lt;&gt;"",VALUE(TRIM(LEFT(INDEX(I:I,ROW()),6))),0)</f>
        <v>0</v>
      </c>
      <c r="F204" s="283"/>
      <c r="G204" s="287"/>
      <c r="H204" s="302"/>
      <c r="I204" s="288"/>
      <c r="J204" s="302"/>
      <c r="K204" s="303"/>
      <c r="L204" s="50"/>
      <c r="M204" s="63"/>
    </row>
    <row r="205" spans="1:13">
      <c r="A205" s="44" cm="1">
        <f t="array" aca="1" ref="A205" ca="1">IF(INDEX(B:B,ROW()),COUNTIF(OFFSET(INDEX(B:B,ROW()),ROW()*-1+6,,ROW()-5),TRUE),0)</f>
        <v>0</v>
      </c>
      <c r="B205" s="44" t="b" cm="1">
        <f t="array" ref="B205">AND(分科號=INDEX(E:E,ROW()),INDEX(D:D,ROW())&gt;=分起日,INDEX(D:D,ROW())&lt;=分訖日,IF(分專案="全部",TRUE,INDEX(J:J,ROW())=分專案))</f>
        <v>0</v>
      </c>
      <c r="C205" s="45" cm="1">
        <f t="array" ref="C205">IF(INDEX(F:F,ROW())&lt;&gt;"",INDEX(F:F,ROW()),IF(INDEX(E:E,ROW())&lt;&gt;0,INDEX(C:C,ROW()-1),0))</f>
        <v>0</v>
      </c>
      <c r="D205" s="44" cm="1">
        <f t="array" ref="D205">IF(INDEX(G:G,ROW())&lt;&gt;"",INDEX(G:G,ROW()),IF(INDEX(E:E,ROW())&lt;&gt;0,INDEX(D:D,ROW()-1),0))</f>
        <v>0</v>
      </c>
      <c r="E205" s="217" cm="1">
        <f t="array" ref="E205">IF(INDEX(I:I,ROW())&lt;&gt;"",VALUE(TRIM(LEFT(INDEX(I:I,ROW()),6))),0)</f>
        <v>0</v>
      </c>
      <c r="F205" s="283"/>
      <c r="G205" s="287"/>
      <c r="H205" s="302"/>
      <c r="I205" s="288"/>
      <c r="J205" s="302"/>
      <c r="K205" s="303"/>
      <c r="L205" s="50"/>
      <c r="M205" s="63"/>
    </row>
    <row r="206" spans="1:13">
      <c r="A206" s="44" cm="1">
        <f t="array" aca="1" ref="A206" ca="1">IF(INDEX(B:B,ROW()),COUNTIF(OFFSET(INDEX(B:B,ROW()),ROW()*-1+6,,ROW()-5),TRUE),0)</f>
        <v>0</v>
      </c>
      <c r="B206" s="44" t="b" cm="1">
        <f t="array" ref="B206">AND(分科號=INDEX(E:E,ROW()),INDEX(D:D,ROW())&gt;=分起日,INDEX(D:D,ROW())&lt;=分訖日,IF(分專案="全部",TRUE,INDEX(J:J,ROW())=分專案))</f>
        <v>0</v>
      </c>
      <c r="C206" s="45" cm="1">
        <f t="array" ref="C206">IF(INDEX(F:F,ROW())&lt;&gt;"",INDEX(F:F,ROW()),IF(INDEX(E:E,ROW())&lt;&gt;0,INDEX(C:C,ROW()-1),0))</f>
        <v>0</v>
      </c>
      <c r="D206" s="44" cm="1">
        <f t="array" ref="D206">IF(INDEX(G:G,ROW())&lt;&gt;"",INDEX(G:G,ROW()),IF(INDEX(E:E,ROW())&lt;&gt;0,INDEX(D:D,ROW()-1),0))</f>
        <v>0</v>
      </c>
      <c r="E206" s="217" cm="1">
        <f t="array" ref="E206">IF(INDEX(I:I,ROW())&lt;&gt;"",VALUE(TRIM(LEFT(INDEX(I:I,ROW()),6))),0)</f>
        <v>0</v>
      </c>
      <c r="F206" s="283"/>
      <c r="G206" s="287"/>
      <c r="H206" s="302"/>
      <c r="I206" s="288"/>
      <c r="J206" s="302"/>
      <c r="K206" s="303"/>
      <c r="L206" s="50"/>
      <c r="M206" s="63"/>
    </row>
    <row r="207" spans="1:13">
      <c r="A207" s="44" cm="1">
        <f t="array" aca="1" ref="A207" ca="1">IF(INDEX(B:B,ROW()),COUNTIF(OFFSET(INDEX(B:B,ROW()),ROW()*-1+6,,ROW()-5),TRUE),0)</f>
        <v>0</v>
      </c>
      <c r="B207" s="44" t="b" cm="1">
        <f t="array" ref="B207">AND(分科號=INDEX(E:E,ROW()),INDEX(D:D,ROW())&gt;=分起日,INDEX(D:D,ROW())&lt;=分訖日,IF(分專案="全部",TRUE,INDEX(J:J,ROW())=分專案))</f>
        <v>0</v>
      </c>
      <c r="C207" s="45" cm="1">
        <f t="array" ref="C207">IF(INDEX(F:F,ROW())&lt;&gt;"",INDEX(F:F,ROW()),IF(INDEX(E:E,ROW())&lt;&gt;0,INDEX(C:C,ROW()-1),0))</f>
        <v>0</v>
      </c>
      <c r="D207" s="44" cm="1">
        <f t="array" ref="D207">IF(INDEX(G:G,ROW())&lt;&gt;"",INDEX(G:G,ROW()),IF(INDEX(E:E,ROW())&lt;&gt;0,INDEX(D:D,ROW()-1),0))</f>
        <v>0</v>
      </c>
      <c r="E207" s="217" cm="1">
        <f t="array" ref="E207">IF(INDEX(I:I,ROW())&lt;&gt;"",VALUE(TRIM(LEFT(INDEX(I:I,ROW()),6))),0)</f>
        <v>0</v>
      </c>
      <c r="F207" s="283"/>
      <c r="G207" s="287"/>
      <c r="H207" s="302"/>
      <c r="I207" s="288"/>
      <c r="J207" s="302"/>
      <c r="K207" s="303"/>
      <c r="L207" s="50"/>
      <c r="M207" s="63"/>
    </row>
    <row r="208" spans="1:13">
      <c r="A208" s="44" cm="1">
        <f t="array" aca="1" ref="A208" ca="1">IF(INDEX(B:B,ROW()),COUNTIF(OFFSET(INDEX(B:B,ROW()),ROW()*-1+6,,ROW()-5),TRUE),0)</f>
        <v>0</v>
      </c>
      <c r="B208" s="44" t="b" cm="1">
        <f t="array" ref="B208">AND(分科號=INDEX(E:E,ROW()),INDEX(D:D,ROW())&gt;=分起日,INDEX(D:D,ROW())&lt;=分訖日,IF(分專案="全部",TRUE,INDEX(J:J,ROW())=分專案))</f>
        <v>0</v>
      </c>
      <c r="C208" s="45" cm="1">
        <f t="array" ref="C208">IF(INDEX(F:F,ROW())&lt;&gt;"",INDEX(F:F,ROW()),IF(INDEX(E:E,ROW())&lt;&gt;0,INDEX(C:C,ROW()-1),0))</f>
        <v>0</v>
      </c>
      <c r="D208" s="44" cm="1">
        <f t="array" ref="D208">IF(INDEX(G:G,ROW())&lt;&gt;"",INDEX(G:G,ROW()),IF(INDEX(E:E,ROW())&lt;&gt;0,INDEX(D:D,ROW()-1),0))</f>
        <v>0</v>
      </c>
      <c r="E208" s="217" cm="1">
        <f t="array" ref="E208">IF(INDEX(I:I,ROW())&lt;&gt;"",VALUE(TRIM(LEFT(INDEX(I:I,ROW()),6))),0)</f>
        <v>0</v>
      </c>
      <c r="F208" s="283"/>
      <c r="G208" s="287"/>
      <c r="H208" s="302"/>
      <c r="I208" s="288"/>
      <c r="J208" s="302"/>
      <c r="K208" s="303"/>
      <c r="L208" s="50"/>
      <c r="M208" s="63"/>
    </row>
    <row r="209" spans="1:13">
      <c r="A209" s="44" cm="1">
        <f t="array" aca="1" ref="A209" ca="1">IF(INDEX(B:B,ROW()),COUNTIF(OFFSET(INDEX(B:B,ROW()),ROW()*-1+6,,ROW()-5),TRUE),0)</f>
        <v>0</v>
      </c>
      <c r="B209" s="44" t="b" cm="1">
        <f t="array" ref="B209">AND(分科號=INDEX(E:E,ROW()),INDEX(D:D,ROW())&gt;=分起日,INDEX(D:D,ROW())&lt;=分訖日,IF(分專案="全部",TRUE,INDEX(J:J,ROW())=分專案))</f>
        <v>0</v>
      </c>
      <c r="C209" s="45" cm="1">
        <f t="array" ref="C209">IF(INDEX(F:F,ROW())&lt;&gt;"",INDEX(F:F,ROW()),IF(INDEX(E:E,ROW())&lt;&gt;0,INDEX(C:C,ROW()-1),0))</f>
        <v>0</v>
      </c>
      <c r="D209" s="44" cm="1">
        <f t="array" ref="D209">IF(INDEX(G:G,ROW())&lt;&gt;"",INDEX(G:G,ROW()),IF(INDEX(E:E,ROW())&lt;&gt;0,INDEX(D:D,ROW()-1),0))</f>
        <v>0</v>
      </c>
      <c r="E209" s="217" cm="1">
        <f t="array" ref="E209">IF(INDEX(I:I,ROW())&lt;&gt;"",VALUE(TRIM(LEFT(INDEX(I:I,ROW()),6))),0)</f>
        <v>0</v>
      </c>
      <c r="F209" s="283"/>
      <c r="G209" s="287"/>
      <c r="H209" s="302"/>
      <c r="I209" s="288"/>
      <c r="J209" s="302"/>
      <c r="K209" s="303"/>
      <c r="L209" s="50"/>
      <c r="M209" s="63"/>
    </row>
    <row r="210" spans="1:13">
      <c r="A210" s="44" cm="1">
        <f t="array" aca="1" ref="A210" ca="1">IF(INDEX(B:B,ROW()),COUNTIF(OFFSET(INDEX(B:B,ROW()),ROW()*-1+6,,ROW()-5),TRUE),0)</f>
        <v>0</v>
      </c>
      <c r="B210" s="44" t="b" cm="1">
        <f t="array" ref="B210">AND(分科號=INDEX(E:E,ROW()),INDEX(D:D,ROW())&gt;=分起日,INDEX(D:D,ROW())&lt;=分訖日,IF(分專案="全部",TRUE,INDEX(J:J,ROW())=分專案))</f>
        <v>0</v>
      </c>
      <c r="C210" s="45" cm="1">
        <f t="array" ref="C210">IF(INDEX(F:F,ROW())&lt;&gt;"",INDEX(F:F,ROW()),IF(INDEX(E:E,ROW())&lt;&gt;0,INDEX(C:C,ROW()-1),0))</f>
        <v>0</v>
      </c>
      <c r="D210" s="44" cm="1">
        <f t="array" ref="D210">IF(INDEX(G:G,ROW())&lt;&gt;"",INDEX(G:G,ROW()),IF(INDEX(E:E,ROW())&lt;&gt;0,INDEX(D:D,ROW()-1),0))</f>
        <v>0</v>
      </c>
      <c r="E210" s="217" cm="1">
        <f t="array" ref="E210">IF(INDEX(I:I,ROW())&lt;&gt;"",VALUE(TRIM(LEFT(INDEX(I:I,ROW()),6))),0)</f>
        <v>0</v>
      </c>
      <c r="F210" s="283"/>
      <c r="G210" s="287"/>
      <c r="H210" s="302"/>
      <c r="I210" s="288"/>
      <c r="J210" s="302"/>
      <c r="K210" s="303"/>
      <c r="L210" s="50"/>
      <c r="M210" s="63"/>
    </row>
    <row r="211" spans="1:13">
      <c r="A211" s="44" cm="1">
        <f t="array" aca="1" ref="A211" ca="1">IF(INDEX(B:B,ROW()),COUNTIF(OFFSET(INDEX(B:B,ROW()),ROW()*-1+6,,ROW()-5),TRUE),0)</f>
        <v>0</v>
      </c>
      <c r="B211" s="44" t="b" cm="1">
        <f t="array" ref="B211">AND(分科號=INDEX(E:E,ROW()),INDEX(D:D,ROW())&gt;=分起日,INDEX(D:D,ROW())&lt;=分訖日,IF(分專案="全部",TRUE,INDEX(J:J,ROW())=分專案))</f>
        <v>0</v>
      </c>
      <c r="C211" s="45" cm="1">
        <f t="array" ref="C211">IF(INDEX(F:F,ROW())&lt;&gt;"",INDEX(F:F,ROW()),IF(INDEX(E:E,ROW())&lt;&gt;0,INDEX(C:C,ROW()-1),0))</f>
        <v>0</v>
      </c>
      <c r="D211" s="44" cm="1">
        <f t="array" ref="D211">IF(INDEX(G:G,ROW())&lt;&gt;"",INDEX(G:G,ROW()),IF(INDEX(E:E,ROW())&lt;&gt;0,INDEX(D:D,ROW()-1),0))</f>
        <v>0</v>
      </c>
      <c r="E211" s="217" cm="1">
        <f t="array" ref="E211">IF(INDEX(I:I,ROW())&lt;&gt;"",VALUE(TRIM(LEFT(INDEX(I:I,ROW()),6))),0)</f>
        <v>0</v>
      </c>
      <c r="F211" s="283"/>
      <c r="G211" s="287"/>
      <c r="H211" s="302"/>
      <c r="I211" s="288"/>
      <c r="J211" s="302"/>
      <c r="K211" s="303"/>
      <c r="L211" s="50"/>
      <c r="M211" s="63"/>
    </row>
    <row r="212" spans="1:13">
      <c r="A212" s="44" cm="1">
        <f t="array" aca="1" ref="A212" ca="1">IF(INDEX(B:B,ROW()),COUNTIF(OFFSET(INDEX(B:B,ROW()),ROW()*-1+6,,ROW()-5),TRUE),0)</f>
        <v>0</v>
      </c>
      <c r="B212" s="44" t="b" cm="1">
        <f t="array" ref="B212">AND(分科號=INDEX(E:E,ROW()),INDEX(D:D,ROW())&gt;=分起日,INDEX(D:D,ROW())&lt;=分訖日,IF(分專案="全部",TRUE,INDEX(J:J,ROW())=分專案))</f>
        <v>0</v>
      </c>
      <c r="C212" s="45" cm="1">
        <f t="array" ref="C212">IF(INDEX(F:F,ROW())&lt;&gt;"",INDEX(F:F,ROW()),IF(INDEX(E:E,ROW())&lt;&gt;0,INDEX(C:C,ROW()-1),0))</f>
        <v>0</v>
      </c>
      <c r="D212" s="44" cm="1">
        <f t="array" ref="D212">IF(INDEX(G:G,ROW())&lt;&gt;"",INDEX(G:G,ROW()),IF(INDEX(E:E,ROW())&lt;&gt;0,INDEX(D:D,ROW()-1),0))</f>
        <v>0</v>
      </c>
      <c r="E212" s="217" cm="1">
        <f t="array" ref="E212">IF(INDEX(I:I,ROW())&lt;&gt;"",VALUE(TRIM(LEFT(INDEX(I:I,ROW()),6))),0)</f>
        <v>0</v>
      </c>
      <c r="F212" s="283"/>
      <c r="G212" s="287"/>
      <c r="H212" s="302"/>
      <c r="I212" s="288"/>
      <c r="J212" s="302"/>
      <c r="K212" s="303"/>
      <c r="L212" s="50"/>
      <c r="M212" s="63"/>
    </row>
    <row r="213" spans="1:13">
      <c r="A213" s="44" cm="1">
        <f t="array" aca="1" ref="A213" ca="1">IF(INDEX(B:B,ROW()),COUNTIF(OFFSET(INDEX(B:B,ROW()),ROW()*-1+6,,ROW()-5),TRUE),0)</f>
        <v>0</v>
      </c>
      <c r="B213" s="44" t="b" cm="1">
        <f t="array" ref="B213">AND(分科號=INDEX(E:E,ROW()),INDEX(D:D,ROW())&gt;=分起日,INDEX(D:D,ROW())&lt;=分訖日,IF(分專案="全部",TRUE,INDEX(J:J,ROW())=分專案))</f>
        <v>0</v>
      </c>
      <c r="C213" s="45" cm="1">
        <f t="array" ref="C213">IF(INDEX(F:F,ROW())&lt;&gt;"",INDEX(F:F,ROW()),IF(INDEX(E:E,ROW())&lt;&gt;0,INDEX(C:C,ROW()-1),0))</f>
        <v>0</v>
      </c>
      <c r="D213" s="44" cm="1">
        <f t="array" ref="D213">IF(INDEX(G:G,ROW())&lt;&gt;"",INDEX(G:G,ROW()),IF(INDEX(E:E,ROW())&lt;&gt;0,INDEX(D:D,ROW()-1),0))</f>
        <v>0</v>
      </c>
      <c r="E213" s="217" cm="1">
        <f t="array" ref="E213">IF(INDEX(I:I,ROW())&lt;&gt;"",VALUE(TRIM(LEFT(INDEX(I:I,ROW()),6))),0)</f>
        <v>0</v>
      </c>
      <c r="F213" s="283"/>
      <c r="G213" s="287"/>
      <c r="H213" s="302"/>
      <c r="I213" s="288"/>
      <c r="J213" s="302"/>
      <c r="K213" s="303"/>
      <c r="L213" s="50"/>
      <c r="M213" s="63"/>
    </row>
    <row r="214" spans="1:13">
      <c r="A214" s="44" cm="1">
        <f t="array" aca="1" ref="A214" ca="1">IF(INDEX(B:B,ROW()),COUNTIF(OFFSET(INDEX(B:B,ROW()),ROW()*-1+6,,ROW()-5),TRUE),0)</f>
        <v>0</v>
      </c>
      <c r="B214" s="44" t="b" cm="1">
        <f t="array" ref="B214">AND(分科號=INDEX(E:E,ROW()),INDEX(D:D,ROW())&gt;=分起日,INDEX(D:D,ROW())&lt;=分訖日,IF(分專案="全部",TRUE,INDEX(J:J,ROW())=分專案))</f>
        <v>0</v>
      </c>
      <c r="C214" s="45" cm="1">
        <f t="array" ref="C214">IF(INDEX(F:F,ROW())&lt;&gt;"",INDEX(F:F,ROW()),IF(INDEX(E:E,ROW())&lt;&gt;0,INDEX(C:C,ROW()-1),0))</f>
        <v>0</v>
      </c>
      <c r="D214" s="44" cm="1">
        <f t="array" ref="D214">IF(INDEX(G:G,ROW())&lt;&gt;"",INDEX(G:G,ROW()),IF(INDEX(E:E,ROW())&lt;&gt;0,INDEX(D:D,ROW()-1),0))</f>
        <v>0</v>
      </c>
      <c r="E214" s="217" cm="1">
        <f t="array" ref="E214">IF(INDEX(I:I,ROW())&lt;&gt;"",VALUE(TRIM(LEFT(INDEX(I:I,ROW()),6))),0)</f>
        <v>0</v>
      </c>
      <c r="F214" s="283"/>
      <c r="G214" s="287"/>
      <c r="H214" s="302"/>
      <c r="I214" s="288"/>
      <c r="J214" s="302"/>
      <c r="K214" s="303"/>
      <c r="L214" s="50"/>
      <c r="M214" s="63"/>
    </row>
    <row r="215" spans="1:13">
      <c r="A215" s="44" cm="1">
        <f t="array" aca="1" ref="A215" ca="1">IF(INDEX(B:B,ROW()),COUNTIF(OFFSET(INDEX(B:B,ROW()),ROW()*-1+6,,ROW()-5),TRUE),0)</f>
        <v>0</v>
      </c>
      <c r="B215" s="44" t="b" cm="1">
        <f t="array" ref="B215">AND(分科號=INDEX(E:E,ROW()),INDEX(D:D,ROW())&gt;=分起日,INDEX(D:D,ROW())&lt;=分訖日,IF(分專案="全部",TRUE,INDEX(J:J,ROW())=分專案))</f>
        <v>0</v>
      </c>
      <c r="C215" s="45" cm="1">
        <f t="array" ref="C215">IF(INDEX(F:F,ROW())&lt;&gt;"",INDEX(F:F,ROW()),IF(INDEX(E:E,ROW())&lt;&gt;0,INDEX(C:C,ROW()-1),0))</f>
        <v>0</v>
      </c>
      <c r="D215" s="44" cm="1">
        <f t="array" ref="D215">IF(INDEX(G:G,ROW())&lt;&gt;"",INDEX(G:G,ROW()),IF(INDEX(E:E,ROW())&lt;&gt;0,INDEX(D:D,ROW()-1),0))</f>
        <v>0</v>
      </c>
      <c r="E215" s="217" cm="1">
        <f t="array" ref="E215">IF(INDEX(I:I,ROW())&lt;&gt;"",VALUE(TRIM(LEFT(INDEX(I:I,ROW()),6))),0)</f>
        <v>0</v>
      </c>
      <c r="F215" s="283"/>
      <c r="G215" s="287"/>
      <c r="H215" s="302"/>
      <c r="I215" s="288"/>
      <c r="J215" s="302"/>
      <c r="K215" s="303"/>
      <c r="L215" s="50"/>
      <c r="M215" s="63"/>
    </row>
    <row r="216" spans="1:13">
      <c r="A216" s="44" cm="1">
        <f t="array" aca="1" ref="A216" ca="1">IF(INDEX(B:B,ROW()),COUNTIF(OFFSET(INDEX(B:B,ROW()),ROW()*-1+6,,ROW()-5),TRUE),0)</f>
        <v>0</v>
      </c>
      <c r="B216" s="44" t="b" cm="1">
        <f t="array" ref="B216">AND(分科號=INDEX(E:E,ROW()),INDEX(D:D,ROW())&gt;=分起日,INDEX(D:D,ROW())&lt;=分訖日,IF(分專案="全部",TRUE,INDEX(J:J,ROW())=分專案))</f>
        <v>0</v>
      </c>
      <c r="C216" s="45" cm="1">
        <f t="array" ref="C216">IF(INDEX(F:F,ROW())&lt;&gt;"",INDEX(F:F,ROW()),IF(INDEX(E:E,ROW())&lt;&gt;0,INDEX(C:C,ROW()-1),0))</f>
        <v>0</v>
      </c>
      <c r="D216" s="44" cm="1">
        <f t="array" ref="D216">IF(INDEX(G:G,ROW())&lt;&gt;"",INDEX(G:G,ROW()),IF(INDEX(E:E,ROW())&lt;&gt;0,INDEX(D:D,ROW()-1),0))</f>
        <v>0</v>
      </c>
      <c r="E216" s="217" cm="1">
        <f t="array" ref="E216">IF(INDEX(I:I,ROW())&lt;&gt;"",VALUE(TRIM(LEFT(INDEX(I:I,ROW()),6))),0)</f>
        <v>0</v>
      </c>
      <c r="F216" s="283"/>
      <c r="G216" s="287"/>
      <c r="H216" s="302"/>
      <c r="I216" s="288"/>
      <c r="J216" s="302"/>
      <c r="K216" s="303"/>
      <c r="L216" s="50"/>
      <c r="M216" s="63"/>
    </row>
    <row r="217" spans="1:13">
      <c r="A217" s="44" cm="1">
        <f t="array" aca="1" ref="A217" ca="1">IF(INDEX(B:B,ROW()),COUNTIF(OFFSET(INDEX(B:B,ROW()),ROW()*-1+6,,ROW()-5),TRUE),0)</f>
        <v>0</v>
      </c>
      <c r="B217" s="44" t="b" cm="1">
        <f t="array" ref="B217">AND(分科號=INDEX(E:E,ROW()),INDEX(D:D,ROW())&gt;=分起日,INDEX(D:D,ROW())&lt;=分訖日,IF(分專案="全部",TRUE,INDEX(J:J,ROW())=分專案))</f>
        <v>0</v>
      </c>
      <c r="C217" s="45" cm="1">
        <f t="array" ref="C217">IF(INDEX(F:F,ROW())&lt;&gt;"",INDEX(F:F,ROW()),IF(INDEX(E:E,ROW())&lt;&gt;0,INDEX(C:C,ROW()-1),0))</f>
        <v>0</v>
      </c>
      <c r="D217" s="44" cm="1">
        <f t="array" ref="D217">IF(INDEX(G:G,ROW())&lt;&gt;"",INDEX(G:G,ROW()),IF(INDEX(E:E,ROW())&lt;&gt;0,INDEX(D:D,ROW()-1),0))</f>
        <v>0</v>
      </c>
      <c r="E217" s="217" cm="1">
        <f t="array" ref="E217">IF(INDEX(I:I,ROW())&lt;&gt;"",VALUE(TRIM(LEFT(INDEX(I:I,ROW()),6))),0)</f>
        <v>0</v>
      </c>
      <c r="F217" s="283"/>
      <c r="G217" s="287"/>
      <c r="H217" s="302"/>
      <c r="I217" s="288"/>
      <c r="J217" s="302"/>
      <c r="K217" s="303"/>
      <c r="L217" s="50"/>
      <c r="M217" s="63"/>
    </row>
    <row r="218" spans="1:13">
      <c r="A218" s="44" cm="1">
        <f t="array" aca="1" ref="A218" ca="1">IF(INDEX(B:B,ROW()),COUNTIF(OFFSET(INDEX(B:B,ROW()),ROW()*-1+6,,ROW()-5),TRUE),0)</f>
        <v>0</v>
      </c>
      <c r="B218" s="44" t="b" cm="1">
        <f t="array" ref="B218">AND(分科號=INDEX(E:E,ROW()),INDEX(D:D,ROW())&gt;=分起日,INDEX(D:D,ROW())&lt;=分訖日,IF(分專案="全部",TRUE,INDEX(J:J,ROW())=分專案))</f>
        <v>0</v>
      </c>
      <c r="C218" s="45" cm="1">
        <f t="array" ref="C218">IF(INDEX(F:F,ROW())&lt;&gt;"",INDEX(F:F,ROW()),IF(INDEX(E:E,ROW())&lt;&gt;0,INDEX(C:C,ROW()-1),0))</f>
        <v>0</v>
      </c>
      <c r="D218" s="44" cm="1">
        <f t="array" ref="D218">IF(INDEX(G:G,ROW())&lt;&gt;"",INDEX(G:G,ROW()),IF(INDEX(E:E,ROW())&lt;&gt;0,INDEX(D:D,ROW()-1),0))</f>
        <v>0</v>
      </c>
      <c r="E218" s="217" cm="1">
        <f t="array" ref="E218">IF(INDEX(I:I,ROW())&lt;&gt;"",VALUE(TRIM(LEFT(INDEX(I:I,ROW()),6))),0)</f>
        <v>0</v>
      </c>
      <c r="F218" s="283"/>
      <c r="G218" s="287"/>
      <c r="H218" s="302"/>
      <c r="I218" s="288"/>
      <c r="J218" s="302"/>
      <c r="K218" s="303"/>
      <c r="L218" s="50"/>
      <c r="M218" s="63"/>
    </row>
    <row r="219" spans="1:13">
      <c r="A219" s="44" cm="1">
        <f t="array" aca="1" ref="A219" ca="1">IF(INDEX(B:B,ROW()),COUNTIF(OFFSET(INDEX(B:B,ROW()),ROW()*-1+6,,ROW()-5),TRUE),0)</f>
        <v>0</v>
      </c>
      <c r="B219" s="44" t="b" cm="1">
        <f t="array" ref="B219">AND(分科號=INDEX(E:E,ROW()),INDEX(D:D,ROW())&gt;=分起日,INDEX(D:D,ROW())&lt;=分訖日,IF(分專案="全部",TRUE,INDEX(J:J,ROW())=分專案))</f>
        <v>0</v>
      </c>
      <c r="C219" s="45" cm="1">
        <f t="array" ref="C219">IF(INDEX(F:F,ROW())&lt;&gt;"",INDEX(F:F,ROW()),IF(INDEX(E:E,ROW())&lt;&gt;0,INDEX(C:C,ROW()-1),0))</f>
        <v>0</v>
      </c>
      <c r="D219" s="44" cm="1">
        <f t="array" ref="D219">IF(INDEX(G:G,ROW())&lt;&gt;"",INDEX(G:G,ROW()),IF(INDEX(E:E,ROW())&lt;&gt;0,INDEX(D:D,ROW()-1),0))</f>
        <v>0</v>
      </c>
      <c r="E219" s="217" cm="1">
        <f t="array" ref="E219">IF(INDEX(I:I,ROW())&lt;&gt;"",VALUE(TRIM(LEFT(INDEX(I:I,ROW()),6))),0)</f>
        <v>0</v>
      </c>
      <c r="F219" s="283"/>
      <c r="G219" s="287"/>
      <c r="H219" s="302"/>
      <c r="I219" s="288"/>
      <c r="J219" s="302"/>
      <c r="K219" s="303"/>
      <c r="L219" s="50"/>
      <c r="M219" s="63"/>
    </row>
    <row r="220" spans="1:13">
      <c r="A220" s="44" cm="1">
        <f t="array" aca="1" ref="A220" ca="1">IF(INDEX(B:B,ROW()),COUNTIF(OFFSET(INDEX(B:B,ROW()),ROW()*-1+6,,ROW()-5),TRUE),0)</f>
        <v>0</v>
      </c>
      <c r="B220" s="44" t="b" cm="1">
        <f t="array" ref="B220">AND(分科號=INDEX(E:E,ROW()),INDEX(D:D,ROW())&gt;=分起日,INDEX(D:D,ROW())&lt;=分訖日,IF(分專案="全部",TRUE,INDEX(J:J,ROW())=分專案))</f>
        <v>0</v>
      </c>
      <c r="C220" s="45" cm="1">
        <f t="array" ref="C220">IF(INDEX(F:F,ROW())&lt;&gt;"",INDEX(F:F,ROW()),IF(INDEX(E:E,ROW())&lt;&gt;0,INDEX(C:C,ROW()-1),0))</f>
        <v>0</v>
      </c>
      <c r="D220" s="44" cm="1">
        <f t="array" ref="D220">IF(INDEX(G:G,ROW())&lt;&gt;"",INDEX(G:G,ROW()),IF(INDEX(E:E,ROW())&lt;&gt;0,INDEX(D:D,ROW()-1),0))</f>
        <v>0</v>
      </c>
      <c r="E220" s="217" cm="1">
        <f t="array" ref="E220">IF(INDEX(I:I,ROW())&lt;&gt;"",VALUE(TRIM(LEFT(INDEX(I:I,ROW()),6))),0)</f>
        <v>0</v>
      </c>
      <c r="F220" s="283"/>
      <c r="G220" s="287"/>
      <c r="H220" s="302"/>
      <c r="I220" s="288"/>
      <c r="J220" s="302"/>
      <c r="K220" s="303"/>
      <c r="L220" s="50"/>
      <c r="M220" s="63"/>
    </row>
    <row r="221" spans="1:13">
      <c r="A221" s="44" cm="1">
        <f t="array" aca="1" ref="A221" ca="1">IF(INDEX(B:B,ROW()),COUNTIF(OFFSET(INDEX(B:B,ROW()),ROW()*-1+6,,ROW()-5),TRUE),0)</f>
        <v>0</v>
      </c>
      <c r="B221" s="44" t="b" cm="1">
        <f t="array" ref="B221">AND(分科號=INDEX(E:E,ROW()),INDEX(D:D,ROW())&gt;=分起日,INDEX(D:D,ROW())&lt;=分訖日,IF(分專案="全部",TRUE,INDEX(J:J,ROW())=分專案))</f>
        <v>0</v>
      </c>
      <c r="C221" s="45" cm="1">
        <f t="array" ref="C221">IF(INDEX(F:F,ROW())&lt;&gt;"",INDEX(F:F,ROW()),IF(INDEX(E:E,ROW())&lt;&gt;0,INDEX(C:C,ROW()-1),0))</f>
        <v>0</v>
      </c>
      <c r="D221" s="44" cm="1">
        <f t="array" ref="D221">IF(INDEX(G:G,ROW())&lt;&gt;"",INDEX(G:G,ROW()),IF(INDEX(E:E,ROW())&lt;&gt;0,INDEX(D:D,ROW()-1),0))</f>
        <v>0</v>
      </c>
      <c r="E221" s="217" cm="1">
        <f t="array" ref="E221">IF(INDEX(I:I,ROW())&lt;&gt;"",VALUE(TRIM(LEFT(INDEX(I:I,ROW()),6))),0)</f>
        <v>0</v>
      </c>
      <c r="F221" s="283"/>
      <c r="G221" s="287"/>
      <c r="H221" s="302"/>
      <c r="I221" s="288"/>
      <c r="J221" s="302"/>
      <c r="K221" s="303"/>
      <c r="L221" s="50"/>
      <c r="M221" s="63"/>
    </row>
    <row r="222" spans="1:13">
      <c r="A222" s="44" cm="1">
        <f t="array" aca="1" ref="A222" ca="1">IF(INDEX(B:B,ROW()),COUNTIF(OFFSET(INDEX(B:B,ROW()),ROW()*-1+6,,ROW()-5),TRUE),0)</f>
        <v>0</v>
      </c>
      <c r="B222" s="44" t="b" cm="1">
        <f t="array" ref="B222">AND(分科號=INDEX(E:E,ROW()),INDEX(D:D,ROW())&gt;=分起日,INDEX(D:D,ROW())&lt;=分訖日,IF(分專案="全部",TRUE,INDEX(J:J,ROW())=分專案))</f>
        <v>0</v>
      </c>
      <c r="C222" s="45" cm="1">
        <f t="array" ref="C222">IF(INDEX(F:F,ROW())&lt;&gt;"",INDEX(F:F,ROW()),IF(INDEX(E:E,ROW())&lt;&gt;0,INDEX(C:C,ROW()-1),0))</f>
        <v>0</v>
      </c>
      <c r="D222" s="44" cm="1">
        <f t="array" ref="D222">IF(INDEX(G:G,ROW())&lt;&gt;"",INDEX(G:G,ROW()),IF(INDEX(E:E,ROW())&lt;&gt;0,INDEX(D:D,ROW()-1),0))</f>
        <v>0</v>
      </c>
      <c r="E222" s="217" cm="1">
        <f t="array" ref="E222">IF(INDEX(I:I,ROW())&lt;&gt;"",VALUE(TRIM(LEFT(INDEX(I:I,ROW()),6))),0)</f>
        <v>0</v>
      </c>
      <c r="F222" s="283"/>
      <c r="G222" s="287"/>
      <c r="H222" s="302"/>
      <c r="I222" s="288"/>
      <c r="J222" s="302"/>
      <c r="K222" s="303"/>
      <c r="L222" s="50"/>
      <c r="M222" s="63"/>
    </row>
    <row r="223" spans="1:13">
      <c r="A223" s="44" cm="1">
        <f t="array" aca="1" ref="A223" ca="1">IF(INDEX(B:B,ROW()),COUNTIF(OFFSET(INDEX(B:B,ROW()),ROW()*-1+6,,ROW()-5),TRUE),0)</f>
        <v>0</v>
      </c>
      <c r="B223" s="44" t="b" cm="1">
        <f t="array" ref="B223">AND(分科號=INDEX(E:E,ROW()),INDEX(D:D,ROW())&gt;=分起日,INDEX(D:D,ROW())&lt;=分訖日,IF(分專案="全部",TRUE,INDEX(J:J,ROW())=分專案))</f>
        <v>0</v>
      </c>
      <c r="C223" s="45" cm="1">
        <f t="array" ref="C223">IF(INDEX(F:F,ROW())&lt;&gt;"",INDEX(F:F,ROW()),IF(INDEX(E:E,ROW())&lt;&gt;0,INDEX(C:C,ROW()-1),0))</f>
        <v>0</v>
      </c>
      <c r="D223" s="44" cm="1">
        <f t="array" ref="D223">IF(INDEX(G:G,ROW())&lt;&gt;"",INDEX(G:G,ROW()),IF(INDEX(E:E,ROW())&lt;&gt;0,INDEX(D:D,ROW()-1),0))</f>
        <v>0</v>
      </c>
      <c r="E223" s="217" cm="1">
        <f t="array" ref="E223">IF(INDEX(I:I,ROW())&lt;&gt;"",VALUE(TRIM(LEFT(INDEX(I:I,ROW()),6))),0)</f>
        <v>0</v>
      </c>
      <c r="F223" s="283"/>
      <c r="G223" s="287"/>
      <c r="H223" s="302"/>
      <c r="I223" s="288"/>
      <c r="J223" s="302"/>
      <c r="K223" s="303"/>
      <c r="L223" s="50"/>
      <c r="M223" s="63"/>
    </row>
    <row r="224" spans="1:13">
      <c r="A224" s="44" cm="1">
        <f t="array" aca="1" ref="A224" ca="1">IF(INDEX(B:B,ROW()),COUNTIF(OFFSET(INDEX(B:B,ROW()),ROW()*-1+6,,ROW()-5),TRUE),0)</f>
        <v>0</v>
      </c>
      <c r="B224" s="44" t="b" cm="1">
        <f t="array" ref="B224">AND(分科號=INDEX(E:E,ROW()),INDEX(D:D,ROW())&gt;=分起日,INDEX(D:D,ROW())&lt;=分訖日,IF(分專案="全部",TRUE,INDEX(J:J,ROW())=分專案))</f>
        <v>0</v>
      </c>
      <c r="C224" s="45" cm="1">
        <f t="array" ref="C224">IF(INDEX(F:F,ROW())&lt;&gt;"",INDEX(F:F,ROW()),IF(INDEX(E:E,ROW())&lt;&gt;0,INDEX(C:C,ROW()-1),0))</f>
        <v>0</v>
      </c>
      <c r="D224" s="44" cm="1">
        <f t="array" ref="D224">IF(INDEX(G:G,ROW())&lt;&gt;"",INDEX(G:G,ROW()),IF(INDEX(E:E,ROW())&lt;&gt;0,INDEX(D:D,ROW()-1),0))</f>
        <v>0</v>
      </c>
      <c r="E224" s="217" cm="1">
        <f t="array" ref="E224">IF(INDEX(I:I,ROW())&lt;&gt;"",VALUE(TRIM(LEFT(INDEX(I:I,ROW()),6))),0)</f>
        <v>0</v>
      </c>
      <c r="F224" s="283"/>
      <c r="G224" s="287"/>
      <c r="H224" s="302"/>
      <c r="I224" s="288"/>
      <c r="J224" s="302"/>
      <c r="K224" s="303"/>
      <c r="L224" s="50"/>
      <c r="M224" s="63"/>
    </row>
    <row r="225" spans="1:13">
      <c r="A225" s="44" cm="1">
        <f t="array" aca="1" ref="A225" ca="1">IF(INDEX(B:B,ROW()),COUNTIF(OFFSET(INDEX(B:B,ROW()),ROW()*-1+6,,ROW()-5),TRUE),0)</f>
        <v>0</v>
      </c>
      <c r="B225" s="44" t="b" cm="1">
        <f t="array" ref="B225">AND(分科號=INDEX(E:E,ROW()),INDEX(D:D,ROW())&gt;=分起日,INDEX(D:D,ROW())&lt;=分訖日,IF(分專案="全部",TRUE,INDEX(J:J,ROW())=分專案))</f>
        <v>0</v>
      </c>
      <c r="C225" s="45" cm="1">
        <f t="array" ref="C225">IF(INDEX(F:F,ROW())&lt;&gt;"",INDEX(F:F,ROW()),IF(INDEX(E:E,ROW())&lt;&gt;0,INDEX(C:C,ROW()-1),0))</f>
        <v>0</v>
      </c>
      <c r="D225" s="44" cm="1">
        <f t="array" ref="D225">IF(INDEX(G:G,ROW())&lt;&gt;"",INDEX(G:G,ROW()),IF(INDEX(E:E,ROW())&lt;&gt;0,INDEX(D:D,ROW()-1),0))</f>
        <v>0</v>
      </c>
      <c r="E225" s="217" cm="1">
        <f t="array" ref="E225">IF(INDEX(I:I,ROW())&lt;&gt;"",VALUE(TRIM(LEFT(INDEX(I:I,ROW()),6))),0)</f>
        <v>0</v>
      </c>
      <c r="F225" s="283"/>
      <c r="G225" s="287"/>
      <c r="H225" s="302"/>
      <c r="I225" s="288"/>
      <c r="J225" s="302"/>
      <c r="K225" s="303"/>
      <c r="L225" s="50"/>
      <c r="M225" s="63"/>
    </row>
    <row r="226" spans="1:13">
      <c r="A226" s="44" cm="1">
        <f t="array" aca="1" ref="A226" ca="1">IF(INDEX(B:B,ROW()),COUNTIF(OFFSET(INDEX(B:B,ROW()),ROW()*-1+6,,ROW()-5),TRUE),0)</f>
        <v>0</v>
      </c>
      <c r="B226" s="44" t="b" cm="1">
        <f t="array" ref="B226">AND(分科號=INDEX(E:E,ROW()),INDEX(D:D,ROW())&gt;=分起日,INDEX(D:D,ROW())&lt;=分訖日,IF(分專案="全部",TRUE,INDEX(J:J,ROW())=分專案))</f>
        <v>0</v>
      </c>
      <c r="C226" s="45" cm="1">
        <f t="array" ref="C226">IF(INDEX(F:F,ROW())&lt;&gt;"",INDEX(F:F,ROW()),IF(INDEX(E:E,ROW())&lt;&gt;0,INDEX(C:C,ROW()-1),0))</f>
        <v>0</v>
      </c>
      <c r="D226" s="44" cm="1">
        <f t="array" ref="D226">IF(INDEX(G:G,ROW())&lt;&gt;"",INDEX(G:G,ROW()),IF(INDEX(E:E,ROW())&lt;&gt;0,INDEX(D:D,ROW()-1),0))</f>
        <v>0</v>
      </c>
      <c r="E226" s="217" cm="1">
        <f t="array" ref="E226">IF(INDEX(I:I,ROW())&lt;&gt;"",VALUE(TRIM(LEFT(INDEX(I:I,ROW()),6))),0)</f>
        <v>0</v>
      </c>
      <c r="F226" s="283"/>
      <c r="G226" s="287"/>
      <c r="H226" s="302"/>
      <c r="I226" s="288"/>
      <c r="J226" s="302"/>
      <c r="K226" s="303"/>
      <c r="L226" s="50"/>
      <c r="M226" s="63"/>
    </row>
    <row r="227" spans="1:13">
      <c r="A227" s="44" cm="1">
        <f t="array" aca="1" ref="A227" ca="1">IF(INDEX(B:B,ROW()),COUNTIF(OFFSET(INDEX(B:B,ROW()),ROW()*-1+6,,ROW()-5),TRUE),0)</f>
        <v>0</v>
      </c>
      <c r="B227" s="44" t="b" cm="1">
        <f t="array" ref="B227">AND(分科號=INDEX(E:E,ROW()),INDEX(D:D,ROW())&gt;=分起日,INDEX(D:D,ROW())&lt;=分訖日,IF(分專案="全部",TRUE,INDEX(J:J,ROW())=分專案))</f>
        <v>0</v>
      </c>
      <c r="C227" s="45" cm="1">
        <f t="array" ref="C227">IF(INDEX(F:F,ROW())&lt;&gt;"",INDEX(F:F,ROW()),IF(INDEX(E:E,ROW())&lt;&gt;0,INDEX(C:C,ROW()-1),0))</f>
        <v>0</v>
      </c>
      <c r="D227" s="44" cm="1">
        <f t="array" ref="D227">IF(INDEX(G:G,ROW())&lt;&gt;"",INDEX(G:G,ROW()),IF(INDEX(E:E,ROW())&lt;&gt;0,INDEX(D:D,ROW()-1),0))</f>
        <v>0</v>
      </c>
      <c r="E227" s="217" cm="1">
        <f t="array" ref="E227">IF(INDEX(I:I,ROW())&lt;&gt;"",VALUE(TRIM(LEFT(INDEX(I:I,ROW()),6))),0)</f>
        <v>0</v>
      </c>
      <c r="F227" s="283"/>
      <c r="G227" s="287"/>
      <c r="H227" s="302"/>
      <c r="I227" s="288"/>
      <c r="J227" s="302"/>
      <c r="K227" s="303"/>
      <c r="L227" s="50"/>
      <c r="M227" s="63"/>
    </row>
    <row r="228" spans="1:13">
      <c r="A228" s="44" cm="1">
        <f t="array" aca="1" ref="A228" ca="1">IF(INDEX(B:B,ROW()),COUNTIF(OFFSET(INDEX(B:B,ROW()),ROW()*-1+6,,ROW()-5),TRUE),0)</f>
        <v>0</v>
      </c>
      <c r="B228" s="44" t="b" cm="1">
        <f t="array" ref="B228">AND(分科號=INDEX(E:E,ROW()),INDEX(D:D,ROW())&gt;=分起日,INDEX(D:D,ROW())&lt;=分訖日,IF(分專案="全部",TRUE,INDEX(J:J,ROW())=分專案))</f>
        <v>0</v>
      </c>
      <c r="C228" s="45" cm="1">
        <f t="array" ref="C228">IF(INDEX(F:F,ROW())&lt;&gt;"",INDEX(F:F,ROW()),IF(INDEX(E:E,ROW())&lt;&gt;0,INDEX(C:C,ROW()-1),0))</f>
        <v>0</v>
      </c>
      <c r="D228" s="44" cm="1">
        <f t="array" ref="D228">IF(INDEX(G:G,ROW())&lt;&gt;"",INDEX(G:G,ROW()),IF(INDEX(E:E,ROW())&lt;&gt;0,INDEX(D:D,ROW()-1),0))</f>
        <v>0</v>
      </c>
      <c r="E228" s="217" cm="1">
        <f t="array" ref="E228">IF(INDEX(I:I,ROW())&lt;&gt;"",VALUE(TRIM(LEFT(INDEX(I:I,ROW()),6))),0)</f>
        <v>0</v>
      </c>
      <c r="F228" s="283"/>
      <c r="G228" s="287"/>
      <c r="H228" s="302"/>
      <c r="I228" s="288"/>
      <c r="J228" s="302"/>
      <c r="K228" s="303"/>
      <c r="L228" s="50"/>
      <c r="M228" s="63"/>
    </row>
    <row r="229" spans="1:13">
      <c r="A229" s="44" cm="1">
        <f t="array" aca="1" ref="A229" ca="1">IF(INDEX(B:B,ROW()),COUNTIF(OFFSET(INDEX(B:B,ROW()),ROW()*-1+6,,ROW()-5),TRUE),0)</f>
        <v>0</v>
      </c>
      <c r="B229" s="44" t="b" cm="1">
        <f t="array" ref="B229">AND(分科號=INDEX(E:E,ROW()),INDEX(D:D,ROW())&gt;=分起日,INDEX(D:D,ROW())&lt;=分訖日,IF(分專案="全部",TRUE,INDEX(J:J,ROW())=分專案))</f>
        <v>0</v>
      </c>
      <c r="C229" s="45" cm="1">
        <f t="array" ref="C229">IF(INDEX(F:F,ROW())&lt;&gt;"",INDEX(F:F,ROW()),IF(INDEX(E:E,ROW())&lt;&gt;0,INDEX(C:C,ROW()-1),0))</f>
        <v>0</v>
      </c>
      <c r="D229" s="44" cm="1">
        <f t="array" ref="D229">IF(INDEX(G:G,ROW())&lt;&gt;"",INDEX(G:G,ROW()),IF(INDEX(E:E,ROW())&lt;&gt;0,INDEX(D:D,ROW()-1),0))</f>
        <v>0</v>
      </c>
      <c r="E229" s="217" cm="1">
        <f t="array" ref="E229">IF(INDEX(I:I,ROW())&lt;&gt;"",VALUE(TRIM(LEFT(INDEX(I:I,ROW()),6))),0)</f>
        <v>0</v>
      </c>
      <c r="F229" s="283"/>
      <c r="G229" s="287"/>
      <c r="H229" s="302"/>
      <c r="I229" s="288"/>
      <c r="J229" s="302"/>
      <c r="K229" s="303"/>
      <c r="L229" s="50"/>
      <c r="M229" s="63"/>
    </row>
    <row r="230" spans="1:13">
      <c r="A230" s="44" cm="1">
        <f t="array" aca="1" ref="A230" ca="1">IF(INDEX(B:B,ROW()),COUNTIF(OFFSET(INDEX(B:B,ROW()),ROW()*-1+6,,ROW()-5),TRUE),0)</f>
        <v>0</v>
      </c>
      <c r="B230" s="44" t="b" cm="1">
        <f t="array" ref="B230">AND(分科號=INDEX(E:E,ROW()),INDEX(D:D,ROW())&gt;=分起日,INDEX(D:D,ROW())&lt;=分訖日,IF(分專案="全部",TRUE,INDEX(J:J,ROW())=分專案))</f>
        <v>0</v>
      </c>
      <c r="C230" s="45" cm="1">
        <f t="array" ref="C230">IF(INDEX(F:F,ROW())&lt;&gt;"",INDEX(F:F,ROW()),IF(INDEX(E:E,ROW())&lt;&gt;0,INDEX(C:C,ROW()-1),0))</f>
        <v>0</v>
      </c>
      <c r="D230" s="44" cm="1">
        <f t="array" ref="D230">IF(INDEX(G:G,ROW())&lt;&gt;"",INDEX(G:G,ROW()),IF(INDEX(E:E,ROW())&lt;&gt;0,INDEX(D:D,ROW()-1),0))</f>
        <v>0</v>
      </c>
      <c r="E230" s="217" cm="1">
        <f t="array" ref="E230">IF(INDEX(I:I,ROW())&lt;&gt;"",VALUE(TRIM(LEFT(INDEX(I:I,ROW()),6))),0)</f>
        <v>0</v>
      </c>
      <c r="F230" s="283"/>
      <c r="G230" s="287"/>
      <c r="H230" s="302"/>
      <c r="I230" s="288"/>
      <c r="J230" s="302"/>
      <c r="K230" s="303"/>
      <c r="L230" s="50"/>
      <c r="M230" s="63"/>
    </row>
    <row r="231" spans="1:13">
      <c r="A231" s="44" cm="1">
        <f t="array" aca="1" ref="A231" ca="1">IF(INDEX(B:B,ROW()),COUNTIF(OFFSET(INDEX(B:B,ROW()),ROW()*-1+6,,ROW()-5),TRUE),0)</f>
        <v>0</v>
      </c>
      <c r="B231" s="44" t="b" cm="1">
        <f t="array" ref="B231">AND(分科號=INDEX(E:E,ROW()),INDEX(D:D,ROW())&gt;=分起日,INDEX(D:D,ROW())&lt;=分訖日,IF(分專案="全部",TRUE,INDEX(J:J,ROW())=分專案))</f>
        <v>0</v>
      </c>
      <c r="C231" s="45" cm="1">
        <f t="array" ref="C231">IF(INDEX(F:F,ROW())&lt;&gt;"",INDEX(F:F,ROW()),IF(INDEX(E:E,ROW())&lt;&gt;0,INDEX(C:C,ROW()-1),0))</f>
        <v>0</v>
      </c>
      <c r="D231" s="44" cm="1">
        <f t="array" ref="D231">IF(INDEX(G:G,ROW())&lt;&gt;"",INDEX(G:G,ROW()),IF(INDEX(E:E,ROW())&lt;&gt;0,INDEX(D:D,ROW()-1),0))</f>
        <v>0</v>
      </c>
      <c r="E231" s="217" cm="1">
        <f t="array" ref="E231">IF(INDEX(I:I,ROW())&lt;&gt;"",VALUE(TRIM(LEFT(INDEX(I:I,ROW()),6))),0)</f>
        <v>0</v>
      </c>
      <c r="F231" s="283"/>
      <c r="G231" s="287"/>
      <c r="H231" s="302"/>
      <c r="I231" s="288"/>
      <c r="J231" s="302"/>
      <c r="K231" s="303"/>
      <c r="L231" s="50"/>
      <c r="M231" s="63"/>
    </row>
    <row r="232" spans="1:13">
      <c r="A232" s="44" cm="1">
        <f t="array" aca="1" ref="A232" ca="1">IF(INDEX(B:B,ROW()),COUNTIF(OFFSET(INDEX(B:B,ROW()),ROW()*-1+6,,ROW()-5),TRUE),0)</f>
        <v>0</v>
      </c>
      <c r="B232" s="44" t="b" cm="1">
        <f t="array" ref="B232">AND(分科號=INDEX(E:E,ROW()),INDEX(D:D,ROW())&gt;=分起日,INDEX(D:D,ROW())&lt;=分訖日,IF(分專案="全部",TRUE,INDEX(J:J,ROW())=分專案))</f>
        <v>0</v>
      </c>
      <c r="C232" s="45" cm="1">
        <f t="array" ref="C232">IF(INDEX(F:F,ROW())&lt;&gt;"",INDEX(F:F,ROW()),IF(INDEX(E:E,ROW())&lt;&gt;0,INDEX(C:C,ROW()-1),0))</f>
        <v>0</v>
      </c>
      <c r="D232" s="44" cm="1">
        <f t="array" ref="D232">IF(INDEX(G:G,ROW())&lt;&gt;"",INDEX(G:G,ROW()),IF(INDEX(E:E,ROW())&lt;&gt;0,INDEX(D:D,ROW()-1),0))</f>
        <v>0</v>
      </c>
      <c r="E232" s="217" cm="1">
        <f t="array" ref="E232">IF(INDEX(I:I,ROW())&lt;&gt;"",VALUE(TRIM(LEFT(INDEX(I:I,ROW()),6))),0)</f>
        <v>0</v>
      </c>
      <c r="F232" s="283"/>
      <c r="G232" s="287"/>
      <c r="H232" s="302"/>
      <c r="I232" s="288"/>
      <c r="J232" s="302"/>
      <c r="K232" s="303"/>
      <c r="L232" s="50"/>
      <c r="M232" s="63"/>
    </row>
    <row r="233" spans="1:13">
      <c r="A233" s="44" cm="1">
        <f t="array" aca="1" ref="A233" ca="1">IF(INDEX(B:B,ROW()),COUNTIF(OFFSET(INDEX(B:B,ROW()),ROW()*-1+6,,ROW()-5),TRUE),0)</f>
        <v>0</v>
      </c>
      <c r="B233" s="44" t="b" cm="1">
        <f t="array" ref="B233">AND(分科號=INDEX(E:E,ROW()),INDEX(D:D,ROW())&gt;=分起日,INDEX(D:D,ROW())&lt;=分訖日,IF(分專案="全部",TRUE,INDEX(J:J,ROW())=分專案))</f>
        <v>0</v>
      </c>
      <c r="C233" s="45" cm="1">
        <f t="array" ref="C233">IF(INDEX(F:F,ROW())&lt;&gt;"",INDEX(F:F,ROW()),IF(INDEX(E:E,ROW())&lt;&gt;0,INDEX(C:C,ROW()-1),0))</f>
        <v>0</v>
      </c>
      <c r="D233" s="44" cm="1">
        <f t="array" ref="D233">IF(INDEX(G:G,ROW())&lt;&gt;"",INDEX(G:G,ROW()),IF(INDEX(E:E,ROW())&lt;&gt;0,INDEX(D:D,ROW()-1),0))</f>
        <v>0</v>
      </c>
      <c r="E233" s="217" cm="1">
        <f t="array" ref="E233">IF(INDEX(I:I,ROW())&lt;&gt;"",VALUE(TRIM(LEFT(INDEX(I:I,ROW()),6))),0)</f>
        <v>0</v>
      </c>
      <c r="F233" s="283"/>
      <c r="G233" s="287"/>
      <c r="H233" s="302"/>
      <c r="I233" s="288"/>
      <c r="J233" s="302"/>
      <c r="K233" s="303"/>
      <c r="L233" s="50"/>
      <c r="M233" s="63"/>
    </row>
    <row r="234" spans="1:13">
      <c r="A234" s="44" cm="1">
        <f t="array" aca="1" ref="A234" ca="1">IF(INDEX(B:B,ROW()),COUNTIF(OFFSET(INDEX(B:B,ROW()),ROW()*-1+6,,ROW()-5),TRUE),0)</f>
        <v>0</v>
      </c>
      <c r="B234" s="44" t="b" cm="1">
        <f t="array" ref="B234">AND(分科號=INDEX(E:E,ROW()),INDEX(D:D,ROW())&gt;=分起日,INDEX(D:D,ROW())&lt;=分訖日,IF(分專案="全部",TRUE,INDEX(J:J,ROW())=分專案))</f>
        <v>0</v>
      </c>
      <c r="C234" s="45" cm="1">
        <f t="array" ref="C234">IF(INDEX(F:F,ROW())&lt;&gt;"",INDEX(F:F,ROW()),IF(INDEX(E:E,ROW())&lt;&gt;0,INDEX(C:C,ROW()-1),0))</f>
        <v>0</v>
      </c>
      <c r="D234" s="44" cm="1">
        <f t="array" ref="D234">IF(INDEX(G:G,ROW())&lt;&gt;"",INDEX(G:G,ROW()),IF(INDEX(E:E,ROW())&lt;&gt;0,INDEX(D:D,ROW()-1),0))</f>
        <v>0</v>
      </c>
      <c r="E234" s="217" cm="1">
        <f t="array" ref="E234">IF(INDEX(I:I,ROW())&lt;&gt;"",VALUE(TRIM(LEFT(INDEX(I:I,ROW()),6))),0)</f>
        <v>0</v>
      </c>
      <c r="F234" s="283"/>
      <c r="G234" s="287"/>
      <c r="H234" s="302"/>
      <c r="I234" s="288"/>
      <c r="J234" s="302"/>
      <c r="K234" s="303"/>
      <c r="L234" s="50"/>
      <c r="M234" s="63"/>
    </row>
    <row r="235" spans="1:13">
      <c r="A235" s="44" cm="1">
        <f t="array" aca="1" ref="A235" ca="1">IF(INDEX(B:B,ROW()),COUNTIF(OFFSET(INDEX(B:B,ROW()),ROW()*-1+6,,ROW()-5),TRUE),0)</f>
        <v>0</v>
      </c>
      <c r="B235" s="44" t="b" cm="1">
        <f t="array" ref="B235">AND(分科號=INDEX(E:E,ROW()),INDEX(D:D,ROW())&gt;=分起日,INDEX(D:D,ROW())&lt;=分訖日,IF(分專案="全部",TRUE,INDEX(J:J,ROW())=分專案))</f>
        <v>0</v>
      </c>
      <c r="C235" s="45" cm="1">
        <f t="array" ref="C235">IF(INDEX(F:F,ROW())&lt;&gt;"",INDEX(F:F,ROW()),IF(INDEX(E:E,ROW())&lt;&gt;0,INDEX(C:C,ROW()-1),0))</f>
        <v>0</v>
      </c>
      <c r="D235" s="44" cm="1">
        <f t="array" ref="D235">IF(INDEX(G:G,ROW())&lt;&gt;"",INDEX(G:G,ROW()),IF(INDEX(E:E,ROW())&lt;&gt;0,INDEX(D:D,ROW()-1),0))</f>
        <v>0</v>
      </c>
      <c r="E235" s="217" cm="1">
        <f t="array" ref="E235">IF(INDEX(I:I,ROW())&lt;&gt;"",VALUE(TRIM(LEFT(INDEX(I:I,ROW()),6))),0)</f>
        <v>0</v>
      </c>
      <c r="F235" s="283"/>
      <c r="G235" s="287"/>
      <c r="H235" s="302"/>
      <c r="I235" s="288"/>
      <c r="J235" s="302"/>
      <c r="K235" s="303"/>
      <c r="L235" s="50"/>
      <c r="M235" s="63"/>
    </row>
    <row r="236" spans="1:13">
      <c r="A236" s="44" cm="1">
        <f t="array" aca="1" ref="A236" ca="1">IF(INDEX(B:B,ROW()),COUNTIF(OFFSET(INDEX(B:B,ROW()),ROW()*-1+6,,ROW()-5),TRUE),0)</f>
        <v>0</v>
      </c>
      <c r="B236" s="44" t="b" cm="1">
        <f t="array" ref="B236">AND(分科號=INDEX(E:E,ROW()),INDEX(D:D,ROW())&gt;=分起日,INDEX(D:D,ROW())&lt;=分訖日,IF(分專案="全部",TRUE,INDEX(J:J,ROW())=分專案))</f>
        <v>0</v>
      </c>
      <c r="C236" s="45" cm="1">
        <f t="array" ref="C236">IF(INDEX(F:F,ROW())&lt;&gt;"",INDEX(F:F,ROW()),IF(INDEX(E:E,ROW())&lt;&gt;0,INDEX(C:C,ROW()-1),0))</f>
        <v>0</v>
      </c>
      <c r="D236" s="44" cm="1">
        <f t="array" ref="D236">IF(INDEX(G:G,ROW())&lt;&gt;"",INDEX(G:G,ROW()),IF(INDEX(E:E,ROW())&lt;&gt;0,INDEX(D:D,ROW()-1),0))</f>
        <v>0</v>
      </c>
      <c r="E236" s="217" cm="1">
        <f t="array" ref="E236">IF(INDEX(I:I,ROW())&lt;&gt;"",VALUE(TRIM(LEFT(INDEX(I:I,ROW()),6))),0)</f>
        <v>0</v>
      </c>
      <c r="F236" s="283"/>
      <c r="G236" s="287"/>
      <c r="H236" s="302"/>
      <c r="I236" s="288"/>
      <c r="J236" s="302"/>
      <c r="K236" s="303"/>
      <c r="L236" s="50"/>
      <c r="M236" s="63"/>
    </row>
    <row r="237" spans="1:13">
      <c r="A237" s="44" cm="1">
        <f t="array" aca="1" ref="A237" ca="1">IF(INDEX(B:B,ROW()),COUNTIF(OFFSET(INDEX(B:B,ROW()),ROW()*-1+6,,ROW()-5),TRUE),0)</f>
        <v>0</v>
      </c>
      <c r="B237" s="44" t="b" cm="1">
        <f t="array" ref="B237">AND(分科號=INDEX(E:E,ROW()),INDEX(D:D,ROW())&gt;=分起日,INDEX(D:D,ROW())&lt;=分訖日,IF(分專案="全部",TRUE,INDEX(J:J,ROW())=分專案))</f>
        <v>0</v>
      </c>
      <c r="C237" s="45" cm="1">
        <f t="array" ref="C237">IF(INDEX(F:F,ROW())&lt;&gt;"",INDEX(F:F,ROW()),IF(INDEX(E:E,ROW())&lt;&gt;0,INDEX(C:C,ROW()-1),0))</f>
        <v>0</v>
      </c>
      <c r="D237" s="44" cm="1">
        <f t="array" ref="D237">IF(INDEX(G:G,ROW())&lt;&gt;"",INDEX(G:G,ROW()),IF(INDEX(E:E,ROW())&lt;&gt;0,INDEX(D:D,ROW()-1),0))</f>
        <v>0</v>
      </c>
      <c r="E237" s="217" cm="1">
        <f t="array" ref="E237">IF(INDEX(I:I,ROW())&lt;&gt;"",VALUE(TRIM(LEFT(INDEX(I:I,ROW()),6))),0)</f>
        <v>0</v>
      </c>
      <c r="F237" s="283"/>
      <c r="G237" s="287"/>
      <c r="H237" s="302"/>
      <c r="I237" s="288"/>
      <c r="J237" s="302"/>
      <c r="K237" s="303"/>
      <c r="L237" s="50"/>
      <c r="M237" s="63"/>
    </row>
    <row r="238" spans="1:13">
      <c r="A238" s="44" cm="1">
        <f t="array" aca="1" ref="A238" ca="1">IF(INDEX(B:B,ROW()),COUNTIF(OFFSET(INDEX(B:B,ROW()),ROW()*-1+6,,ROW()-5),TRUE),0)</f>
        <v>0</v>
      </c>
      <c r="B238" s="44" t="b" cm="1">
        <f t="array" ref="B238">AND(分科號=INDEX(E:E,ROW()),INDEX(D:D,ROW())&gt;=分起日,INDEX(D:D,ROW())&lt;=分訖日,IF(分專案="全部",TRUE,INDEX(J:J,ROW())=分專案))</f>
        <v>0</v>
      </c>
      <c r="C238" s="45" cm="1">
        <f t="array" ref="C238">IF(INDEX(F:F,ROW())&lt;&gt;"",INDEX(F:F,ROW()),IF(INDEX(E:E,ROW())&lt;&gt;0,INDEX(C:C,ROW()-1),0))</f>
        <v>0</v>
      </c>
      <c r="D238" s="44" cm="1">
        <f t="array" ref="D238">IF(INDEX(G:G,ROW())&lt;&gt;"",INDEX(G:G,ROW()),IF(INDEX(E:E,ROW())&lt;&gt;0,INDEX(D:D,ROW()-1),0))</f>
        <v>0</v>
      </c>
      <c r="E238" s="217" cm="1">
        <f t="array" ref="E238">IF(INDEX(I:I,ROW())&lt;&gt;"",VALUE(TRIM(LEFT(INDEX(I:I,ROW()),6))),0)</f>
        <v>0</v>
      </c>
      <c r="F238" s="283"/>
      <c r="G238" s="287"/>
      <c r="H238" s="302"/>
      <c r="I238" s="288"/>
      <c r="J238" s="302"/>
      <c r="K238" s="303"/>
      <c r="L238" s="50"/>
      <c r="M238" s="63"/>
    </row>
    <row r="239" spans="1:13">
      <c r="A239" s="44" cm="1">
        <f t="array" aca="1" ref="A239" ca="1">IF(INDEX(B:B,ROW()),COUNTIF(OFFSET(INDEX(B:B,ROW()),ROW()*-1+6,,ROW()-5),TRUE),0)</f>
        <v>0</v>
      </c>
      <c r="B239" s="44" t="b" cm="1">
        <f t="array" ref="B239">AND(分科號=INDEX(E:E,ROW()),INDEX(D:D,ROW())&gt;=分起日,INDEX(D:D,ROW())&lt;=分訖日,IF(分專案="全部",TRUE,INDEX(J:J,ROW())=分專案))</f>
        <v>0</v>
      </c>
      <c r="C239" s="45" cm="1">
        <f t="array" ref="C239">IF(INDEX(F:F,ROW())&lt;&gt;"",INDEX(F:F,ROW()),IF(INDEX(E:E,ROW())&lt;&gt;0,INDEX(C:C,ROW()-1),0))</f>
        <v>0</v>
      </c>
      <c r="D239" s="44" cm="1">
        <f t="array" ref="D239">IF(INDEX(G:G,ROW())&lt;&gt;"",INDEX(G:G,ROW()),IF(INDEX(E:E,ROW())&lt;&gt;0,INDEX(D:D,ROW()-1),0))</f>
        <v>0</v>
      </c>
      <c r="E239" s="217" cm="1">
        <f t="array" ref="E239">IF(INDEX(I:I,ROW())&lt;&gt;"",VALUE(TRIM(LEFT(INDEX(I:I,ROW()),6))),0)</f>
        <v>0</v>
      </c>
      <c r="F239" s="283"/>
      <c r="G239" s="287"/>
      <c r="H239" s="302"/>
      <c r="I239" s="288"/>
      <c r="J239" s="302"/>
      <c r="K239" s="303"/>
      <c r="L239" s="50"/>
      <c r="M239" s="63"/>
    </row>
    <row r="240" spans="1:13">
      <c r="A240" s="44" cm="1">
        <f t="array" aca="1" ref="A240" ca="1">IF(INDEX(B:B,ROW()),COUNTIF(OFFSET(INDEX(B:B,ROW()),ROW()*-1+6,,ROW()-5),TRUE),0)</f>
        <v>0</v>
      </c>
      <c r="B240" s="44" t="b" cm="1">
        <f t="array" ref="B240">AND(分科號=INDEX(E:E,ROW()),INDEX(D:D,ROW())&gt;=分起日,INDEX(D:D,ROW())&lt;=分訖日,IF(分專案="全部",TRUE,INDEX(J:J,ROW())=分專案))</f>
        <v>0</v>
      </c>
      <c r="C240" s="45" cm="1">
        <f t="array" ref="C240">IF(INDEX(F:F,ROW())&lt;&gt;"",INDEX(F:F,ROW()),IF(INDEX(E:E,ROW())&lt;&gt;0,INDEX(C:C,ROW()-1),0))</f>
        <v>0</v>
      </c>
      <c r="D240" s="44" cm="1">
        <f t="array" ref="D240">IF(INDEX(G:G,ROW())&lt;&gt;"",INDEX(G:G,ROW()),IF(INDEX(E:E,ROW())&lt;&gt;0,INDEX(D:D,ROW()-1),0))</f>
        <v>0</v>
      </c>
      <c r="E240" s="217" cm="1">
        <f t="array" ref="E240">IF(INDEX(I:I,ROW())&lt;&gt;"",VALUE(TRIM(LEFT(INDEX(I:I,ROW()),6))),0)</f>
        <v>0</v>
      </c>
      <c r="F240" s="283"/>
      <c r="G240" s="287"/>
      <c r="H240" s="302"/>
      <c r="I240" s="288"/>
      <c r="J240" s="302"/>
      <c r="K240" s="303"/>
      <c r="L240" s="50"/>
      <c r="M240" s="63"/>
    </row>
    <row r="241" spans="1:13">
      <c r="A241" s="44" cm="1">
        <f t="array" aca="1" ref="A241" ca="1">IF(INDEX(B:B,ROW()),COUNTIF(OFFSET(INDEX(B:B,ROW()),ROW()*-1+6,,ROW()-5),TRUE),0)</f>
        <v>0</v>
      </c>
      <c r="B241" s="44" t="b" cm="1">
        <f t="array" ref="B241">AND(分科號=INDEX(E:E,ROW()),INDEX(D:D,ROW())&gt;=分起日,INDEX(D:D,ROW())&lt;=分訖日,IF(分專案="全部",TRUE,INDEX(J:J,ROW())=分專案))</f>
        <v>0</v>
      </c>
      <c r="C241" s="45" cm="1">
        <f t="array" ref="C241">IF(INDEX(F:F,ROW())&lt;&gt;"",INDEX(F:F,ROW()),IF(INDEX(E:E,ROW())&lt;&gt;0,INDEX(C:C,ROW()-1),0))</f>
        <v>0</v>
      </c>
      <c r="D241" s="44" cm="1">
        <f t="array" ref="D241">IF(INDEX(G:G,ROW())&lt;&gt;"",INDEX(G:G,ROW()),IF(INDEX(E:E,ROW())&lt;&gt;0,INDEX(D:D,ROW()-1),0))</f>
        <v>0</v>
      </c>
      <c r="E241" s="217" cm="1">
        <f t="array" ref="E241">IF(INDEX(I:I,ROW())&lt;&gt;"",VALUE(TRIM(LEFT(INDEX(I:I,ROW()),6))),0)</f>
        <v>0</v>
      </c>
      <c r="F241" s="283"/>
      <c r="G241" s="287"/>
      <c r="H241" s="302"/>
      <c r="I241" s="288"/>
      <c r="J241" s="302"/>
      <c r="K241" s="303"/>
      <c r="L241" s="50"/>
      <c r="M241" s="63"/>
    </row>
    <row r="242" spans="1:13">
      <c r="A242" s="44" cm="1">
        <f t="array" aca="1" ref="A242" ca="1">IF(INDEX(B:B,ROW()),COUNTIF(OFFSET(INDEX(B:B,ROW()),ROW()*-1+6,,ROW()-5),TRUE),0)</f>
        <v>0</v>
      </c>
      <c r="B242" s="44" t="b" cm="1">
        <f t="array" ref="B242">AND(分科號=INDEX(E:E,ROW()),INDEX(D:D,ROW())&gt;=分起日,INDEX(D:D,ROW())&lt;=分訖日,IF(分專案="全部",TRUE,INDEX(J:J,ROW())=分專案))</f>
        <v>0</v>
      </c>
      <c r="C242" s="45" cm="1">
        <f t="array" ref="C242">IF(INDEX(F:F,ROW())&lt;&gt;"",INDEX(F:F,ROW()),IF(INDEX(E:E,ROW())&lt;&gt;0,INDEX(C:C,ROW()-1),0))</f>
        <v>0</v>
      </c>
      <c r="D242" s="44" cm="1">
        <f t="array" ref="D242">IF(INDEX(G:G,ROW())&lt;&gt;"",INDEX(G:G,ROW()),IF(INDEX(E:E,ROW())&lt;&gt;0,INDEX(D:D,ROW()-1),0))</f>
        <v>0</v>
      </c>
      <c r="E242" s="217" cm="1">
        <f t="array" ref="E242">IF(INDEX(I:I,ROW())&lt;&gt;"",VALUE(TRIM(LEFT(INDEX(I:I,ROW()),6))),0)</f>
        <v>0</v>
      </c>
      <c r="F242" s="283"/>
      <c r="G242" s="287"/>
      <c r="H242" s="302"/>
      <c r="I242" s="288"/>
      <c r="J242" s="302"/>
      <c r="K242" s="303"/>
      <c r="L242" s="50"/>
      <c r="M242" s="63"/>
    </row>
    <row r="243" spans="1:13">
      <c r="A243" s="44" cm="1">
        <f t="array" aca="1" ref="A243" ca="1">IF(INDEX(B:B,ROW()),COUNTIF(OFFSET(INDEX(B:B,ROW()),ROW()*-1+6,,ROW()-5),TRUE),0)</f>
        <v>0</v>
      </c>
      <c r="B243" s="44" t="b" cm="1">
        <f t="array" ref="B243">AND(分科號=INDEX(E:E,ROW()),INDEX(D:D,ROW())&gt;=分起日,INDEX(D:D,ROW())&lt;=分訖日,IF(分專案="全部",TRUE,INDEX(J:J,ROW())=分專案))</f>
        <v>0</v>
      </c>
      <c r="C243" s="45" cm="1">
        <f t="array" ref="C243">IF(INDEX(F:F,ROW())&lt;&gt;"",INDEX(F:F,ROW()),IF(INDEX(E:E,ROW())&lt;&gt;0,INDEX(C:C,ROW()-1),0))</f>
        <v>0</v>
      </c>
      <c r="D243" s="44" cm="1">
        <f t="array" ref="D243">IF(INDEX(G:G,ROW())&lt;&gt;"",INDEX(G:G,ROW()),IF(INDEX(E:E,ROW())&lt;&gt;0,INDEX(D:D,ROW()-1),0))</f>
        <v>0</v>
      </c>
      <c r="E243" s="217" cm="1">
        <f t="array" ref="E243">IF(INDEX(I:I,ROW())&lt;&gt;"",VALUE(TRIM(LEFT(INDEX(I:I,ROW()),6))),0)</f>
        <v>0</v>
      </c>
      <c r="F243" s="283"/>
      <c r="G243" s="287"/>
      <c r="H243" s="302"/>
      <c r="I243" s="288"/>
      <c r="J243" s="302"/>
      <c r="K243" s="303"/>
      <c r="L243" s="50"/>
      <c r="M243" s="63"/>
    </row>
    <row r="244" spans="1:13">
      <c r="A244" s="44" cm="1">
        <f t="array" aca="1" ref="A244" ca="1">IF(INDEX(B:B,ROW()),COUNTIF(OFFSET(INDEX(B:B,ROW()),ROW()*-1+6,,ROW()-5),TRUE),0)</f>
        <v>0</v>
      </c>
      <c r="B244" s="44" t="b" cm="1">
        <f t="array" ref="B244">AND(分科號=INDEX(E:E,ROW()),INDEX(D:D,ROW())&gt;=分起日,INDEX(D:D,ROW())&lt;=分訖日,IF(分專案="全部",TRUE,INDEX(J:J,ROW())=分專案))</f>
        <v>0</v>
      </c>
      <c r="C244" s="45" cm="1">
        <f t="array" ref="C244">IF(INDEX(F:F,ROW())&lt;&gt;"",INDEX(F:F,ROW()),IF(INDEX(E:E,ROW())&lt;&gt;0,INDEX(C:C,ROW()-1),0))</f>
        <v>0</v>
      </c>
      <c r="D244" s="44" cm="1">
        <f t="array" ref="D244">IF(INDEX(G:G,ROW())&lt;&gt;"",INDEX(G:G,ROW()),IF(INDEX(E:E,ROW())&lt;&gt;0,INDEX(D:D,ROW()-1),0))</f>
        <v>0</v>
      </c>
      <c r="E244" s="217" cm="1">
        <f t="array" ref="E244">IF(INDEX(I:I,ROW())&lt;&gt;"",VALUE(TRIM(LEFT(INDEX(I:I,ROW()),6))),0)</f>
        <v>0</v>
      </c>
      <c r="F244" s="283"/>
      <c r="G244" s="287"/>
      <c r="H244" s="302"/>
      <c r="I244" s="288"/>
      <c r="J244" s="302"/>
      <c r="K244" s="303"/>
      <c r="L244" s="50"/>
      <c r="M244" s="63"/>
    </row>
    <row r="245" spans="1:13">
      <c r="A245" s="44" cm="1">
        <f t="array" aca="1" ref="A245" ca="1">IF(INDEX(B:B,ROW()),COUNTIF(OFFSET(INDEX(B:B,ROW()),ROW()*-1+6,,ROW()-5),TRUE),0)</f>
        <v>0</v>
      </c>
      <c r="B245" s="44" t="b" cm="1">
        <f t="array" ref="B245">AND(分科號=INDEX(E:E,ROW()),INDEX(D:D,ROW())&gt;=分起日,INDEX(D:D,ROW())&lt;=分訖日,IF(分專案="全部",TRUE,INDEX(J:J,ROW())=分專案))</f>
        <v>0</v>
      </c>
      <c r="C245" s="45" cm="1">
        <f t="array" ref="C245">IF(INDEX(F:F,ROW())&lt;&gt;"",INDEX(F:F,ROW()),IF(INDEX(E:E,ROW())&lt;&gt;0,INDEX(C:C,ROW()-1),0))</f>
        <v>0</v>
      </c>
      <c r="D245" s="44" cm="1">
        <f t="array" ref="D245">IF(INDEX(G:G,ROW())&lt;&gt;"",INDEX(G:G,ROW()),IF(INDEX(E:E,ROW())&lt;&gt;0,INDEX(D:D,ROW()-1),0))</f>
        <v>0</v>
      </c>
      <c r="E245" s="217" cm="1">
        <f t="array" ref="E245">IF(INDEX(I:I,ROW())&lt;&gt;"",VALUE(TRIM(LEFT(INDEX(I:I,ROW()),6))),0)</f>
        <v>0</v>
      </c>
      <c r="F245" s="283"/>
      <c r="G245" s="287"/>
      <c r="H245" s="302"/>
      <c r="I245" s="288"/>
      <c r="J245" s="302"/>
      <c r="K245" s="303"/>
      <c r="L245" s="50"/>
      <c r="M245" s="63"/>
    </row>
    <row r="246" spans="1:13">
      <c r="A246" s="44" cm="1">
        <f t="array" aca="1" ref="A246" ca="1">IF(INDEX(B:B,ROW()),COUNTIF(OFFSET(INDEX(B:B,ROW()),ROW()*-1+6,,ROW()-5),TRUE),0)</f>
        <v>0</v>
      </c>
      <c r="B246" s="44" t="b" cm="1">
        <f t="array" ref="B246">AND(分科號=INDEX(E:E,ROW()),INDEX(D:D,ROW())&gt;=分起日,INDEX(D:D,ROW())&lt;=分訖日,IF(分專案="全部",TRUE,INDEX(J:J,ROW())=分專案))</f>
        <v>0</v>
      </c>
      <c r="C246" s="45" cm="1">
        <f t="array" ref="C246">IF(INDEX(F:F,ROW())&lt;&gt;"",INDEX(F:F,ROW()),IF(INDEX(E:E,ROW())&lt;&gt;0,INDEX(C:C,ROW()-1),0))</f>
        <v>0</v>
      </c>
      <c r="D246" s="44" cm="1">
        <f t="array" ref="D246">IF(INDEX(G:G,ROW())&lt;&gt;"",INDEX(G:G,ROW()),IF(INDEX(E:E,ROW())&lt;&gt;0,INDEX(D:D,ROW()-1),0))</f>
        <v>0</v>
      </c>
      <c r="E246" s="217" cm="1">
        <f t="array" ref="E246">IF(INDEX(I:I,ROW())&lt;&gt;"",VALUE(TRIM(LEFT(INDEX(I:I,ROW()),6))),0)</f>
        <v>0</v>
      </c>
      <c r="F246" s="283"/>
      <c r="G246" s="287"/>
      <c r="H246" s="302"/>
      <c r="I246" s="288"/>
      <c r="J246" s="302"/>
      <c r="K246" s="303"/>
      <c r="L246" s="50"/>
      <c r="M246" s="63"/>
    </row>
    <row r="247" spans="1:13">
      <c r="A247" s="44" cm="1">
        <f t="array" aca="1" ref="A247" ca="1">IF(INDEX(B:B,ROW()),COUNTIF(OFFSET(INDEX(B:B,ROW()),ROW()*-1+6,,ROW()-5),TRUE),0)</f>
        <v>0</v>
      </c>
      <c r="B247" s="44" t="b" cm="1">
        <f t="array" ref="B247">AND(分科號=INDEX(E:E,ROW()),INDEX(D:D,ROW())&gt;=分起日,INDEX(D:D,ROW())&lt;=分訖日,IF(分專案="全部",TRUE,INDEX(J:J,ROW())=分專案))</f>
        <v>0</v>
      </c>
      <c r="C247" s="45" cm="1">
        <f t="array" ref="C247">IF(INDEX(F:F,ROW())&lt;&gt;"",INDEX(F:F,ROW()),IF(INDEX(E:E,ROW())&lt;&gt;0,INDEX(C:C,ROW()-1),0))</f>
        <v>0</v>
      </c>
      <c r="D247" s="44" cm="1">
        <f t="array" ref="D247">IF(INDEX(G:G,ROW())&lt;&gt;"",INDEX(G:G,ROW()),IF(INDEX(E:E,ROW())&lt;&gt;0,INDEX(D:D,ROW()-1),0))</f>
        <v>0</v>
      </c>
      <c r="E247" s="217" cm="1">
        <f t="array" ref="E247">IF(INDEX(I:I,ROW())&lt;&gt;"",VALUE(TRIM(LEFT(INDEX(I:I,ROW()),6))),0)</f>
        <v>0</v>
      </c>
      <c r="F247" s="283"/>
      <c r="G247" s="287"/>
      <c r="H247" s="302"/>
      <c r="I247" s="288"/>
      <c r="J247" s="302"/>
      <c r="K247" s="303"/>
      <c r="L247" s="50"/>
      <c r="M247" s="63"/>
    </row>
    <row r="248" spans="1:13">
      <c r="A248" s="44" cm="1">
        <f t="array" aca="1" ref="A248" ca="1">IF(INDEX(B:B,ROW()),COUNTIF(OFFSET(INDEX(B:B,ROW()),ROW()*-1+6,,ROW()-5),TRUE),0)</f>
        <v>0</v>
      </c>
      <c r="B248" s="44" t="b" cm="1">
        <f t="array" ref="B248">AND(分科號=INDEX(E:E,ROW()),INDEX(D:D,ROW())&gt;=分起日,INDEX(D:D,ROW())&lt;=分訖日,IF(分專案="全部",TRUE,INDEX(J:J,ROW())=分專案))</f>
        <v>0</v>
      </c>
      <c r="C248" s="45" cm="1">
        <f t="array" ref="C248">IF(INDEX(F:F,ROW())&lt;&gt;"",INDEX(F:F,ROW()),IF(INDEX(E:E,ROW())&lt;&gt;0,INDEX(C:C,ROW()-1),0))</f>
        <v>0</v>
      </c>
      <c r="D248" s="44" cm="1">
        <f t="array" ref="D248">IF(INDEX(G:G,ROW())&lt;&gt;"",INDEX(G:G,ROW()),IF(INDEX(E:E,ROW())&lt;&gt;0,INDEX(D:D,ROW()-1),0))</f>
        <v>0</v>
      </c>
      <c r="E248" s="217" cm="1">
        <f t="array" ref="E248">IF(INDEX(I:I,ROW())&lt;&gt;"",VALUE(TRIM(LEFT(INDEX(I:I,ROW()),6))),0)</f>
        <v>0</v>
      </c>
      <c r="F248" s="283"/>
      <c r="G248" s="287"/>
      <c r="H248" s="302"/>
      <c r="I248" s="288"/>
      <c r="J248" s="302"/>
      <c r="K248" s="303"/>
      <c r="L248" s="50"/>
      <c r="M248" s="63"/>
    </row>
    <row r="249" spans="1:13">
      <c r="A249" s="44" cm="1">
        <f t="array" aca="1" ref="A249" ca="1">IF(INDEX(B:B,ROW()),COUNTIF(OFFSET(INDEX(B:B,ROW()),ROW()*-1+6,,ROW()-5),TRUE),0)</f>
        <v>0</v>
      </c>
      <c r="B249" s="44" t="b" cm="1">
        <f t="array" ref="B249">AND(分科號=INDEX(E:E,ROW()),INDEX(D:D,ROW())&gt;=分起日,INDEX(D:D,ROW())&lt;=分訖日,IF(分專案="全部",TRUE,INDEX(J:J,ROW())=分專案))</f>
        <v>0</v>
      </c>
      <c r="C249" s="45" cm="1">
        <f t="array" ref="C249">IF(INDEX(F:F,ROW())&lt;&gt;"",INDEX(F:F,ROW()),IF(INDEX(E:E,ROW())&lt;&gt;0,INDEX(C:C,ROW()-1),0))</f>
        <v>0</v>
      </c>
      <c r="D249" s="44" cm="1">
        <f t="array" ref="D249">IF(INDEX(G:G,ROW())&lt;&gt;"",INDEX(G:G,ROW()),IF(INDEX(E:E,ROW())&lt;&gt;0,INDEX(D:D,ROW()-1),0))</f>
        <v>0</v>
      </c>
      <c r="E249" s="217" cm="1">
        <f t="array" ref="E249">IF(INDEX(I:I,ROW())&lt;&gt;"",VALUE(TRIM(LEFT(INDEX(I:I,ROW()),6))),0)</f>
        <v>0</v>
      </c>
      <c r="F249" s="283"/>
      <c r="G249" s="287"/>
      <c r="H249" s="302"/>
      <c r="I249" s="288"/>
      <c r="J249" s="302"/>
      <c r="K249" s="303"/>
      <c r="L249" s="50"/>
      <c r="M249" s="63"/>
    </row>
    <row r="250" spans="1:13">
      <c r="A250" s="44" cm="1">
        <f t="array" aca="1" ref="A250" ca="1">IF(INDEX(B:B,ROW()),COUNTIF(OFFSET(INDEX(B:B,ROW()),ROW()*-1+6,,ROW()-5),TRUE),0)</f>
        <v>0</v>
      </c>
      <c r="B250" s="44" t="b" cm="1">
        <f t="array" ref="B250">AND(分科號=INDEX(E:E,ROW()),INDEX(D:D,ROW())&gt;=分起日,INDEX(D:D,ROW())&lt;=分訖日,IF(分專案="全部",TRUE,INDEX(J:J,ROW())=分專案))</f>
        <v>0</v>
      </c>
      <c r="C250" s="45" cm="1">
        <f t="array" ref="C250">IF(INDEX(F:F,ROW())&lt;&gt;"",INDEX(F:F,ROW()),IF(INDEX(E:E,ROW())&lt;&gt;0,INDEX(C:C,ROW()-1),0))</f>
        <v>0</v>
      </c>
      <c r="D250" s="44" cm="1">
        <f t="array" ref="D250">IF(INDEX(G:G,ROW())&lt;&gt;"",INDEX(G:G,ROW()),IF(INDEX(E:E,ROW())&lt;&gt;0,INDEX(D:D,ROW()-1),0))</f>
        <v>0</v>
      </c>
      <c r="E250" s="217" cm="1">
        <f t="array" ref="E250">IF(INDEX(I:I,ROW())&lt;&gt;"",VALUE(TRIM(LEFT(INDEX(I:I,ROW()),6))),0)</f>
        <v>0</v>
      </c>
      <c r="F250" s="283"/>
      <c r="G250" s="287"/>
      <c r="H250" s="302"/>
      <c r="I250" s="288"/>
      <c r="J250" s="302"/>
      <c r="K250" s="303"/>
      <c r="L250" s="50"/>
      <c r="M250" s="63"/>
    </row>
    <row r="251" spans="1:13">
      <c r="A251" s="44" cm="1">
        <f t="array" aca="1" ref="A251" ca="1">IF(INDEX(B:B,ROW()),COUNTIF(OFFSET(INDEX(B:B,ROW()),ROW()*-1+6,,ROW()-5),TRUE),0)</f>
        <v>0</v>
      </c>
      <c r="B251" s="44" t="b" cm="1">
        <f t="array" ref="B251">AND(分科號=INDEX(E:E,ROW()),INDEX(D:D,ROW())&gt;=分起日,INDEX(D:D,ROW())&lt;=分訖日,IF(分專案="全部",TRUE,INDEX(J:J,ROW())=分專案))</f>
        <v>0</v>
      </c>
      <c r="C251" s="45" cm="1">
        <f t="array" ref="C251">IF(INDEX(F:F,ROW())&lt;&gt;"",INDEX(F:F,ROW()),IF(INDEX(E:E,ROW())&lt;&gt;0,INDEX(C:C,ROW()-1),0))</f>
        <v>0</v>
      </c>
      <c r="D251" s="44" cm="1">
        <f t="array" ref="D251">IF(INDEX(G:G,ROW())&lt;&gt;"",INDEX(G:G,ROW()),IF(INDEX(E:E,ROW())&lt;&gt;0,INDEX(D:D,ROW()-1),0))</f>
        <v>0</v>
      </c>
      <c r="E251" s="217" cm="1">
        <f t="array" ref="E251">IF(INDEX(I:I,ROW())&lt;&gt;"",VALUE(TRIM(LEFT(INDEX(I:I,ROW()),6))),0)</f>
        <v>0</v>
      </c>
      <c r="F251" s="283"/>
      <c r="G251" s="287"/>
      <c r="H251" s="302"/>
      <c r="I251" s="288"/>
      <c r="J251" s="302"/>
      <c r="K251" s="303"/>
      <c r="L251" s="50"/>
      <c r="M251" s="63"/>
    </row>
    <row r="252" spans="1:13">
      <c r="A252" s="44" cm="1">
        <f t="array" aca="1" ref="A252" ca="1">IF(INDEX(B:B,ROW()),COUNTIF(OFFSET(INDEX(B:B,ROW()),ROW()*-1+6,,ROW()-5),TRUE),0)</f>
        <v>0</v>
      </c>
      <c r="B252" s="44" t="b" cm="1">
        <f t="array" ref="B252">AND(分科號=INDEX(E:E,ROW()),INDEX(D:D,ROW())&gt;=分起日,INDEX(D:D,ROW())&lt;=分訖日,IF(分專案="全部",TRUE,INDEX(J:J,ROW())=分專案))</f>
        <v>0</v>
      </c>
      <c r="C252" s="45" cm="1">
        <f t="array" ref="C252">IF(INDEX(F:F,ROW())&lt;&gt;"",INDEX(F:F,ROW()),IF(INDEX(E:E,ROW())&lt;&gt;0,INDEX(C:C,ROW()-1),0))</f>
        <v>0</v>
      </c>
      <c r="D252" s="44" cm="1">
        <f t="array" ref="D252">IF(INDEX(G:G,ROW())&lt;&gt;"",INDEX(G:G,ROW()),IF(INDEX(E:E,ROW())&lt;&gt;0,INDEX(D:D,ROW()-1),0))</f>
        <v>0</v>
      </c>
      <c r="E252" s="217" cm="1">
        <f t="array" ref="E252">IF(INDEX(I:I,ROW())&lt;&gt;"",VALUE(TRIM(LEFT(INDEX(I:I,ROW()),6))),0)</f>
        <v>0</v>
      </c>
      <c r="F252" s="283"/>
      <c r="G252" s="287"/>
      <c r="H252" s="302"/>
      <c r="I252" s="288"/>
      <c r="J252" s="302"/>
      <c r="K252" s="303"/>
      <c r="L252" s="50"/>
      <c r="M252" s="63"/>
    </row>
    <row r="253" spans="1:13">
      <c r="A253" s="44" cm="1">
        <f t="array" aca="1" ref="A253" ca="1">IF(INDEX(B:B,ROW()),COUNTIF(OFFSET(INDEX(B:B,ROW()),ROW()*-1+6,,ROW()-5),TRUE),0)</f>
        <v>0</v>
      </c>
      <c r="B253" s="44" t="b" cm="1">
        <f t="array" ref="B253">AND(分科號=INDEX(E:E,ROW()),INDEX(D:D,ROW())&gt;=分起日,INDEX(D:D,ROW())&lt;=分訖日,IF(分專案="全部",TRUE,INDEX(J:J,ROW())=分專案))</f>
        <v>0</v>
      </c>
      <c r="C253" s="45" cm="1">
        <f t="array" ref="C253">IF(INDEX(F:F,ROW())&lt;&gt;"",INDEX(F:F,ROW()),IF(INDEX(E:E,ROW())&lt;&gt;0,INDEX(C:C,ROW()-1),0))</f>
        <v>0</v>
      </c>
      <c r="D253" s="44" cm="1">
        <f t="array" ref="D253">IF(INDEX(G:G,ROW())&lt;&gt;"",INDEX(G:G,ROW()),IF(INDEX(E:E,ROW())&lt;&gt;0,INDEX(D:D,ROW()-1),0))</f>
        <v>0</v>
      </c>
      <c r="E253" s="217" cm="1">
        <f t="array" ref="E253">IF(INDEX(I:I,ROW())&lt;&gt;"",VALUE(TRIM(LEFT(INDEX(I:I,ROW()),6))),0)</f>
        <v>0</v>
      </c>
      <c r="F253" s="283"/>
      <c r="G253" s="287"/>
      <c r="H253" s="302"/>
      <c r="I253" s="288"/>
      <c r="J253" s="302"/>
      <c r="K253" s="303"/>
      <c r="L253" s="50"/>
      <c r="M253" s="63"/>
    </row>
    <row r="254" spans="1:13">
      <c r="A254" s="44" cm="1">
        <f t="array" aca="1" ref="A254" ca="1">IF(INDEX(B:B,ROW()),COUNTIF(OFFSET(INDEX(B:B,ROW()),ROW()*-1+6,,ROW()-5),TRUE),0)</f>
        <v>0</v>
      </c>
      <c r="B254" s="44" t="b" cm="1">
        <f t="array" ref="B254">AND(分科號=INDEX(E:E,ROW()),INDEX(D:D,ROW())&gt;=分起日,INDEX(D:D,ROW())&lt;=分訖日,IF(分專案="全部",TRUE,INDEX(J:J,ROW())=分專案))</f>
        <v>0</v>
      </c>
      <c r="C254" s="45" cm="1">
        <f t="array" ref="C254">IF(INDEX(F:F,ROW())&lt;&gt;"",INDEX(F:F,ROW()),IF(INDEX(E:E,ROW())&lt;&gt;0,INDEX(C:C,ROW()-1),0))</f>
        <v>0</v>
      </c>
      <c r="D254" s="44" cm="1">
        <f t="array" ref="D254">IF(INDEX(G:G,ROW())&lt;&gt;"",INDEX(G:G,ROW()),IF(INDEX(E:E,ROW())&lt;&gt;0,INDEX(D:D,ROW()-1),0))</f>
        <v>0</v>
      </c>
      <c r="E254" s="217" cm="1">
        <f t="array" ref="E254">IF(INDEX(I:I,ROW())&lt;&gt;"",VALUE(TRIM(LEFT(INDEX(I:I,ROW()),6))),0)</f>
        <v>0</v>
      </c>
      <c r="F254" s="283"/>
      <c r="G254" s="287"/>
      <c r="H254" s="302"/>
      <c r="I254" s="288"/>
      <c r="J254" s="302"/>
      <c r="K254" s="303"/>
      <c r="L254" s="50"/>
      <c r="M254" s="63"/>
    </row>
    <row r="255" spans="1:13">
      <c r="A255" s="44" cm="1">
        <f t="array" aca="1" ref="A255" ca="1">IF(INDEX(B:B,ROW()),COUNTIF(OFFSET(INDEX(B:B,ROW()),ROW()*-1+6,,ROW()-5),TRUE),0)</f>
        <v>0</v>
      </c>
      <c r="B255" s="44" t="b" cm="1">
        <f t="array" ref="B255">AND(分科號=INDEX(E:E,ROW()),INDEX(D:D,ROW())&gt;=分起日,INDEX(D:D,ROW())&lt;=分訖日,IF(分專案="全部",TRUE,INDEX(J:J,ROW())=分專案))</f>
        <v>0</v>
      </c>
      <c r="C255" s="45" cm="1">
        <f t="array" ref="C255">IF(INDEX(F:F,ROW())&lt;&gt;"",INDEX(F:F,ROW()),IF(INDEX(E:E,ROW())&lt;&gt;0,INDEX(C:C,ROW()-1),0))</f>
        <v>0</v>
      </c>
      <c r="D255" s="44" cm="1">
        <f t="array" ref="D255">IF(INDEX(G:G,ROW())&lt;&gt;"",INDEX(G:G,ROW()),IF(INDEX(E:E,ROW())&lt;&gt;0,INDEX(D:D,ROW()-1),0))</f>
        <v>0</v>
      </c>
      <c r="E255" s="217" cm="1">
        <f t="array" ref="E255">IF(INDEX(I:I,ROW())&lt;&gt;"",VALUE(TRIM(LEFT(INDEX(I:I,ROW()),6))),0)</f>
        <v>0</v>
      </c>
      <c r="F255" s="283"/>
      <c r="G255" s="287"/>
      <c r="H255" s="302"/>
      <c r="I255" s="288"/>
      <c r="J255" s="302"/>
      <c r="K255" s="303"/>
      <c r="L255" s="50"/>
      <c r="M255" s="63"/>
    </row>
    <row r="256" spans="1:13">
      <c r="A256" s="44" cm="1">
        <f t="array" aca="1" ref="A256" ca="1">IF(INDEX(B:B,ROW()),COUNTIF(OFFSET(INDEX(B:B,ROW()),ROW()*-1+6,,ROW()-5),TRUE),0)</f>
        <v>0</v>
      </c>
      <c r="B256" s="44" t="b" cm="1">
        <f t="array" ref="B256">AND(分科號=INDEX(E:E,ROW()),INDEX(D:D,ROW())&gt;=分起日,INDEX(D:D,ROW())&lt;=分訖日,IF(分專案="全部",TRUE,INDEX(J:J,ROW())=分專案))</f>
        <v>0</v>
      </c>
      <c r="C256" s="45" cm="1">
        <f t="array" ref="C256">IF(INDEX(F:F,ROW())&lt;&gt;"",INDEX(F:F,ROW()),IF(INDEX(E:E,ROW())&lt;&gt;0,INDEX(C:C,ROW()-1),0))</f>
        <v>0</v>
      </c>
      <c r="D256" s="44" cm="1">
        <f t="array" ref="D256">IF(INDEX(G:G,ROW())&lt;&gt;"",INDEX(G:G,ROW()),IF(INDEX(E:E,ROW())&lt;&gt;0,INDEX(D:D,ROW()-1),0))</f>
        <v>0</v>
      </c>
      <c r="E256" s="217" cm="1">
        <f t="array" ref="E256">IF(INDEX(I:I,ROW())&lt;&gt;"",VALUE(TRIM(LEFT(INDEX(I:I,ROW()),6))),0)</f>
        <v>0</v>
      </c>
      <c r="F256" s="283"/>
      <c r="G256" s="287"/>
      <c r="H256" s="302"/>
      <c r="I256" s="288"/>
      <c r="J256" s="302"/>
      <c r="K256" s="303"/>
      <c r="L256" s="50"/>
      <c r="M256" s="63"/>
    </row>
    <row r="257" spans="1:13">
      <c r="A257" s="44" cm="1">
        <f t="array" aca="1" ref="A257" ca="1">IF(INDEX(B:B,ROW()),COUNTIF(OFFSET(INDEX(B:B,ROW()),ROW()*-1+6,,ROW()-5),TRUE),0)</f>
        <v>0</v>
      </c>
      <c r="B257" s="44" t="b" cm="1">
        <f t="array" ref="B257">AND(分科號=INDEX(E:E,ROW()),INDEX(D:D,ROW())&gt;=分起日,INDEX(D:D,ROW())&lt;=分訖日,IF(分專案="全部",TRUE,INDEX(J:J,ROW())=分專案))</f>
        <v>0</v>
      </c>
      <c r="C257" s="45" cm="1">
        <f t="array" ref="C257">IF(INDEX(F:F,ROW())&lt;&gt;"",INDEX(F:F,ROW()),IF(INDEX(E:E,ROW())&lt;&gt;0,INDEX(C:C,ROW()-1),0))</f>
        <v>0</v>
      </c>
      <c r="D257" s="44" cm="1">
        <f t="array" ref="D257">IF(INDEX(G:G,ROW())&lt;&gt;"",INDEX(G:G,ROW()),IF(INDEX(E:E,ROW())&lt;&gt;0,INDEX(D:D,ROW()-1),0))</f>
        <v>0</v>
      </c>
      <c r="E257" s="217" cm="1">
        <f t="array" ref="E257">IF(INDEX(I:I,ROW())&lt;&gt;"",VALUE(TRIM(LEFT(INDEX(I:I,ROW()),6))),0)</f>
        <v>0</v>
      </c>
      <c r="F257" s="283"/>
      <c r="G257" s="287"/>
      <c r="H257" s="302"/>
      <c r="I257" s="288"/>
      <c r="J257" s="302"/>
      <c r="K257" s="303"/>
      <c r="L257" s="50"/>
      <c r="M257" s="63"/>
    </row>
    <row r="258" spans="1:13">
      <c r="A258" s="44" cm="1">
        <f t="array" aca="1" ref="A258" ca="1">IF(INDEX(B:B,ROW()),COUNTIF(OFFSET(INDEX(B:B,ROW()),ROW()*-1+6,,ROW()-5),TRUE),0)</f>
        <v>0</v>
      </c>
      <c r="B258" s="44" t="b" cm="1">
        <f t="array" ref="B258">AND(分科號=INDEX(E:E,ROW()),INDEX(D:D,ROW())&gt;=分起日,INDEX(D:D,ROW())&lt;=分訖日,IF(分專案="全部",TRUE,INDEX(J:J,ROW())=分專案))</f>
        <v>0</v>
      </c>
      <c r="C258" s="45" cm="1">
        <f t="array" ref="C258">IF(INDEX(F:F,ROW())&lt;&gt;"",INDEX(F:F,ROW()),IF(INDEX(E:E,ROW())&lt;&gt;0,INDEX(C:C,ROW()-1),0))</f>
        <v>0</v>
      </c>
      <c r="D258" s="44" cm="1">
        <f t="array" ref="D258">IF(INDEX(G:G,ROW())&lt;&gt;"",INDEX(G:G,ROW()),IF(INDEX(E:E,ROW())&lt;&gt;0,INDEX(D:D,ROW()-1),0))</f>
        <v>0</v>
      </c>
      <c r="E258" s="217" cm="1">
        <f t="array" ref="E258">IF(INDEX(I:I,ROW())&lt;&gt;"",VALUE(TRIM(LEFT(INDEX(I:I,ROW()),6))),0)</f>
        <v>0</v>
      </c>
      <c r="F258" s="283"/>
      <c r="G258" s="287"/>
      <c r="H258" s="302"/>
      <c r="I258" s="288"/>
      <c r="J258" s="302"/>
      <c r="K258" s="303"/>
      <c r="L258" s="50"/>
      <c r="M258" s="63"/>
    </row>
    <row r="259" spans="1:13">
      <c r="A259" s="44" cm="1">
        <f t="array" aca="1" ref="A259" ca="1">IF(INDEX(B:B,ROW()),COUNTIF(OFFSET(INDEX(B:B,ROW()),ROW()*-1+6,,ROW()-5),TRUE),0)</f>
        <v>0</v>
      </c>
      <c r="B259" s="44" t="b" cm="1">
        <f t="array" ref="B259">AND(分科號=INDEX(E:E,ROW()),INDEX(D:D,ROW())&gt;=分起日,INDEX(D:D,ROW())&lt;=分訖日,IF(分專案="全部",TRUE,INDEX(J:J,ROW())=分專案))</f>
        <v>0</v>
      </c>
      <c r="C259" s="45" cm="1">
        <f t="array" ref="C259">IF(INDEX(F:F,ROW())&lt;&gt;"",INDEX(F:F,ROW()),IF(INDEX(E:E,ROW())&lt;&gt;0,INDEX(C:C,ROW()-1),0))</f>
        <v>0</v>
      </c>
      <c r="D259" s="44" cm="1">
        <f t="array" ref="D259">IF(INDEX(G:G,ROW())&lt;&gt;"",INDEX(G:G,ROW()),IF(INDEX(E:E,ROW())&lt;&gt;0,INDEX(D:D,ROW()-1),0))</f>
        <v>0</v>
      </c>
      <c r="E259" s="217" cm="1">
        <f t="array" ref="E259">IF(INDEX(I:I,ROW())&lt;&gt;"",VALUE(TRIM(LEFT(INDEX(I:I,ROW()),6))),0)</f>
        <v>0</v>
      </c>
      <c r="F259" s="283"/>
      <c r="G259" s="287"/>
      <c r="H259" s="302"/>
      <c r="I259" s="288"/>
      <c r="J259" s="302"/>
      <c r="K259" s="303"/>
      <c r="L259" s="50"/>
      <c r="M259" s="63"/>
    </row>
    <row r="260" spans="1:13">
      <c r="A260" s="44" cm="1">
        <f t="array" aca="1" ref="A260" ca="1">IF(INDEX(B:B,ROW()),COUNTIF(OFFSET(INDEX(B:B,ROW()),ROW()*-1+6,,ROW()-5),TRUE),0)</f>
        <v>0</v>
      </c>
      <c r="B260" s="44" t="b" cm="1">
        <f t="array" ref="B260">AND(分科號=INDEX(E:E,ROW()),INDEX(D:D,ROW())&gt;=分起日,INDEX(D:D,ROW())&lt;=分訖日,IF(分專案="全部",TRUE,INDEX(J:J,ROW())=分專案))</f>
        <v>0</v>
      </c>
      <c r="C260" s="45" cm="1">
        <f t="array" ref="C260">IF(INDEX(F:F,ROW())&lt;&gt;"",INDEX(F:F,ROW()),IF(INDEX(E:E,ROW())&lt;&gt;0,INDEX(C:C,ROW()-1),0))</f>
        <v>0</v>
      </c>
      <c r="D260" s="44" cm="1">
        <f t="array" ref="D260">IF(INDEX(G:G,ROW())&lt;&gt;"",INDEX(G:G,ROW()),IF(INDEX(E:E,ROW())&lt;&gt;0,INDEX(D:D,ROW()-1),0))</f>
        <v>0</v>
      </c>
      <c r="E260" s="217" cm="1">
        <f t="array" ref="E260">IF(INDEX(I:I,ROW())&lt;&gt;"",VALUE(TRIM(LEFT(INDEX(I:I,ROW()),6))),0)</f>
        <v>0</v>
      </c>
      <c r="F260" s="283"/>
      <c r="G260" s="287"/>
      <c r="H260" s="302"/>
      <c r="I260" s="288"/>
      <c r="J260" s="302"/>
      <c r="K260" s="303"/>
      <c r="L260" s="50"/>
      <c r="M260" s="63"/>
    </row>
    <row r="261" spans="1:13">
      <c r="A261" s="44" cm="1">
        <f t="array" aca="1" ref="A261" ca="1">IF(INDEX(B:B,ROW()),COUNTIF(OFFSET(INDEX(B:B,ROW()),ROW()*-1+6,,ROW()-5),TRUE),0)</f>
        <v>0</v>
      </c>
      <c r="B261" s="44" t="b" cm="1">
        <f t="array" ref="B261">AND(分科號=INDEX(E:E,ROW()),INDEX(D:D,ROW())&gt;=分起日,INDEX(D:D,ROW())&lt;=分訖日,IF(分專案="全部",TRUE,INDEX(J:J,ROW())=分專案))</f>
        <v>0</v>
      </c>
      <c r="C261" s="45" cm="1">
        <f t="array" ref="C261">IF(INDEX(F:F,ROW())&lt;&gt;"",INDEX(F:F,ROW()),IF(INDEX(E:E,ROW())&lt;&gt;0,INDEX(C:C,ROW()-1),0))</f>
        <v>0</v>
      </c>
      <c r="D261" s="44" cm="1">
        <f t="array" ref="D261">IF(INDEX(G:G,ROW())&lt;&gt;"",INDEX(G:G,ROW()),IF(INDEX(E:E,ROW())&lt;&gt;0,INDEX(D:D,ROW()-1),0))</f>
        <v>0</v>
      </c>
      <c r="E261" s="217" cm="1">
        <f t="array" ref="E261">IF(INDEX(I:I,ROW())&lt;&gt;"",VALUE(TRIM(LEFT(INDEX(I:I,ROW()),6))),0)</f>
        <v>0</v>
      </c>
      <c r="F261" s="283"/>
      <c r="G261" s="287"/>
      <c r="H261" s="302"/>
      <c r="I261" s="288"/>
      <c r="J261" s="302"/>
      <c r="K261" s="303"/>
      <c r="L261" s="50"/>
      <c r="M261" s="63"/>
    </row>
    <row r="262" spans="1:13">
      <c r="A262" s="44" cm="1">
        <f t="array" aca="1" ref="A262" ca="1">IF(INDEX(B:B,ROW()),COUNTIF(OFFSET(INDEX(B:B,ROW()),ROW()*-1+6,,ROW()-5),TRUE),0)</f>
        <v>0</v>
      </c>
      <c r="B262" s="44" t="b" cm="1">
        <f t="array" ref="B262">AND(分科號=INDEX(E:E,ROW()),INDEX(D:D,ROW())&gt;=分起日,INDEX(D:D,ROW())&lt;=分訖日,IF(分專案="全部",TRUE,INDEX(J:J,ROW())=分專案))</f>
        <v>0</v>
      </c>
      <c r="C262" s="45" cm="1">
        <f t="array" ref="C262">IF(INDEX(F:F,ROW())&lt;&gt;"",INDEX(F:F,ROW()),IF(INDEX(E:E,ROW())&lt;&gt;0,INDEX(C:C,ROW()-1),0))</f>
        <v>0</v>
      </c>
      <c r="D262" s="44" cm="1">
        <f t="array" ref="D262">IF(INDEX(G:G,ROW())&lt;&gt;"",INDEX(G:G,ROW()),IF(INDEX(E:E,ROW())&lt;&gt;0,INDEX(D:D,ROW()-1),0))</f>
        <v>0</v>
      </c>
      <c r="E262" s="217" cm="1">
        <f t="array" ref="E262">IF(INDEX(I:I,ROW())&lt;&gt;"",VALUE(TRIM(LEFT(INDEX(I:I,ROW()),6))),0)</f>
        <v>0</v>
      </c>
      <c r="F262" s="283"/>
      <c r="G262" s="287"/>
      <c r="H262" s="302"/>
      <c r="I262" s="288"/>
      <c r="J262" s="302"/>
      <c r="K262" s="303"/>
      <c r="L262" s="50"/>
      <c r="M262" s="63"/>
    </row>
    <row r="263" spans="1:13">
      <c r="A263" s="44" cm="1">
        <f t="array" aca="1" ref="A263" ca="1">IF(INDEX(B:B,ROW()),COUNTIF(OFFSET(INDEX(B:B,ROW()),ROW()*-1+6,,ROW()-5),TRUE),0)</f>
        <v>0</v>
      </c>
      <c r="B263" s="44" t="b" cm="1">
        <f t="array" ref="B263">AND(分科號=INDEX(E:E,ROW()),INDEX(D:D,ROW())&gt;=分起日,INDEX(D:D,ROW())&lt;=分訖日,IF(分專案="全部",TRUE,INDEX(J:J,ROW())=分專案))</f>
        <v>0</v>
      </c>
      <c r="C263" s="45" cm="1">
        <f t="array" ref="C263">IF(INDEX(F:F,ROW())&lt;&gt;"",INDEX(F:F,ROW()),IF(INDEX(E:E,ROW())&lt;&gt;0,INDEX(C:C,ROW()-1),0))</f>
        <v>0</v>
      </c>
      <c r="D263" s="44" cm="1">
        <f t="array" ref="D263">IF(INDEX(G:G,ROW())&lt;&gt;"",INDEX(G:G,ROW()),IF(INDEX(E:E,ROW())&lt;&gt;0,INDEX(D:D,ROW()-1),0))</f>
        <v>0</v>
      </c>
      <c r="E263" s="217" cm="1">
        <f t="array" ref="E263">IF(INDEX(I:I,ROW())&lt;&gt;"",VALUE(TRIM(LEFT(INDEX(I:I,ROW()),6))),0)</f>
        <v>0</v>
      </c>
      <c r="F263" s="283"/>
      <c r="G263" s="287"/>
      <c r="H263" s="302"/>
      <c r="I263" s="288"/>
      <c r="J263" s="302"/>
      <c r="K263" s="303"/>
      <c r="L263" s="50"/>
      <c r="M263" s="63"/>
    </row>
    <row r="264" spans="1:13">
      <c r="A264" s="44" cm="1">
        <f t="array" aca="1" ref="A264" ca="1">IF(INDEX(B:B,ROW()),COUNTIF(OFFSET(INDEX(B:B,ROW()),ROW()*-1+6,,ROW()-5),TRUE),0)</f>
        <v>0</v>
      </c>
      <c r="B264" s="44" t="b" cm="1">
        <f t="array" ref="B264">AND(分科號=INDEX(E:E,ROW()),INDEX(D:D,ROW())&gt;=分起日,INDEX(D:D,ROW())&lt;=分訖日,IF(分專案="全部",TRUE,INDEX(J:J,ROW())=分專案))</f>
        <v>0</v>
      </c>
      <c r="C264" s="45" cm="1">
        <f t="array" ref="C264">IF(INDEX(F:F,ROW())&lt;&gt;"",INDEX(F:F,ROW()),IF(INDEX(E:E,ROW())&lt;&gt;0,INDEX(C:C,ROW()-1),0))</f>
        <v>0</v>
      </c>
      <c r="D264" s="44" cm="1">
        <f t="array" ref="D264">IF(INDEX(G:G,ROW())&lt;&gt;"",INDEX(G:G,ROW()),IF(INDEX(E:E,ROW())&lt;&gt;0,INDEX(D:D,ROW()-1),0))</f>
        <v>0</v>
      </c>
      <c r="E264" s="217" cm="1">
        <f t="array" ref="E264">IF(INDEX(I:I,ROW())&lt;&gt;"",VALUE(TRIM(LEFT(INDEX(I:I,ROW()),6))),0)</f>
        <v>0</v>
      </c>
      <c r="F264" s="283"/>
      <c r="G264" s="287"/>
      <c r="H264" s="302"/>
      <c r="I264" s="288"/>
      <c r="J264" s="302"/>
      <c r="K264" s="303"/>
      <c r="L264" s="50"/>
      <c r="M264" s="63"/>
    </row>
    <row r="265" spans="1:13">
      <c r="A265" s="44" cm="1">
        <f t="array" aca="1" ref="A265" ca="1">IF(INDEX(B:B,ROW()),COUNTIF(OFFSET(INDEX(B:B,ROW()),ROW()*-1+6,,ROW()-5),TRUE),0)</f>
        <v>0</v>
      </c>
      <c r="B265" s="44" t="b" cm="1">
        <f t="array" ref="B265">AND(分科號=INDEX(E:E,ROW()),INDEX(D:D,ROW())&gt;=分起日,INDEX(D:D,ROW())&lt;=分訖日,IF(分專案="全部",TRUE,INDEX(J:J,ROW())=分專案))</f>
        <v>0</v>
      </c>
      <c r="C265" s="45" cm="1">
        <f t="array" ref="C265">IF(INDEX(F:F,ROW())&lt;&gt;"",INDEX(F:F,ROW()),IF(INDEX(E:E,ROW())&lt;&gt;0,INDEX(C:C,ROW()-1),0))</f>
        <v>0</v>
      </c>
      <c r="D265" s="44" cm="1">
        <f t="array" ref="D265">IF(INDEX(G:G,ROW())&lt;&gt;"",INDEX(G:G,ROW()),IF(INDEX(E:E,ROW())&lt;&gt;0,INDEX(D:D,ROW()-1),0))</f>
        <v>0</v>
      </c>
      <c r="E265" s="217" cm="1">
        <f t="array" ref="E265">IF(INDEX(I:I,ROW())&lt;&gt;"",VALUE(TRIM(LEFT(INDEX(I:I,ROW()),6))),0)</f>
        <v>0</v>
      </c>
      <c r="F265" s="283"/>
      <c r="G265" s="287"/>
      <c r="H265" s="302"/>
      <c r="I265" s="288"/>
      <c r="J265" s="302"/>
      <c r="K265" s="303"/>
      <c r="L265" s="50"/>
      <c r="M265" s="63"/>
    </row>
    <row r="266" spans="1:13">
      <c r="A266" s="44" cm="1">
        <f t="array" aca="1" ref="A266" ca="1">IF(INDEX(B:B,ROW()),COUNTIF(OFFSET(INDEX(B:B,ROW()),ROW()*-1+6,,ROW()-5),TRUE),0)</f>
        <v>0</v>
      </c>
      <c r="B266" s="44" t="b" cm="1">
        <f t="array" ref="B266">AND(分科號=INDEX(E:E,ROW()),INDEX(D:D,ROW())&gt;=分起日,INDEX(D:D,ROW())&lt;=分訖日,IF(分專案="全部",TRUE,INDEX(J:J,ROW())=分專案))</f>
        <v>0</v>
      </c>
      <c r="C266" s="45" cm="1">
        <f t="array" ref="C266">IF(INDEX(F:F,ROW())&lt;&gt;"",INDEX(F:F,ROW()),IF(INDEX(E:E,ROW())&lt;&gt;0,INDEX(C:C,ROW()-1),0))</f>
        <v>0</v>
      </c>
      <c r="D266" s="44" cm="1">
        <f t="array" ref="D266">IF(INDEX(G:G,ROW())&lt;&gt;"",INDEX(G:G,ROW()),IF(INDEX(E:E,ROW())&lt;&gt;0,INDEX(D:D,ROW()-1),0))</f>
        <v>0</v>
      </c>
      <c r="E266" s="217" cm="1">
        <f t="array" ref="E266">IF(INDEX(I:I,ROW())&lt;&gt;"",VALUE(TRIM(LEFT(INDEX(I:I,ROW()),6))),0)</f>
        <v>0</v>
      </c>
      <c r="F266" s="283"/>
      <c r="G266" s="287"/>
      <c r="H266" s="302"/>
      <c r="I266" s="288"/>
      <c r="J266" s="302"/>
      <c r="K266" s="303"/>
      <c r="L266" s="50"/>
      <c r="M266" s="63"/>
    </row>
    <row r="267" spans="1:13">
      <c r="A267" s="44" cm="1">
        <f t="array" aca="1" ref="A267" ca="1">IF(INDEX(B:B,ROW()),COUNTIF(OFFSET(INDEX(B:B,ROW()),ROW()*-1+6,,ROW()-5),TRUE),0)</f>
        <v>0</v>
      </c>
      <c r="B267" s="44" t="b" cm="1">
        <f t="array" ref="B267">AND(分科號=INDEX(E:E,ROW()),INDEX(D:D,ROW())&gt;=分起日,INDEX(D:D,ROW())&lt;=分訖日,IF(分專案="全部",TRUE,INDEX(J:J,ROW())=分專案))</f>
        <v>0</v>
      </c>
      <c r="C267" s="45" cm="1">
        <f t="array" ref="C267">IF(INDEX(F:F,ROW())&lt;&gt;"",INDEX(F:F,ROW()),IF(INDEX(E:E,ROW())&lt;&gt;0,INDEX(C:C,ROW()-1),0))</f>
        <v>0</v>
      </c>
      <c r="D267" s="44" cm="1">
        <f t="array" ref="D267">IF(INDEX(G:G,ROW())&lt;&gt;"",INDEX(G:G,ROW()),IF(INDEX(E:E,ROW())&lt;&gt;0,INDEX(D:D,ROW()-1),0))</f>
        <v>0</v>
      </c>
      <c r="E267" s="217" cm="1">
        <f t="array" ref="E267">IF(INDEX(I:I,ROW())&lt;&gt;"",VALUE(TRIM(LEFT(INDEX(I:I,ROW()),6))),0)</f>
        <v>0</v>
      </c>
      <c r="F267" s="283"/>
      <c r="G267" s="287"/>
      <c r="H267" s="302"/>
      <c r="I267" s="288"/>
      <c r="J267" s="302"/>
      <c r="K267" s="303"/>
      <c r="L267" s="50"/>
      <c r="M267" s="63"/>
    </row>
    <row r="268" spans="1:13">
      <c r="A268" s="44" cm="1">
        <f t="array" aca="1" ref="A268" ca="1">IF(INDEX(B:B,ROW()),COUNTIF(OFFSET(INDEX(B:B,ROW()),ROW()*-1+6,,ROW()-5),TRUE),0)</f>
        <v>0</v>
      </c>
      <c r="B268" s="44" t="b" cm="1">
        <f t="array" ref="B268">AND(分科號=INDEX(E:E,ROW()),INDEX(D:D,ROW())&gt;=分起日,INDEX(D:D,ROW())&lt;=分訖日,IF(分專案="全部",TRUE,INDEX(J:J,ROW())=分專案))</f>
        <v>0</v>
      </c>
      <c r="C268" s="45" cm="1">
        <f t="array" ref="C268">IF(INDEX(F:F,ROW())&lt;&gt;"",INDEX(F:F,ROW()),IF(INDEX(E:E,ROW())&lt;&gt;0,INDEX(C:C,ROW()-1),0))</f>
        <v>0</v>
      </c>
      <c r="D268" s="44" cm="1">
        <f t="array" ref="D268">IF(INDEX(G:G,ROW())&lt;&gt;"",INDEX(G:G,ROW()),IF(INDEX(E:E,ROW())&lt;&gt;0,INDEX(D:D,ROW()-1),0))</f>
        <v>0</v>
      </c>
      <c r="E268" s="217" cm="1">
        <f t="array" ref="E268">IF(INDEX(I:I,ROW())&lt;&gt;"",VALUE(TRIM(LEFT(INDEX(I:I,ROW()),6))),0)</f>
        <v>0</v>
      </c>
      <c r="F268" s="283"/>
      <c r="G268" s="287"/>
      <c r="H268" s="302"/>
      <c r="I268" s="288"/>
      <c r="J268" s="302"/>
      <c r="K268" s="303"/>
      <c r="L268" s="50"/>
      <c r="M268" s="63"/>
    </row>
    <row r="269" spans="1:13">
      <c r="A269" s="44" cm="1">
        <f t="array" aca="1" ref="A269" ca="1">IF(INDEX(B:B,ROW()),COUNTIF(OFFSET(INDEX(B:B,ROW()),ROW()*-1+6,,ROW()-5),TRUE),0)</f>
        <v>0</v>
      </c>
      <c r="B269" s="44" t="b" cm="1">
        <f t="array" ref="B269">AND(分科號=INDEX(E:E,ROW()),INDEX(D:D,ROW())&gt;=分起日,INDEX(D:D,ROW())&lt;=分訖日,IF(分專案="全部",TRUE,INDEX(J:J,ROW())=分專案))</f>
        <v>0</v>
      </c>
      <c r="C269" s="45" cm="1">
        <f t="array" ref="C269">IF(INDEX(F:F,ROW())&lt;&gt;"",INDEX(F:F,ROW()),IF(INDEX(E:E,ROW())&lt;&gt;0,INDEX(C:C,ROW()-1),0))</f>
        <v>0</v>
      </c>
      <c r="D269" s="44" cm="1">
        <f t="array" ref="D269">IF(INDEX(G:G,ROW())&lt;&gt;"",INDEX(G:G,ROW()),IF(INDEX(E:E,ROW())&lt;&gt;0,INDEX(D:D,ROW()-1),0))</f>
        <v>0</v>
      </c>
      <c r="E269" s="217" cm="1">
        <f t="array" ref="E269">IF(INDEX(I:I,ROW())&lt;&gt;"",VALUE(TRIM(LEFT(INDEX(I:I,ROW()),6))),0)</f>
        <v>0</v>
      </c>
      <c r="F269" s="283"/>
      <c r="G269" s="287"/>
      <c r="H269" s="302"/>
      <c r="I269" s="288"/>
      <c r="J269" s="302"/>
      <c r="K269" s="303"/>
      <c r="L269" s="50"/>
      <c r="M269" s="63"/>
    </row>
    <row r="270" spans="1:13">
      <c r="A270" s="44" cm="1">
        <f t="array" aca="1" ref="A270" ca="1">IF(INDEX(B:B,ROW()),COUNTIF(OFFSET(INDEX(B:B,ROW()),ROW()*-1+6,,ROW()-5),TRUE),0)</f>
        <v>0</v>
      </c>
      <c r="B270" s="44" t="b" cm="1">
        <f t="array" ref="B270">AND(分科號=INDEX(E:E,ROW()),INDEX(D:D,ROW())&gt;=分起日,INDEX(D:D,ROW())&lt;=分訖日,IF(分專案="全部",TRUE,INDEX(J:J,ROW())=分專案))</f>
        <v>0</v>
      </c>
      <c r="C270" s="45" cm="1">
        <f t="array" ref="C270">IF(INDEX(F:F,ROW())&lt;&gt;"",INDEX(F:F,ROW()),IF(INDEX(E:E,ROW())&lt;&gt;0,INDEX(C:C,ROW()-1),0))</f>
        <v>0</v>
      </c>
      <c r="D270" s="44" cm="1">
        <f t="array" ref="D270">IF(INDEX(G:G,ROW())&lt;&gt;"",INDEX(G:G,ROW()),IF(INDEX(E:E,ROW())&lt;&gt;0,INDEX(D:D,ROW()-1),0))</f>
        <v>0</v>
      </c>
      <c r="E270" s="217" cm="1">
        <f t="array" ref="E270">IF(INDEX(I:I,ROW())&lt;&gt;"",VALUE(TRIM(LEFT(INDEX(I:I,ROW()),6))),0)</f>
        <v>0</v>
      </c>
      <c r="F270" s="283"/>
      <c r="G270" s="287"/>
      <c r="H270" s="302"/>
      <c r="I270" s="288"/>
      <c r="J270" s="302"/>
      <c r="K270" s="303"/>
      <c r="L270" s="50"/>
      <c r="M270" s="63"/>
    </row>
    <row r="271" spans="1:13">
      <c r="A271" s="44" cm="1">
        <f t="array" aca="1" ref="A271" ca="1">IF(INDEX(B:B,ROW()),COUNTIF(OFFSET(INDEX(B:B,ROW()),ROW()*-1+6,,ROW()-5),TRUE),0)</f>
        <v>0</v>
      </c>
      <c r="B271" s="44" t="b" cm="1">
        <f t="array" ref="B271">AND(分科號=INDEX(E:E,ROW()),INDEX(D:D,ROW())&gt;=分起日,INDEX(D:D,ROW())&lt;=分訖日,IF(分專案="全部",TRUE,INDEX(J:J,ROW())=分專案))</f>
        <v>0</v>
      </c>
      <c r="C271" s="45" cm="1">
        <f t="array" ref="C271">IF(INDEX(F:F,ROW())&lt;&gt;"",INDEX(F:F,ROW()),IF(INDEX(E:E,ROW())&lt;&gt;0,INDEX(C:C,ROW()-1),0))</f>
        <v>0</v>
      </c>
      <c r="D271" s="44" cm="1">
        <f t="array" ref="D271">IF(INDEX(G:G,ROW())&lt;&gt;"",INDEX(G:G,ROW()),IF(INDEX(E:E,ROW())&lt;&gt;0,INDEX(D:D,ROW()-1),0))</f>
        <v>0</v>
      </c>
      <c r="E271" s="217" cm="1">
        <f t="array" ref="E271">IF(INDEX(I:I,ROW())&lt;&gt;"",VALUE(TRIM(LEFT(INDEX(I:I,ROW()),6))),0)</f>
        <v>0</v>
      </c>
      <c r="F271" s="283"/>
      <c r="G271" s="287"/>
      <c r="H271" s="302"/>
      <c r="I271" s="288"/>
      <c r="J271" s="302"/>
      <c r="K271" s="303"/>
      <c r="L271" s="50"/>
      <c r="M271" s="63"/>
    </row>
    <row r="272" spans="1:13">
      <c r="A272" s="44" cm="1">
        <f t="array" aca="1" ref="A272" ca="1">IF(INDEX(B:B,ROW()),COUNTIF(OFFSET(INDEX(B:B,ROW()),ROW()*-1+6,,ROW()-5),TRUE),0)</f>
        <v>0</v>
      </c>
      <c r="B272" s="44" t="b" cm="1">
        <f t="array" ref="B272">AND(分科號=INDEX(E:E,ROW()),INDEX(D:D,ROW())&gt;=分起日,INDEX(D:D,ROW())&lt;=分訖日,IF(分專案="全部",TRUE,INDEX(J:J,ROW())=分專案))</f>
        <v>0</v>
      </c>
      <c r="C272" s="45" cm="1">
        <f t="array" ref="C272">IF(INDEX(F:F,ROW())&lt;&gt;"",INDEX(F:F,ROW()),IF(INDEX(E:E,ROW())&lt;&gt;0,INDEX(C:C,ROW()-1),0))</f>
        <v>0</v>
      </c>
      <c r="D272" s="44" cm="1">
        <f t="array" ref="D272">IF(INDEX(G:G,ROW())&lt;&gt;"",INDEX(G:G,ROW()),IF(INDEX(E:E,ROW())&lt;&gt;0,INDEX(D:D,ROW()-1),0))</f>
        <v>0</v>
      </c>
      <c r="E272" s="217" cm="1">
        <f t="array" ref="E272">IF(INDEX(I:I,ROW())&lt;&gt;"",VALUE(TRIM(LEFT(INDEX(I:I,ROW()),6))),0)</f>
        <v>0</v>
      </c>
      <c r="F272" s="283"/>
      <c r="G272" s="287"/>
      <c r="H272" s="302"/>
      <c r="I272" s="288"/>
      <c r="J272" s="302"/>
      <c r="K272" s="303"/>
      <c r="L272" s="50"/>
      <c r="M272" s="63"/>
    </row>
    <row r="273" spans="1:13">
      <c r="A273" s="44" cm="1">
        <f t="array" aca="1" ref="A273" ca="1">IF(INDEX(B:B,ROW()),COUNTIF(OFFSET(INDEX(B:B,ROW()),ROW()*-1+6,,ROW()-5),TRUE),0)</f>
        <v>0</v>
      </c>
      <c r="B273" s="44" t="b" cm="1">
        <f t="array" ref="B273">AND(分科號=INDEX(E:E,ROW()),INDEX(D:D,ROW())&gt;=分起日,INDEX(D:D,ROW())&lt;=分訖日,IF(分專案="全部",TRUE,INDEX(J:J,ROW())=分專案))</f>
        <v>0</v>
      </c>
      <c r="C273" s="45" cm="1">
        <f t="array" ref="C273">IF(INDEX(F:F,ROW())&lt;&gt;"",INDEX(F:F,ROW()),IF(INDEX(E:E,ROW())&lt;&gt;0,INDEX(C:C,ROW()-1),0))</f>
        <v>0</v>
      </c>
      <c r="D273" s="44" cm="1">
        <f t="array" ref="D273">IF(INDEX(G:G,ROW())&lt;&gt;"",INDEX(G:G,ROW()),IF(INDEX(E:E,ROW())&lt;&gt;0,INDEX(D:D,ROW()-1),0))</f>
        <v>0</v>
      </c>
      <c r="E273" s="217" cm="1">
        <f t="array" ref="E273">IF(INDEX(I:I,ROW())&lt;&gt;"",VALUE(TRIM(LEFT(INDEX(I:I,ROW()),6))),0)</f>
        <v>0</v>
      </c>
      <c r="F273" s="283"/>
      <c r="G273" s="287"/>
      <c r="H273" s="302"/>
      <c r="I273" s="288"/>
      <c r="J273" s="302"/>
      <c r="K273" s="303"/>
      <c r="L273" s="50"/>
      <c r="M273" s="63"/>
    </row>
    <row r="274" spans="1:13">
      <c r="A274" s="44" cm="1">
        <f t="array" aca="1" ref="A274" ca="1">IF(INDEX(B:B,ROW()),COUNTIF(OFFSET(INDEX(B:B,ROW()),ROW()*-1+6,,ROW()-5),TRUE),0)</f>
        <v>0</v>
      </c>
      <c r="B274" s="44" t="b" cm="1">
        <f t="array" ref="B274">AND(分科號=INDEX(E:E,ROW()),INDEX(D:D,ROW())&gt;=分起日,INDEX(D:D,ROW())&lt;=分訖日,IF(分專案="全部",TRUE,INDEX(J:J,ROW())=分專案))</f>
        <v>0</v>
      </c>
      <c r="C274" s="45" cm="1">
        <f t="array" ref="C274">IF(INDEX(F:F,ROW())&lt;&gt;"",INDEX(F:F,ROW()),IF(INDEX(E:E,ROW())&lt;&gt;0,INDEX(C:C,ROW()-1),0))</f>
        <v>0</v>
      </c>
      <c r="D274" s="44" cm="1">
        <f t="array" ref="D274">IF(INDEX(G:G,ROW())&lt;&gt;"",INDEX(G:G,ROW()),IF(INDEX(E:E,ROW())&lt;&gt;0,INDEX(D:D,ROW()-1),0))</f>
        <v>0</v>
      </c>
      <c r="E274" s="217" cm="1">
        <f t="array" ref="E274">IF(INDEX(I:I,ROW())&lt;&gt;"",VALUE(TRIM(LEFT(INDEX(I:I,ROW()),6))),0)</f>
        <v>0</v>
      </c>
      <c r="F274" s="283"/>
      <c r="G274" s="287"/>
      <c r="H274" s="302"/>
      <c r="I274" s="288"/>
      <c r="J274" s="302"/>
      <c r="K274" s="303"/>
      <c r="L274" s="50"/>
      <c r="M274" s="63"/>
    </row>
    <row r="275" spans="1:13">
      <c r="A275" s="44" cm="1">
        <f t="array" aca="1" ref="A275" ca="1">IF(INDEX(B:B,ROW()),COUNTIF(OFFSET(INDEX(B:B,ROW()),ROW()*-1+6,,ROW()-5),TRUE),0)</f>
        <v>0</v>
      </c>
      <c r="B275" s="44" t="b" cm="1">
        <f t="array" ref="B275">AND(分科號=INDEX(E:E,ROW()),INDEX(D:D,ROW())&gt;=分起日,INDEX(D:D,ROW())&lt;=分訖日,IF(分專案="全部",TRUE,INDEX(J:J,ROW())=分專案))</f>
        <v>0</v>
      </c>
      <c r="C275" s="45" cm="1">
        <f t="array" ref="C275">IF(INDEX(F:F,ROW())&lt;&gt;"",INDEX(F:F,ROW()),IF(INDEX(E:E,ROW())&lt;&gt;0,INDEX(C:C,ROW()-1),0))</f>
        <v>0</v>
      </c>
      <c r="D275" s="44" cm="1">
        <f t="array" ref="D275">IF(INDEX(G:G,ROW())&lt;&gt;"",INDEX(G:G,ROW()),IF(INDEX(E:E,ROW())&lt;&gt;0,INDEX(D:D,ROW()-1),0))</f>
        <v>0</v>
      </c>
      <c r="E275" s="217" cm="1">
        <f t="array" ref="E275">IF(INDEX(I:I,ROW())&lt;&gt;"",VALUE(TRIM(LEFT(INDEX(I:I,ROW()),6))),0)</f>
        <v>0</v>
      </c>
      <c r="F275" s="283"/>
      <c r="G275" s="287"/>
      <c r="H275" s="302"/>
      <c r="I275" s="288"/>
      <c r="J275" s="302"/>
      <c r="K275" s="303"/>
      <c r="L275" s="50"/>
      <c r="M275" s="63"/>
    </row>
    <row r="276" spans="1:13">
      <c r="A276" s="44" cm="1">
        <f t="array" aca="1" ref="A276" ca="1">IF(INDEX(B:B,ROW()),COUNTIF(OFFSET(INDEX(B:B,ROW()),ROW()*-1+6,,ROW()-5),TRUE),0)</f>
        <v>0</v>
      </c>
      <c r="B276" s="44" t="b" cm="1">
        <f t="array" ref="B276">AND(分科號=INDEX(E:E,ROW()),INDEX(D:D,ROW())&gt;=分起日,INDEX(D:D,ROW())&lt;=分訖日,IF(分專案="全部",TRUE,INDEX(J:J,ROW())=分專案))</f>
        <v>0</v>
      </c>
      <c r="C276" s="45" cm="1">
        <f t="array" ref="C276">IF(INDEX(F:F,ROW())&lt;&gt;"",INDEX(F:F,ROW()),IF(INDEX(E:E,ROW())&lt;&gt;0,INDEX(C:C,ROW()-1),0))</f>
        <v>0</v>
      </c>
      <c r="D276" s="44" cm="1">
        <f t="array" ref="D276">IF(INDEX(G:G,ROW())&lt;&gt;"",INDEX(G:G,ROW()),IF(INDEX(E:E,ROW())&lt;&gt;0,INDEX(D:D,ROW()-1),0))</f>
        <v>0</v>
      </c>
      <c r="E276" s="217" cm="1">
        <f t="array" ref="E276">IF(INDEX(I:I,ROW())&lt;&gt;"",VALUE(TRIM(LEFT(INDEX(I:I,ROW()),6))),0)</f>
        <v>0</v>
      </c>
      <c r="F276" s="283"/>
      <c r="G276" s="287"/>
      <c r="H276" s="302"/>
      <c r="I276" s="288"/>
      <c r="J276" s="302"/>
      <c r="K276" s="303"/>
      <c r="L276" s="50"/>
      <c r="M276" s="63"/>
    </row>
    <row r="277" spans="1:13">
      <c r="A277" s="44" cm="1">
        <f t="array" aca="1" ref="A277" ca="1">IF(INDEX(B:B,ROW()),COUNTIF(OFFSET(INDEX(B:B,ROW()),ROW()*-1+6,,ROW()-5),TRUE),0)</f>
        <v>0</v>
      </c>
      <c r="B277" s="44" t="b" cm="1">
        <f t="array" ref="B277">AND(分科號=INDEX(E:E,ROW()),INDEX(D:D,ROW())&gt;=分起日,INDEX(D:D,ROW())&lt;=分訖日,IF(分專案="全部",TRUE,INDEX(J:J,ROW())=分專案))</f>
        <v>0</v>
      </c>
      <c r="C277" s="45" cm="1">
        <f t="array" ref="C277">IF(INDEX(F:F,ROW())&lt;&gt;"",INDEX(F:F,ROW()),IF(INDEX(E:E,ROW())&lt;&gt;0,INDEX(C:C,ROW()-1),0))</f>
        <v>0</v>
      </c>
      <c r="D277" s="44" cm="1">
        <f t="array" ref="D277">IF(INDEX(G:G,ROW())&lt;&gt;"",INDEX(G:G,ROW()),IF(INDEX(E:E,ROW())&lt;&gt;0,INDEX(D:D,ROW()-1),0))</f>
        <v>0</v>
      </c>
      <c r="E277" s="217" cm="1">
        <f t="array" ref="E277">IF(INDEX(I:I,ROW())&lt;&gt;"",VALUE(TRIM(LEFT(INDEX(I:I,ROW()),6))),0)</f>
        <v>0</v>
      </c>
      <c r="F277" s="283"/>
      <c r="G277" s="287"/>
      <c r="H277" s="302"/>
      <c r="I277" s="288"/>
      <c r="J277" s="302"/>
      <c r="K277" s="303"/>
      <c r="L277" s="50"/>
      <c r="M277" s="63"/>
    </row>
    <row r="278" spans="1:13">
      <c r="A278" s="44" cm="1">
        <f t="array" aca="1" ref="A278" ca="1">IF(INDEX(B:B,ROW()),COUNTIF(OFFSET(INDEX(B:B,ROW()),ROW()*-1+6,,ROW()-5),TRUE),0)</f>
        <v>0</v>
      </c>
      <c r="B278" s="44" t="b" cm="1">
        <f t="array" ref="B278">AND(分科號=INDEX(E:E,ROW()),INDEX(D:D,ROW())&gt;=分起日,INDEX(D:D,ROW())&lt;=分訖日,IF(分專案="全部",TRUE,INDEX(J:J,ROW())=分專案))</f>
        <v>0</v>
      </c>
      <c r="C278" s="45" cm="1">
        <f t="array" ref="C278">IF(INDEX(F:F,ROW())&lt;&gt;"",INDEX(F:F,ROW()),IF(INDEX(E:E,ROW())&lt;&gt;0,INDEX(C:C,ROW()-1),0))</f>
        <v>0</v>
      </c>
      <c r="D278" s="44" cm="1">
        <f t="array" ref="D278">IF(INDEX(G:G,ROW())&lt;&gt;"",INDEX(G:G,ROW()),IF(INDEX(E:E,ROW())&lt;&gt;0,INDEX(D:D,ROW()-1),0))</f>
        <v>0</v>
      </c>
      <c r="E278" s="217" cm="1">
        <f t="array" ref="E278">IF(INDEX(I:I,ROW())&lt;&gt;"",VALUE(TRIM(LEFT(INDEX(I:I,ROW()),6))),0)</f>
        <v>0</v>
      </c>
      <c r="F278" s="283"/>
      <c r="G278" s="287"/>
      <c r="H278" s="302"/>
      <c r="I278" s="288"/>
      <c r="J278" s="302"/>
      <c r="K278" s="303"/>
      <c r="L278" s="50"/>
      <c r="M278" s="63"/>
    </row>
    <row r="279" spans="1:13">
      <c r="A279" s="44" cm="1">
        <f t="array" aca="1" ref="A279" ca="1">IF(INDEX(B:B,ROW()),COUNTIF(OFFSET(INDEX(B:B,ROW()),ROW()*-1+6,,ROW()-5),TRUE),0)</f>
        <v>0</v>
      </c>
      <c r="B279" s="44" t="b" cm="1">
        <f t="array" ref="B279">AND(分科號=INDEX(E:E,ROW()),INDEX(D:D,ROW())&gt;=分起日,INDEX(D:D,ROW())&lt;=分訖日,IF(分專案="全部",TRUE,INDEX(J:J,ROW())=分專案))</f>
        <v>0</v>
      </c>
      <c r="C279" s="45" cm="1">
        <f t="array" ref="C279">IF(INDEX(F:F,ROW())&lt;&gt;"",INDEX(F:F,ROW()),IF(INDEX(E:E,ROW())&lt;&gt;0,INDEX(C:C,ROW()-1),0))</f>
        <v>0</v>
      </c>
      <c r="D279" s="44" cm="1">
        <f t="array" ref="D279">IF(INDEX(G:G,ROW())&lt;&gt;"",INDEX(G:G,ROW()),IF(INDEX(E:E,ROW())&lt;&gt;0,INDEX(D:D,ROW()-1),0))</f>
        <v>0</v>
      </c>
      <c r="E279" s="217" cm="1">
        <f t="array" ref="E279">IF(INDEX(I:I,ROW())&lt;&gt;"",VALUE(TRIM(LEFT(INDEX(I:I,ROW()),6))),0)</f>
        <v>0</v>
      </c>
      <c r="F279" s="283"/>
      <c r="G279" s="287"/>
      <c r="H279" s="302"/>
      <c r="I279" s="288"/>
      <c r="J279" s="302"/>
      <c r="K279" s="303"/>
      <c r="L279" s="50"/>
      <c r="M279" s="63"/>
    </row>
    <row r="280" spans="1:13">
      <c r="A280" s="44" cm="1">
        <f t="array" aca="1" ref="A280" ca="1">IF(INDEX(B:B,ROW()),COUNTIF(OFFSET(INDEX(B:B,ROW()),ROW()*-1+6,,ROW()-5),TRUE),0)</f>
        <v>0</v>
      </c>
      <c r="B280" s="44" t="b" cm="1">
        <f t="array" ref="B280">AND(分科號=INDEX(E:E,ROW()),INDEX(D:D,ROW())&gt;=分起日,INDEX(D:D,ROW())&lt;=分訖日,IF(分專案="全部",TRUE,INDEX(J:J,ROW())=分專案))</f>
        <v>0</v>
      </c>
      <c r="C280" s="45" cm="1">
        <f t="array" ref="C280">IF(INDEX(F:F,ROW())&lt;&gt;"",INDEX(F:F,ROW()),IF(INDEX(E:E,ROW())&lt;&gt;0,INDEX(C:C,ROW()-1),0))</f>
        <v>0</v>
      </c>
      <c r="D280" s="44" cm="1">
        <f t="array" ref="D280">IF(INDEX(G:G,ROW())&lt;&gt;"",INDEX(G:G,ROW()),IF(INDEX(E:E,ROW())&lt;&gt;0,INDEX(D:D,ROW()-1),0))</f>
        <v>0</v>
      </c>
      <c r="E280" s="217" cm="1">
        <f t="array" ref="E280">IF(INDEX(I:I,ROW())&lt;&gt;"",VALUE(TRIM(LEFT(INDEX(I:I,ROW()),6))),0)</f>
        <v>0</v>
      </c>
      <c r="F280" s="283"/>
      <c r="G280" s="287"/>
      <c r="H280" s="302"/>
      <c r="I280" s="288"/>
      <c r="J280" s="302"/>
      <c r="K280" s="303"/>
      <c r="L280" s="50"/>
      <c r="M280" s="63"/>
    </row>
    <row r="281" spans="1:13">
      <c r="A281" s="44" cm="1">
        <f t="array" aca="1" ref="A281" ca="1">IF(INDEX(B:B,ROW()),COUNTIF(OFFSET(INDEX(B:B,ROW()),ROW()*-1+6,,ROW()-5),TRUE),0)</f>
        <v>0</v>
      </c>
      <c r="B281" s="44" t="b" cm="1">
        <f t="array" ref="B281">AND(分科號=INDEX(E:E,ROW()),INDEX(D:D,ROW())&gt;=分起日,INDEX(D:D,ROW())&lt;=分訖日,IF(分專案="全部",TRUE,INDEX(J:J,ROW())=分專案))</f>
        <v>0</v>
      </c>
      <c r="C281" s="45" cm="1">
        <f t="array" ref="C281">IF(INDEX(F:F,ROW())&lt;&gt;"",INDEX(F:F,ROW()),IF(INDEX(E:E,ROW())&lt;&gt;0,INDEX(C:C,ROW()-1),0))</f>
        <v>0</v>
      </c>
      <c r="D281" s="44" cm="1">
        <f t="array" ref="D281">IF(INDEX(G:G,ROW())&lt;&gt;"",INDEX(G:G,ROW()),IF(INDEX(E:E,ROW())&lt;&gt;0,INDEX(D:D,ROW()-1),0))</f>
        <v>0</v>
      </c>
      <c r="E281" s="217" cm="1">
        <f t="array" ref="E281">IF(INDEX(I:I,ROW())&lt;&gt;"",VALUE(TRIM(LEFT(INDEX(I:I,ROW()),6))),0)</f>
        <v>0</v>
      </c>
      <c r="F281" s="283"/>
      <c r="G281" s="287"/>
      <c r="H281" s="302"/>
      <c r="I281" s="288"/>
      <c r="J281" s="302"/>
      <c r="K281" s="303"/>
      <c r="L281" s="50"/>
      <c r="M281" s="63"/>
    </row>
    <row r="282" spans="1:13">
      <c r="A282" s="44" cm="1">
        <f t="array" aca="1" ref="A282" ca="1">IF(INDEX(B:B,ROW()),COUNTIF(OFFSET(INDEX(B:B,ROW()),ROW()*-1+6,,ROW()-5),TRUE),0)</f>
        <v>0</v>
      </c>
      <c r="B282" s="44" t="b" cm="1">
        <f t="array" ref="B282">AND(分科號=INDEX(E:E,ROW()),INDEX(D:D,ROW())&gt;=分起日,INDEX(D:D,ROW())&lt;=分訖日,IF(分專案="全部",TRUE,INDEX(J:J,ROW())=分專案))</f>
        <v>0</v>
      </c>
      <c r="C282" s="45" cm="1">
        <f t="array" ref="C282">IF(INDEX(F:F,ROW())&lt;&gt;"",INDEX(F:F,ROW()),IF(INDEX(E:E,ROW())&lt;&gt;0,INDEX(C:C,ROW()-1),0))</f>
        <v>0</v>
      </c>
      <c r="D282" s="44" cm="1">
        <f t="array" ref="D282">IF(INDEX(G:G,ROW())&lt;&gt;"",INDEX(G:G,ROW()),IF(INDEX(E:E,ROW())&lt;&gt;0,INDEX(D:D,ROW()-1),0))</f>
        <v>0</v>
      </c>
      <c r="E282" s="217" cm="1">
        <f t="array" ref="E282">IF(INDEX(I:I,ROW())&lt;&gt;"",VALUE(TRIM(LEFT(INDEX(I:I,ROW()),6))),0)</f>
        <v>0</v>
      </c>
      <c r="F282" s="283"/>
      <c r="G282" s="287"/>
      <c r="H282" s="302"/>
      <c r="I282" s="288"/>
      <c r="J282" s="302"/>
      <c r="K282" s="303"/>
      <c r="L282" s="50"/>
      <c r="M282" s="63"/>
    </row>
    <row r="283" spans="1:13">
      <c r="A283" s="44" cm="1">
        <f t="array" aca="1" ref="A283" ca="1">IF(INDEX(B:B,ROW()),COUNTIF(OFFSET(INDEX(B:B,ROW()),ROW()*-1+6,,ROW()-5),TRUE),0)</f>
        <v>0</v>
      </c>
      <c r="B283" s="44" t="b" cm="1">
        <f t="array" ref="B283">AND(分科號=INDEX(E:E,ROW()),INDEX(D:D,ROW())&gt;=分起日,INDEX(D:D,ROW())&lt;=分訖日,IF(分專案="全部",TRUE,INDEX(J:J,ROW())=分專案))</f>
        <v>0</v>
      </c>
      <c r="C283" s="45" cm="1">
        <f t="array" ref="C283">IF(INDEX(F:F,ROW())&lt;&gt;"",INDEX(F:F,ROW()),IF(INDEX(E:E,ROW())&lt;&gt;0,INDEX(C:C,ROW()-1),0))</f>
        <v>0</v>
      </c>
      <c r="D283" s="44" cm="1">
        <f t="array" ref="D283">IF(INDEX(G:G,ROW())&lt;&gt;"",INDEX(G:G,ROW()),IF(INDEX(E:E,ROW())&lt;&gt;0,INDEX(D:D,ROW()-1),0))</f>
        <v>0</v>
      </c>
      <c r="E283" s="217" cm="1">
        <f t="array" ref="E283">IF(INDEX(I:I,ROW())&lt;&gt;"",VALUE(TRIM(LEFT(INDEX(I:I,ROW()),6))),0)</f>
        <v>0</v>
      </c>
      <c r="F283" s="283"/>
      <c r="G283" s="287"/>
      <c r="H283" s="302"/>
      <c r="I283" s="288"/>
      <c r="J283" s="302"/>
      <c r="K283" s="303"/>
      <c r="L283" s="50"/>
      <c r="M283" s="63"/>
    </row>
    <row r="284" spans="1:13">
      <c r="A284" s="44" cm="1">
        <f t="array" aca="1" ref="A284" ca="1">IF(INDEX(B:B,ROW()),COUNTIF(OFFSET(INDEX(B:B,ROW()),ROW()*-1+6,,ROW()-5),TRUE),0)</f>
        <v>0</v>
      </c>
      <c r="B284" s="44" t="b" cm="1">
        <f t="array" ref="B284">AND(分科號=INDEX(E:E,ROW()),INDEX(D:D,ROW())&gt;=分起日,INDEX(D:D,ROW())&lt;=分訖日,IF(分專案="全部",TRUE,INDEX(J:J,ROW())=分專案))</f>
        <v>0</v>
      </c>
      <c r="C284" s="45" cm="1">
        <f t="array" ref="C284">IF(INDEX(F:F,ROW())&lt;&gt;"",INDEX(F:F,ROW()),IF(INDEX(E:E,ROW())&lt;&gt;0,INDEX(C:C,ROW()-1),0))</f>
        <v>0</v>
      </c>
      <c r="D284" s="44" cm="1">
        <f t="array" ref="D284">IF(INDEX(G:G,ROW())&lt;&gt;"",INDEX(G:G,ROW()),IF(INDEX(E:E,ROW())&lt;&gt;0,INDEX(D:D,ROW()-1),0))</f>
        <v>0</v>
      </c>
      <c r="E284" s="217" cm="1">
        <f t="array" ref="E284">IF(INDEX(I:I,ROW())&lt;&gt;"",VALUE(TRIM(LEFT(INDEX(I:I,ROW()),6))),0)</f>
        <v>0</v>
      </c>
      <c r="F284" s="283"/>
      <c r="G284" s="287"/>
      <c r="H284" s="302"/>
      <c r="I284" s="288"/>
      <c r="J284" s="302"/>
      <c r="K284" s="303"/>
      <c r="L284" s="50"/>
      <c r="M284" s="63"/>
    </row>
    <row r="285" spans="1:13">
      <c r="A285" s="44" cm="1">
        <f t="array" aca="1" ref="A285" ca="1">IF(INDEX(B:B,ROW()),COUNTIF(OFFSET(INDEX(B:B,ROW()),ROW()*-1+6,,ROW()-5),TRUE),0)</f>
        <v>0</v>
      </c>
      <c r="B285" s="44" t="b" cm="1">
        <f t="array" ref="B285">AND(分科號=INDEX(E:E,ROW()),INDEX(D:D,ROW())&gt;=分起日,INDEX(D:D,ROW())&lt;=分訖日,IF(分專案="全部",TRUE,INDEX(J:J,ROW())=分專案))</f>
        <v>0</v>
      </c>
      <c r="C285" s="45" cm="1">
        <f t="array" ref="C285">IF(INDEX(F:F,ROW())&lt;&gt;"",INDEX(F:F,ROW()),IF(INDEX(E:E,ROW())&lt;&gt;0,INDEX(C:C,ROW()-1),0))</f>
        <v>0</v>
      </c>
      <c r="D285" s="44" cm="1">
        <f t="array" ref="D285">IF(INDEX(G:G,ROW())&lt;&gt;"",INDEX(G:G,ROW()),IF(INDEX(E:E,ROW())&lt;&gt;0,INDEX(D:D,ROW()-1),0))</f>
        <v>0</v>
      </c>
      <c r="E285" s="217" cm="1">
        <f t="array" ref="E285">IF(INDEX(I:I,ROW())&lt;&gt;"",VALUE(TRIM(LEFT(INDEX(I:I,ROW()),6))),0)</f>
        <v>0</v>
      </c>
      <c r="F285" s="283"/>
      <c r="G285" s="287"/>
      <c r="H285" s="302"/>
      <c r="I285" s="288"/>
      <c r="J285" s="302"/>
      <c r="K285" s="303"/>
      <c r="L285" s="50"/>
      <c r="M285" s="63"/>
    </row>
    <row r="286" spans="1:13">
      <c r="A286" s="44" cm="1">
        <f t="array" aca="1" ref="A286" ca="1">IF(INDEX(B:B,ROW()),COUNTIF(OFFSET(INDEX(B:B,ROW()),ROW()*-1+6,,ROW()-5),TRUE),0)</f>
        <v>0</v>
      </c>
      <c r="B286" s="44" t="b" cm="1">
        <f t="array" ref="B286">AND(分科號=INDEX(E:E,ROW()),INDEX(D:D,ROW())&gt;=分起日,INDEX(D:D,ROW())&lt;=分訖日,IF(分專案="全部",TRUE,INDEX(J:J,ROW())=分專案))</f>
        <v>0</v>
      </c>
      <c r="C286" s="45" cm="1">
        <f t="array" ref="C286">IF(INDEX(F:F,ROW())&lt;&gt;"",INDEX(F:F,ROW()),IF(INDEX(E:E,ROW())&lt;&gt;0,INDEX(C:C,ROW()-1),0))</f>
        <v>0</v>
      </c>
      <c r="D286" s="44" cm="1">
        <f t="array" ref="D286">IF(INDEX(G:G,ROW())&lt;&gt;"",INDEX(G:G,ROW()),IF(INDEX(E:E,ROW())&lt;&gt;0,INDEX(D:D,ROW()-1),0))</f>
        <v>0</v>
      </c>
      <c r="E286" s="217" cm="1">
        <f t="array" ref="E286">IF(INDEX(I:I,ROW())&lt;&gt;"",VALUE(TRIM(LEFT(INDEX(I:I,ROW()),6))),0)</f>
        <v>0</v>
      </c>
      <c r="F286" s="283"/>
      <c r="G286" s="287"/>
      <c r="H286" s="302"/>
      <c r="I286" s="288"/>
      <c r="J286" s="302"/>
      <c r="K286" s="303"/>
      <c r="L286" s="50"/>
      <c r="M286" s="63"/>
    </row>
    <row r="287" spans="1:13">
      <c r="A287" s="44" cm="1">
        <f t="array" aca="1" ref="A287" ca="1">IF(INDEX(B:B,ROW()),COUNTIF(OFFSET(INDEX(B:B,ROW()),ROW()*-1+6,,ROW()-5),TRUE),0)</f>
        <v>0</v>
      </c>
      <c r="B287" s="44" t="b" cm="1">
        <f t="array" ref="B287">AND(分科號=INDEX(E:E,ROW()),INDEX(D:D,ROW())&gt;=分起日,INDEX(D:D,ROW())&lt;=分訖日,IF(分專案="全部",TRUE,INDEX(J:J,ROW())=分專案))</f>
        <v>0</v>
      </c>
      <c r="C287" s="45" cm="1">
        <f t="array" ref="C287">IF(INDEX(F:F,ROW())&lt;&gt;"",INDEX(F:F,ROW()),IF(INDEX(E:E,ROW())&lt;&gt;0,INDEX(C:C,ROW()-1),0))</f>
        <v>0</v>
      </c>
      <c r="D287" s="44" cm="1">
        <f t="array" ref="D287">IF(INDEX(G:G,ROW())&lt;&gt;"",INDEX(G:G,ROW()),IF(INDEX(E:E,ROW())&lt;&gt;0,INDEX(D:D,ROW()-1),0))</f>
        <v>0</v>
      </c>
      <c r="E287" s="217" cm="1">
        <f t="array" ref="E287">IF(INDEX(I:I,ROW())&lt;&gt;"",VALUE(TRIM(LEFT(INDEX(I:I,ROW()),6))),0)</f>
        <v>0</v>
      </c>
      <c r="F287" s="283"/>
      <c r="G287" s="287"/>
      <c r="H287" s="302"/>
      <c r="I287" s="288"/>
      <c r="J287" s="302"/>
      <c r="K287" s="303"/>
      <c r="L287" s="50"/>
      <c r="M287" s="63"/>
    </row>
    <row r="288" spans="1:13">
      <c r="A288" s="44" cm="1">
        <f t="array" aca="1" ref="A288" ca="1">IF(INDEX(B:B,ROW()),COUNTIF(OFFSET(INDEX(B:B,ROW()),ROW()*-1+6,,ROW()-5),TRUE),0)</f>
        <v>0</v>
      </c>
      <c r="B288" s="44" t="b" cm="1">
        <f t="array" ref="B288">AND(分科號=INDEX(E:E,ROW()),INDEX(D:D,ROW())&gt;=分起日,INDEX(D:D,ROW())&lt;=分訖日,IF(分專案="全部",TRUE,INDEX(J:J,ROW())=分專案))</f>
        <v>0</v>
      </c>
      <c r="C288" s="45" cm="1">
        <f t="array" ref="C288">IF(INDEX(F:F,ROW())&lt;&gt;"",INDEX(F:F,ROW()),IF(INDEX(E:E,ROW())&lt;&gt;0,INDEX(C:C,ROW()-1),0))</f>
        <v>0</v>
      </c>
      <c r="D288" s="44" cm="1">
        <f t="array" ref="D288">IF(INDEX(G:G,ROW())&lt;&gt;"",INDEX(G:G,ROW()),IF(INDEX(E:E,ROW())&lt;&gt;0,INDEX(D:D,ROW()-1),0))</f>
        <v>0</v>
      </c>
      <c r="E288" s="217" cm="1">
        <f t="array" ref="E288">IF(INDEX(I:I,ROW())&lt;&gt;"",VALUE(TRIM(LEFT(INDEX(I:I,ROW()),6))),0)</f>
        <v>0</v>
      </c>
      <c r="F288" s="283"/>
      <c r="G288" s="287"/>
      <c r="H288" s="302"/>
      <c r="I288" s="288"/>
      <c r="J288" s="302"/>
      <c r="K288" s="303"/>
      <c r="L288" s="50"/>
      <c r="M288" s="63"/>
    </row>
    <row r="289" spans="1:13">
      <c r="A289" s="44" cm="1">
        <f t="array" aca="1" ref="A289" ca="1">IF(INDEX(B:B,ROW()),COUNTIF(OFFSET(INDEX(B:B,ROW()),ROW()*-1+6,,ROW()-5),TRUE),0)</f>
        <v>0</v>
      </c>
      <c r="B289" s="44" t="b" cm="1">
        <f t="array" ref="B289">AND(分科號=INDEX(E:E,ROW()),INDEX(D:D,ROW())&gt;=分起日,INDEX(D:D,ROW())&lt;=分訖日,IF(分專案="全部",TRUE,INDEX(J:J,ROW())=分專案))</f>
        <v>0</v>
      </c>
      <c r="C289" s="45" cm="1">
        <f t="array" ref="C289">IF(INDEX(F:F,ROW())&lt;&gt;"",INDEX(F:F,ROW()),IF(INDEX(E:E,ROW())&lt;&gt;0,INDEX(C:C,ROW()-1),0))</f>
        <v>0</v>
      </c>
      <c r="D289" s="44" cm="1">
        <f t="array" ref="D289">IF(INDEX(G:G,ROW())&lt;&gt;"",INDEX(G:G,ROW()),IF(INDEX(E:E,ROW())&lt;&gt;0,INDEX(D:D,ROW()-1),0))</f>
        <v>0</v>
      </c>
      <c r="E289" s="217" cm="1">
        <f t="array" ref="E289">IF(INDEX(I:I,ROW())&lt;&gt;"",VALUE(TRIM(LEFT(INDEX(I:I,ROW()),6))),0)</f>
        <v>0</v>
      </c>
      <c r="F289" s="283"/>
      <c r="G289" s="287"/>
      <c r="H289" s="302"/>
      <c r="I289" s="288"/>
      <c r="J289" s="302"/>
      <c r="K289" s="303"/>
      <c r="L289" s="50"/>
      <c r="M289" s="63"/>
    </row>
    <row r="290" spans="1:13">
      <c r="A290" s="44" cm="1">
        <f t="array" aca="1" ref="A290" ca="1">IF(INDEX(B:B,ROW()),COUNTIF(OFFSET(INDEX(B:B,ROW()),ROW()*-1+6,,ROW()-5),TRUE),0)</f>
        <v>0</v>
      </c>
      <c r="B290" s="44" t="b" cm="1">
        <f t="array" ref="B290">AND(分科號=INDEX(E:E,ROW()),INDEX(D:D,ROW())&gt;=分起日,INDEX(D:D,ROW())&lt;=分訖日,IF(分專案="全部",TRUE,INDEX(J:J,ROW())=分專案))</f>
        <v>0</v>
      </c>
      <c r="C290" s="45" cm="1">
        <f t="array" ref="C290">IF(INDEX(F:F,ROW())&lt;&gt;"",INDEX(F:F,ROW()),IF(INDEX(E:E,ROW())&lt;&gt;0,INDEX(C:C,ROW()-1),0))</f>
        <v>0</v>
      </c>
      <c r="D290" s="44" cm="1">
        <f t="array" ref="D290">IF(INDEX(G:G,ROW())&lt;&gt;"",INDEX(G:G,ROW()),IF(INDEX(E:E,ROW())&lt;&gt;0,INDEX(D:D,ROW()-1),0))</f>
        <v>0</v>
      </c>
      <c r="E290" s="217" cm="1">
        <f t="array" ref="E290">IF(INDEX(I:I,ROW())&lt;&gt;"",VALUE(TRIM(LEFT(INDEX(I:I,ROW()),6))),0)</f>
        <v>0</v>
      </c>
      <c r="F290" s="283"/>
      <c r="G290" s="287"/>
      <c r="H290" s="302"/>
      <c r="I290" s="288"/>
      <c r="J290" s="302"/>
      <c r="K290" s="303"/>
      <c r="L290" s="50"/>
      <c r="M290" s="63"/>
    </row>
    <row r="291" spans="1:13">
      <c r="A291" s="44" cm="1">
        <f t="array" aca="1" ref="A291" ca="1">IF(INDEX(B:B,ROW()),COUNTIF(OFFSET(INDEX(B:B,ROW()),ROW()*-1+6,,ROW()-5),TRUE),0)</f>
        <v>0</v>
      </c>
      <c r="B291" s="44" t="b" cm="1">
        <f t="array" ref="B291">AND(分科號=INDEX(E:E,ROW()),INDEX(D:D,ROW())&gt;=分起日,INDEX(D:D,ROW())&lt;=分訖日,IF(分專案="全部",TRUE,INDEX(J:J,ROW())=分專案))</f>
        <v>0</v>
      </c>
      <c r="C291" s="45" cm="1">
        <f t="array" ref="C291">IF(INDEX(F:F,ROW())&lt;&gt;"",INDEX(F:F,ROW()),IF(INDEX(E:E,ROW())&lt;&gt;0,INDEX(C:C,ROW()-1),0))</f>
        <v>0</v>
      </c>
      <c r="D291" s="44" cm="1">
        <f t="array" ref="D291">IF(INDEX(G:G,ROW())&lt;&gt;"",INDEX(G:G,ROW()),IF(INDEX(E:E,ROW())&lt;&gt;0,INDEX(D:D,ROW()-1),0))</f>
        <v>0</v>
      </c>
      <c r="E291" s="217" cm="1">
        <f t="array" ref="E291">IF(INDEX(I:I,ROW())&lt;&gt;"",VALUE(TRIM(LEFT(INDEX(I:I,ROW()),6))),0)</f>
        <v>0</v>
      </c>
      <c r="F291" s="283"/>
      <c r="G291" s="287"/>
      <c r="H291" s="302"/>
      <c r="I291" s="288"/>
      <c r="J291" s="302"/>
      <c r="K291" s="303"/>
      <c r="L291" s="50"/>
      <c r="M291" s="63"/>
    </row>
    <row r="292" spans="1:13">
      <c r="A292" s="44" cm="1">
        <f t="array" aca="1" ref="A292" ca="1">IF(INDEX(B:B,ROW()),COUNTIF(OFFSET(INDEX(B:B,ROW()),ROW()*-1+6,,ROW()-5),TRUE),0)</f>
        <v>0</v>
      </c>
      <c r="B292" s="44" t="b" cm="1">
        <f t="array" ref="B292">AND(分科號=INDEX(E:E,ROW()),INDEX(D:D,ROW())&gt;=分起日,INDEX(D:D,ROW())&lt;=分訖日,IF(分專案="全部",TRUE,INDEX(J:J,ROW())=分專案))</f>
        <v>0</v>
      </c>
      <c r="C292" s="45" cm="1">
        <f t="array" ref="C292">IF(INDEX(F:F,ROW())&lt;&gt;"",INDEX(F:F,ROW()),IF(INDEX(E:E,ROW())&lt;&gt;0,INDEX(C:C,ROW()-1),0))</f>
        <v>0</v>
      </c>
      <c r="D292" s="44" cm="1">
        <f t="array" ref="D292">IF(INDEX(G:G,ROW())&lt;&gt;"",INDEX(G:G,ROW()),IF(INDEX(E:E,ROW())&lt;&gt;0,INDEX(D:D,ROW()-1),0))</f>
        <v>0</v>
      </c>
      <c r="E292" s="217" cm="1">
        <f t="array" ref="E292">IF(INDEX(I:I,ROW())&lt;&gt;"",VALUE(TRIM(LEFT(INDEX(I:I,ROW()),6))),0)</f>
        <v>0</v>
      </c>
      <c r="F292" s="283"/>
      <c r="G292" s="287"/>
      <c r="H292" s="302"/>
      <c r="I292" s="288"/>
      <c r="J292" s="302"/>
      <c r="K292" s="303"/>
      <c r="L292" s="50"/>
      <c r="M292" s="63"/>
    </row>
    <row r="293" spans="1:13">
      <c r="A293" s="44" cm="1">
        <f t="array" aca="1" ref="A293" ca="1">IF(INDEX(B:B,ROW()),COUNTIF(OFFSET(INDEX(B:B,ROW()),ROW()*-1+6,,ROW()-5),TRUE),0)</f>
        <v>0</v>
      </c>
      <c r="B293" s="44" t="b" cm="1">
        <f t="array" ref="B293">AND(分科號=INDEX(E:E,ROW()),INDEX(D:D,ROW())&gt;=分起日,INDEX(D:D,ROW())&lt;=分訖日,IF(分專案="全部",TRUE,INDEX(J:J,ROW())=分專案))</f>
        <v>0</v>
      </c>
      <c r="C293" s="45" cm="1">
        <f t="array" ref="C293">IF(INDEX(F:F,ROW())&lt;&gt;"",INDEX(F:F,ROW()),IF(INDEX(E:E,ROW())&lt;&gt;0,INDEX(C:C,ROW()-1),0))</f>
        <v>0</v>
      </c>
      <c r="D293" s="44" cm="1">
        <f t="array" ref="D293">IF(INDEX(G:G,ROW())&lt;&gt;"",INDEX(G:G,ROW()),IF(INDEX(E:E,ROW())&lt;&gt;0,INDEX(D:D,ROW()-1),0))</f>
        <v>0</v>
      </c>
      <c r="E293" s="217" cm="1">
        <f t="array" ref="E293">IF(INDEX(I:I,ROW())&lt;&gt;"",VALUE(TRIM(LEFT(INDEX(I:I,ROW()),6))),0)</f>
        <v>0</v>
      </c>
      <c r="F293" s="283"/>
      <c r="G293" s="287"/>
      <c r="H293" s="302"/>
      <c r="I293" s="288"/>
      <c r="J293" s="302"/>
      <c r="K293" s="303"/>
      <c r="L293" s="50"/>
      <c r="M293" s="63"/>
    </row>
    <row r="294" spans="1:13">
      <c r="A294" s="44" cm="1">
        <f t="array" aca="1" ref="A294" ca="1">IF(INDEX(B:B,ROW()),COUNTIF(OFFSET(INDEX(B:B,ROW()),ROW()*-1+6,,ROW()-5),TRUE),0)</f>
        <v>0</v>
      </c>
      <c r="B294" s="44" t="b" cm="1">
        <f t="array" ref="B294">AND(分科號=INDEX(E:E,ROW()),INDEX(D:D,ROW())&gt;=分起日,INDEX(D:D,ROW())&lt;=分訖日,IF(分專案="全部",TRUE,INDEX(J:J,ROW())=分專案))</f>
        <v>0</v>
      </c>
      <c r="C294" s="45" cm="1">
        <f t="array" ref="C294">IF(INDEX(F:F,ROW())&lt;&gt;"",INDEX(F:F,ROW()),IF(INDEX(E:E,ROW())&lt;&gt;0,INDEX(C:C,ROW()-1),0))</f>
        <v>0</v>
      </c>
      <c r="D294" s="44" cm="1">
        <f t="array" ref="D294">IF(INDEX(G:G,ROW())&lt;&gt;"",INDEX(G:G,ROW()),IF(INDEX(E:E,ROW())&lt;&gt;0,INDEX(D:D,ROW()-1),0))</f>
        <v>0</v>
      </c>
      <c r="E294" s="217" cm="1">
        <f t="array" ref="E294">IF(INDEX(I:I,ROW())&lt;&gt;"",VALUE(TRIM(LEFT(INDEX(I:I,ROW()),6))),0)</f>
        <v>0</v>
      </c>
      <c r="F294" s="283"/>
      <c r="G294" s="287"/>
      <c r="H294" s="302"/>
      <c r="I294" s="288"/>
      <c r="J294" s="302"/>
      <c r="K294" s="303"/>
      <c r="L294" s="50"/>
      <c r="M294" s="63"/>
    </row>
    <row r="295" spans="1:13">
      <c r="A295" s="44" cm="1">
        <f t="array" aca="1" ref="A295" ca="1">IF(INDEX(B:B,ROW()),COUNTIF(OFFSET(INDEX(B:B,ROW()),ROW()*-1+6,,ROW()-5),TRUE),0)</f>
        <v>0</v>
      </c>
      <c r="B295" s="44" t="b" cm="1">
        <f t="array" ref="B295">AND(分科號=INDEX(E:E,ROW()),INDEX(D:D,ROW())&gt;=分起日,INDEX(D:D,ROW())&lt;=分訖日,IF(分專案="全部",TRUE,INDEX(J:J,ROW())=分專案))</f>
        <v>0</v>
      </c>
      <c r="C295" s="45" cm="1">
        <f t="array" ref="C295">IF(INDEX(F:F,ROW())&lt;&gt;"",INDEX(F:F,ROW()),IF(INDEX(E:E,ROW())&lt;&gt;0,INDEX(C:C,ROW()-1),0))</f>
        <v>0</v>
      </c>
      <c r="D295" s="44" cm="1">
        <f t="array" ref="D295">IF(INDEX(G:G,ROW())&lt;&gt;"",INDEX(G:G,ROW()),IF(INDEX(E:E,ROW())&lt;&gt;0,INDEX(D:D,ROW()-1),0))</f>
        <v>0</v>
      </c>
      <c r="E295" s="217" cm="1">
        <f t="array" ref="E295">IF(INDEX(I:I,ROW())&lt;&gt;"",VALUE(TRIM(LEFT(INDEX(I:I,ROW()),6))),0)</f>
        <v>0</v>
      </c>
      <c r="F295" s="283"/>
      <c r="G295" s="287"/>
      <c r="H295" s="302"/>
      <c r="I295" s="288"/>
      <c r="J295" s="302"/>
      <c r="K295" s="303"/>
      <c r="L295" s="50"/>
      <c r="M295" s="63"/>
    </row>
    <row r="296" spans="1:13">
      <c r="A296" s="44" cm="1">
        <f t="array" aca="1" ref="A296" ca="1">IF(INDEX(B:B,ROW()),COUNTIF(OFFSET(INDEX(B:B,ROW()),ROW()*-1+6,,ROW()-5),TRUE),0)</f>
        <v>0</v>
      </c>
      <c r="B296" s="44" t="b" cm="1">
        <f t="array" ref="B296">AND(分科號=INDEX(E:E,ROW()),INDEX(D:D,ROW())&gt;=分起日,INDEX(D:D,ROW())&lt;=分訖日,IF(分專案="全部",TRUE,INDEX(J:J,ROW())=分專案))</f>
        <v>0</v>
      </c>
      <c r="C296" s="45" cm="1">
        <f t="array" ref="C296">IF(INDEX(F:F,ROW())&lt;&gt;"",INDEX(F:F,ROW()),IF(INDEX(E:E,ROW())&lt;&gt;0,INDEX(C:C,ROW()-1),0))</f>
        <v>0</v>
      </c>
      <c r="D296" s="44" cm="1">
        <f t="array" ref="D296">IF(INDEX(G:G,ROW())&lt;&gt;"",INDEX(G:G,ROW()),IF(INDEX(E:E,ROW())&lt;&gt;0,INDEX(D:D,ROW()-1),0))</f>
        <v>0</v>
      </c>
      <c r="E296" s="217" cm="1">
        <f t="array" ref="E296">IF(INDEX(I:I,ROW())&lt;&gt;"",VALUE(TRIM(LEFT(INDEX(I:I,ROW()),6))),0)</f>
        <v>0</v>
      </c>
      <c r="F296" s="283"/>
      <c r="G296" s="287"/>
      <c r="H296" s="302"/>
      <c r="I296" s="288"/>
      <c r="J296" s="302"/>
      <c r="K296" s="303"/>
      <c r="L296" s="50"/>
      <c r="M296" s="63"/>
    </row>
    <row r="297" spans="1:13">
      <c r="A297" s="44" cm="1">
        <f t="array" aca="1" ref="A297" ca="1">IF(INDEX(B:B,ROW()),COUNTIF(OFFSET(INDEX(B:B,ROW()),ROW()*-1+6,,ROW()-5),TRUE),0)</f>
        <v>0</v>
      </c>
      <c r="B297" s="44" t="b" cm="1">
        <f t="array" ref="B297">AND(分科號=INDEX(E:E,ROW()),INDEX(D:D,ROW())&gt;=分起日,INDEX(D:D,ROW())&lt;=分訖日,IF(分專案="全部",TRUE,INDEX(J:J,ROW())=分專案))</f>
        <v>0</v>
      </c>
      <c r="C297" s="45" cm="1">
        <f t="array" ref="C297">IF(INDEX(F:F,ROW())&lt;&gt;"",INDEX(F:F,ROW()),IF(INDEX(E:E,ROW())&lt;&gt;0,INDEX(C:C,ROW()-1),0))</f>
        <v>0</v>
      </c>
      <c r="D297" s="44" cm="1">
        <f t="array" ref="D297">IF(INDEX(G:G,ROW())&lt;&gt;"",INDEX(G:G,ROW()),IF(INDEX(E:E,ROW())&lt;&gt;0,INDEX(D:D,ROW()-1),0))</f>
        <v>0</v>
      </c>
      <c r="E297" s="217" cm="1">
        <f t="array" ref="E297">IF(INDEX(I:I,ROW())&lt;&gt;"",VALUE(TRIM(LEFT(INDEX(I:I,ROW()),6))),0)</f>
        <v>0</v>
      </c>
      <c r="F297" s="283"/>
      <c r="G297" s="287"/>
      <c r="H297" s="302"/>
      <c r="I297" s="288"/>
      <c r="J297" s="302"/>
      <c r="K297" s="303"/>
      <c r="L297" s="50"/>
      <c r="M297" s="63"/>
    </row>
    <row r="298" spans="1:13">
      <c r="A298" s="44" cm="1">
        <f t="array" aca="1" ref="A298" ca="1">IF(INDEX(B:B,ROW()),COUNTIF(OFFSET(INDEX(B:B,ROW()),ROW()*-1+6,,ROW()-5),TRUE),0)</f>
        <v>0</v>
      </c>
      <c r="B298" s="44" t="b" cm="1">
        <f t="array" ref="B298">AND(分科號=INDEX(E:E,ROW()),INDEX(D:D,ROW())&gt;=分起日,INDEX(D:D,ROW())&lt;=分訖日,IF(分專案="全部",TRUE,INDEX(J:J,ROW())=分專案))</f>
        <v>0</v>
      </c>
      <c r="C298" s="45" cm="1">
        <f t="array" ref="C298">IF(INDEX(F:F,ROW())&lt;&gt;"",INDEX(F:F,ROW()),IF(INDEX(E:E,ROW())&lt;&gt;0,INDEX(C:C,ROW()-1),0))</f>
        <v>0</v>
      </c>
      <c r="D298" s="44" cm="1">
        <f t="array" ref="D298">IF(INDEX(G:G,ROW())&lt;&gt;"",INDEX(G:G,ROW()),IF(INDEX(E:E,ROW())&lt;&gt;0,INDEX(D:D,ROW()-1),0))</f>
        <v>0</v>
      </c>
      <c r="E298" s="217" cm="1">
        <f t="array" ref="E298">IF(INDEX(I:I,ROW())&lt;&gt;"",VALUE(TRIM(LEFT(INDEX(I:I,ROW()),6))),0)</f>
        <v>0</v>
      </c>
      <c r="F298" s="283"/>
      <c r="G298" s="287"/>
      <c r="H298" s="302"/>
      <c r="I298" s="288"/>
      <c r="J298" s="302"/>
      <c r="K298" s="303"/>
      <c r="L298" s="50"/>
      <c r="M298" s="63"/>
    </row>
    <row r="299" spans="1:13">
      <c r="A299" s="44" cm="1">
        <f t="array" aca="1" ref="A299" ca="1">IF(INDEX(B:B,ROW()),COUNTIF(OFFSET(INDEX(B:B,ROW()),ROW()*-1+6,,ROW()-5),TRUE),0)</f>
        <v>0</v>
      </c>
      <c r="B299" s="44" t="b" cm="1">
        <f t="array" ref="B299">AND(分科號=INDEX(E:E,ROW()),INDEX(D:D,ROW())&gt;=分起日,INDEX(D:D,ROW())&lt;=分訖日,IF(分專案="全部",TRUE,INDEX(J:J,ROW())=分專案))</f>
        <v>0</v>
      </c>
      <c r="C299" s="45" cm="1">
        <f t="array" ref="C299">IF(INDEX(F:F,ROW())&lt;&gt;"",INDEX(F:F,ROW()),IF(INDEX(E:E,ROW())&lt;&gt;0,INDEX(C:C,ROW()-1),0))</f>
        <v>0</v>
      </c>
      <c r="D299" s="44" cm="1">
        <f t="array" ref="D299">IF(INDEX(G:G,ROW())&lt;&gt;"",INDEX(G:G,ROW()),IF(INDEX(E:E,ROW())&lt;&gt;0,INDEX(D:D,ROW()-1),0))</f>
        <v>0</v>
      </c>
      <c r="E299" s="217" cm="1">
        <f t="array" ref="E299">IF(INDEX(I:I,ROW())&lt;&gt;"",VALUE(TRIM(LEFT(INDEX(I:I,ROW()),6))),0)</f>
        <v>0</v>
      </c>
      <c r="F299" s="283"/>
      <c r="G299" s="287"/>
      <c r="H299" s="302"/>
      <c r="I299" s="288"/>
      <c r="J299" s="302"/>
      <c r="K299" s="303"/>
      <c r="L299" s="50"/>
      <c r="M299" s="63"/>
    </row>
    <row r="300" spans="1:13">
      <c r="A300" s="44" cm="1">
        <f t="array" aca="1" ref="A300" ca="1">IF(INDEX(B:B,ROW()),COUNTIF(OFFSET(INDEX(B:B,ROW()),ROW()*-1+6,,ROW()-5),TRUE),0)</f>
        <v>0</v>
      </c>
      <c r="B300" s="44" t="b" cm="1">
        <f t="array" ref="B300">AND(分科號=INDEX(E:E,ROW()),INDEX(D:D,ROW())&gt;=分起日,INDEX(D:D,ROW())&lt;=分訖日,IF(分專案="全部",TRUE,INDEX(J:J,ROW())=分專案))</f>
        <v>0</v>
      </c>
      <c r="C300" s="45" cm="1">
        <f t="array" ref="C300">IF(INDEX(F:F,ROW())&lt;&gt;"",INDEX(F:F,ROW()),IF(INDEX(E:E,ROW())&lt;&gt;0,INDEX(C:C,ROW()-1),0))</f>
        <v>0</v>
      </c>
      <c r="D300" s="44" cm="1">
        <f t="array" ref="D300">IF(INDEX(G:G,ROW())&lt;&gt;"",INDEX(G:G,ROW()),IF(INDEX(E:E,ROW())&lt;&gt;0,INDEX(D:D,ROW()-1),0))</f>
        <v>0</v>
      </c>
      <c r="E300" s="217" cm="1">
        <f t="array" ref="E300">IF(INDEX(I:I,ROW())&lt;&gt;"",VALUE(TRIM(LEFT(INDEX(I:I,ROW()),6))),0)</f>
        <v>0</v>
      </c>
      <c r="F300" s="283"/>
      <c r="G300" s="287"/>
      <c r="H300" s="302"/>
      <c r="I300" s="288"/>
      <c r="J300" s="302"/>
      <c r="K300" s="303"/>
      <c r="L300" s="50"/>
      <c r="M300" s="63"/>
    </row>
    <row r="301" spans="1:13">
      <c r="A301" s="44" cm="1">
        <f t="array" aca="1" ref="A301" ca="1">IF(INDEX(B:B,ROW()),COUNTIF(OFFSET(INDEX(B:B,ROW()),ROW()*-1+6,,ROW()-5),TRUE),0)</f>
        <v>0</v>
      </c>
      <c r="B301" s="44" t="b" cm="1">
        <f t="array" ref="B301">AND(分科號=INDEX(E:E,ROW()),INDEX(D:D,ROW())&gt;=分起日,INDEX(D:D,ROW())&lt;=分訖日,IF(分專案="全部",TRUE,INDEX(J:J,ROW())=分專案))</f>
        <v>0</v>
      </c>
      <c r="C301" s="45" cm="1">
        <f t="array" ref="C301">IF(INDEX(F:F,ROW())&lt;&gt;"",INDEX(F:F,ROW()),IF(INDEX(E:E,ROW())&lt;&gt;0,INDEX(C:C,ROW()-1),0))</f>
        <v>0</v>
      </c>
      <c r="D301" s="44" cm="1">
        <f t="array" ref="D301">IF(INDEX(G:G,ROW())&lt;&gt;"",INDEX(G:G,ROW()),IF(INDEX(E:E,ROW())&lt;&gt;0,INDEX(D:D,ROW()-1),0))</f>
        <v>0</v>
      </c>
      <c r="E301" s="217" cm="1">
        <f t="array" ref="E301">IF(INDEX(I:I,ROW())&lt;&gt;"",VALUE(TRIM(LEFT(INDEX(I:I,ROW()),6))),0)</f>
        <v>0</v>
      </c>
      <c r="F301" s="283"/>
      <c r="G301" s="287"/>
      <c r="H301" s="302"/>
      <c r="I301" s="288"/>
      <c r="J301" s="302"/>
      <c r="K301" s="303"/>
      <c r="L301" s="50"/>
      <c r="M301" s="63"/>
    </row>
    <row r="302" spans="1:13">
      <c r="A302" s="44" cm="1">
        <f t="array" aca="1" ref="A302" ca="1">IF(INDEX(B:B,ROW()),COUNTIF(OFFSET(INDEX(B:B,ROW()),ROW()*-1+6,,ROW()-5),TRUE),0)</f>
        <v>0</v>
      </c>
      <c r="B302" s="44" t="b" cm="1">
        <f t="array" ref="B302">AND(分科號=INDEX(E:E,ROW()),INDEX(D:D,ROW())&gt;=分起日,INDEX(D:D,ROW())&lt;=分訖日,IF(分專案="全部",TRUE,INDEX(J:J,ROW())=分專案))</f>
        <v>0</v>
      </c>
      <c r="C302" s="45" cm="1">
        <f t="array" ref="C302">IF(INDEX(F:F,ROW())&lt;&gt;"",INDEX(F:F,ROW()),IF(INDEX(E:E,ROW())&lt;&gt;0,INDEX(C:C,ROW()-1),0))</f>
        <v>0</v>
      </c>
      <c r="D302" s="44" cm="1">
        <f t="array" ref="D302">IF(INDEX(G:G,ROW())&lt;&gt;"",INDEX(G:G,ROW()),IF(INDEX(E:E,ROW())&lt;&gt;0,INDEX(D:D,ROW()-1),0))</f>
        <v>0</v>
      </c>
      <c r="E302" s="217" cm="1">
        <f t="array" ref="E302">IF(INDEX(I:I,ROW())&lt;&gt;"",VALUE(TRIM(LEFT(INDEX(I:I,ROW()),6))),0)</f>
        <v>0</v>
      </c>
      <c r="F302" s="283"/>
      <c r="G302" s="287"/>
      <c r="H302" s="302"/>
      <c r="I302" s="288"/>
      <c r="J302" s="302"/>
      <c r="K302" s="303"/>
      <c r="L302" s="50"/>
      <c r="M302" s="63"/>
    </row>
    <row r="303" spans="1:13">
      <c r="A303" s="44" cm="1">
        <f t="array" aca="1" ref="A303" ca="1">IF(INDEX(B:B,ROW()),COUNTIF(OFFSET(INDEX(B:B,ROW()),ROW()*-1+6,,ROW()-5),TRUE),0)</f>
        <v>0</v>
      </c>
      <c r="B303" s="44" t="b" cm="1">
        <f t="array" ref="B303">AND(分科號=INDEX(E:E,ROW()),INDEX(D:D,ROW())&gt;=分起日,INDEX(D:D,ROW())&lt;=分訖日,IF(分專案="全部",TRUE,INDEX(J:J,ROW())=分專案))</f>
        <v>0</v>
      </c>
      <c r="C303" s="45" cm="1">
        <f t="array" ref="C303">IF(INDEX(F:F,ROW())&lt;&gt;"",INDEX(F:F,ROW()),IF(INDEX(E:E,ROW())&lt;&gt;0,INDEX(C:C,ROW()-1),0))</f>
        <v>0</v>
      </c>
      <c r="D303" s="44" cm="1">
        <f t="array" ref="D303">IF(INDEX(G:G,ROW())&lt;&gt;"",INDEX(G:G,ROW()),IF(INDEX(E:E,ROW())&lt;&gt;0,INDEX(D:D,ROW()-1),0))</f>
        <v>0</v>
      </c>
      <c r="E303" s="217" cm="1">
        <f t="array" ref="E303">IF(INDEX(I:I,ROW())&lt;&gt;"",VALUE(TRIM(LEFT(INDEX(I:I,ROW()),6))),0)</f>
        <v>0</v>
      </c>
      <c r="F303" s="283"/>
      <c r="G303" s="287"/>
      <c r="H303" s="302"/>
      <c r="I303" s="288"/>
      <c r="J303" s="302"/>
      <c r="K303" s="303"/>
      <c r="L303" s="50"/>
      <c r="M303" s="63"/>
    </row>
    <row r="304" spans="1:13">
      <c r="A304" s="44" cm="1">
        <f t="array" aca="1" ref="A304" ca="1">IF(INDEX(B:B,ROW()),COUNTIF(OFFSET(INDEX(B:B,ROW()),ROW()*-1+6,,ROW()-5),TRUE),0)</f>
        <v>0</v>
      </c>
      <c r="B304" s="44" t="b" cm="1">
        <f t="array" ref="B304">AND(分科號=INDEX(E:E,ROW()),INDEX(D:D,ROW())&gt;=分起日,INDEX(D:D,ROW())&lt;=分訖日,IF(分專案="全部",TRUE,INDEX(J:J,ROW())=分專案))</f>
        <v>0</v>
      </c>
      <c r="C304" s="45" cm="1">
        <f t="array" ref="C304">IF(INDEX(F:F,ROW())&lt;&gt;"",INDEX(F:F,ROW()),IF(INDEX(E:E,ROW())&lt;&gt;0,INDEX(C:C,ROW()-1),0))</f>
        <v>0</v>
      </c>
      <c r="D304" s="44" cm="1">
        <f t="array" ref="D304">IF(INDEX(G:G,ROW())&lt;&gt;"",INDEX(G:G,ROW()),IF(INDEX(E:E,ROW())&lt;&gt;0,INDEX(D:D,ROW()-1),0))</f>
        <v>0</v>
      </c>
      <c r="E304" s="217" cm="1">
        <f t="array" ref="E304">IF(INDEX(I:I,ROW())&lt;&gt;"",VALUE(TRIM(LEFT(INDEX(I:I,ROW()),6))),0)</f>
        <v>0</v>
      </c>
      <c r="F304" s="283"/>
      <c r="G304" s="287"/>
      <c r="H304" s="302"/>
      <c r="I304" s="288"/>
      <c r="J304" s="302"/>
      <c r="K304" s="303"/>
      <c r="L304" s="50"/>
      <c r="M304" s="63"/>
    </row>
    <row r="305" spans="1:13">
      <c r="A305" s="44" cm="1">
        <f t="array" aca="1" ref="A305" ca="1">IF(INDEX(B:B,ROW()),COUNTIF(OFFSET(INDEX(B:B,ROW()),ROW()*-1+6,,ROW()-5),TRUE),0)</f>
        <v>0</v>
      </c>
      <c r="B305" s="44" t="b" cm="1">
        <f t="array" ref="B305">AND(分科號=INDEX(E:E,ROW()),INDEX(D:D,ROW())&gt;=分起日,INDEX(D:D,ROW())&lt;=分訖日,IF(分專案="全部",TRUE,INDEX(J:J,ROW())=分專案))</f>
        <v>0</v>
      </c>
      <c r="C305" s="45" cm="1">
        <f t="array" ref="C305">IF(INDEX(F:F,ROW())&lt;&gt;"",INDEX(F:F,ROW()),IF(INDEX(E:E,ROW())&lt;&gt;0,INDEX(C:C,ROW()-1),0))</f>
        <v>0</v>
      </c>
      <c r="D305" s="44" cm="1">
        <f t="array" ref="D305">IF(INDEX(G:G,ROW())&lt;&gt;"",INDEX(G:G,ROW()),IF(INDEX(E:E,ROW())&lt;&gt;0,INDEX(D:D,ROW()-1),0))</f>
        <v>0</v>
      </c>
      <c r="E305" s="217" cm="1">
        <f t="array" ref="E305">IF(INDEX(I:I,ROW())&lt;&gt;"",VALUE(TRIM(LEFT(INDEX(I:I,ROW()),6))),0)</f>
        <v>0</v>
      </c>
      <c r="F305" s="283"/>
      <c r="G305" s="287"/>
      <c r="H305" s="302"/>
      <c r="I305" s="288"/>
      <c r="J305" s="302"/>
      <c r="K305" s="303"/>
      <c r="L305" s="50"/>
      <c r="M305" s="63"/>
    </row>
    <row r="306" spans="1:13">
      <c r="A306" s="44" cm="1">
        <f t="array" aca="1" ref="A306" ca="1">IF(INDEX(B:B,ROW()),COUNTIF(OFFSET(INDEX(B:B,ROW()),ROW()*-1+6,,ROW()-5),TRUE),0)</f>
        <v>0</v>
      </c>
      <c r="B306" s="44" t="b" cm="1">
        <f t="array" ref="B306">AND(分科號=INDEX(E:E,ROW()),INDEX(D:D,ROW())&gt;=分起日,INDEX(D:D,ROW())&lt;=分訖日,IF(分專案="全部",TRUE,INDEX(J:J,ROW())=分專案))</f>
        <v>0</v>
      </c>
      <c r="C306" s="45" cm="1">
        <f t="array" ref="C306">IF(INDEX(F:F,ROW())&lt;&gt;"",INDEX(F:F,ROW()),IF(INDEX(E:E,ROW())&lt;&gt;0,INDEX(C:C,ROW()-1),0))</f>
        <v>0</v>
      </c>
      <c r="D306" s="44" cm="1">
        <f t="array" ref="D306">IF(INDEX(G:G,ROW())&lt;&gt;"",INDEX(G:G,ROW()),IF(INDEX(E:E,ROW())&lt;&gt;0,INDEX(D:D,ROW()-1),0))</f>
        <v>0</v>
      </c>
      <c r="E306" s="217" cm="1">
        <f t="array" ref="E306">IF(INDEX(I:I,ROW())&lt;&gt;"",VALUE(TRIM(LEFT(INDEX(I:I,ROW()),6))),0)</f>
        <v>0</v>
      </c>
      <c r="F306" s="283"/>
      <c r="G306" s="287"/>
      <c r="H306" s="302"/>
      <c r="I306" s="288"/>
      <c r="J306" s="302"/>
      <c r="K306" s="303"/>
      <c r="L306" s="50"/>
      <c r="M306" s="63"/>
    </row>
    <row r="307" spans="1:13">
      <c r="A307" s="44" cm="1">
        <f t="array" aca="1" ref="A307" ca="1">IF(INDEX(B:B,ROW()),COUNTIF(OFFSET(INDEX(B:B,ROW()),ROW()*-1+6,,ROW()-5),TRUE),0)</f>
        <v>0</v>
      </c>
      <c r="B307" s="44" t="b" cm="1">
        <f t="array" ref="B307">AND(分科號=INDEX(E:E,ROW()),INDEX(D:D,ROW())&gt;=分起日,INDEX(D:D,ROW())&lt;=分訖日,IF(分專案="全部",TRUE,INDEX(J:J,ROW())=分專案))</f>
        <v>0</v>
      </c>
      <c r="C307" s="45" cm="1">
        <f t="array" ref="C307">IF(INDEX(F:F,ROW())&lt;&gt;"",INDEX(F:F,ROW()),IF(INDEX(E:E,ROW())&lt;&gt;0,INDEX(C:C,ROW()-1),0))</f>
        <v>0</v>
      </c>
      <c r="D307" s="44" cm="1">
        <f t="array" ref="D307">IF(INDEX(G:G,ROW())&lt;&gt;"",INDEX(G:G,ROW()),IF(INDEX(E:E,ROW())&lt;&gt;0,INDEX(D:D,ROW()-1),0))</f>
        <v>0</v>
      </c>
      <c r="E307" s="217" cm="1">
        <f t="array" ref="E307">IF(INDEX(I:I,ROW())&lt;&gt;"",VALUE(TRIM(LEFT(INDEX(I:I,ROW()),6))),0)</f>
        <v>0</v>
      </c>
      <c r="F307" s="283"/>
      <c r="G307" s="287"/>
      <c r="H307" s="302"/>
      <c r="I307" s="288"/>
      <c r="J307" s="302"/>
      <c r="K307" s="303"/>
      <c r="L307" s="50"/>
      <c r="M307" s="63"/>
    </row>
    <row r="308" spans="1:13">
      <c r="A308" s="44" cm="1">
        <f t="array" aca="1" ref="A308" ca="1">IF(INDEX(B:B,ROW()),COUNTIF(OFFSET(INDEX(B:B,ROW()),ROW()*-1+6,,ROW()-5),TRUE),0)</f>
        <v>0</v>
      </c>
      <c r="B308" s="44" t="b" cm="1">
        <f t="array" ref="B308">AND(分科號=INDEX(E:E,ROW()),INDEX(D:D,ROW())&gt;=分起日,INDEX(D:D,ROW())&lt;=分訖日,IF(分專案="全部",TRUE,INDEX(J:J,ROW())=分專案))</f>
        <v>0</v>
      </c>
      <c r="C308" s="45" cm="1">
        <f t="array" ref="C308">IF(INDEX(F:F,ROW())&lt;&gt;"",INDEX(F:F,ROW()),IF(INDEX(E:E,ROW())&lt;&gt;0,INDEX(C:C,ROW()-1),0))</f>
        <v>0</v>
      </c>
      <c r="D308" s="44" cm="1">
        <f t="array" ref="D308">IF(INDEX(G:G,ROW())&lt;&gt;"",INDEX(G:G,ROW()),IF(INDEX(E:E,ROW())&lt;&gt;0,INDEX(D:D,ROW()-1),0))</f>
        <v>0</v>
      </c>
      <c r="E308" s="217" cm="1">
        <f t="array" ref="E308">IF(INDEX(I:I,ROW())&lt;&gt;"",VALUE(TRIM(LEFT(INDEX(I:I,ROW()),6))),0)</f>
        <v>0</v>
      </c>
      <c r="F308" s="283"/>
      <c r="G308" s="287"/>
      <c r="H308" s="302"/>
      <c r="I308" s="288"/>
      <c r="J308" s="302"/>
      <c r="K308" s="303"/>
      <c r="L308" s="50"/>
      <c r="M308" s="63"/>
    </row>
    <row r="309" spans="1:13">
      <c r="A309" s="44" cm="1">
        <f t="array" aca="1" ref="A309" ca="1">IF(INDEX(B:B,ROW()),COUNTIF(OFFSET(INDEX(B:B,ROW()),ROW()*-1+6,,ROW()-5),TRUE),0)</f>
        <v>0</v>
      </c>
      <c r="B309" s="44" t="b" cm="1">
        <f t="array" ref="B309">AND(分科號=INDEX(E:E,ROW()),INDEX(D:D,ROW())&gt;=分起日,INDEX(D:D,ROW())&lt;=分訖日,IF(分專案="全部",TRUE,INDEX(J:J,ROW())=分專案))</f>
        <v>0</v>
      </c>
      <c r="C309" s="45" cm="1">
        <f t="array" ref="C309">IF(INDEX(F:F,ROW())&lt;&gt;"",INDEX(F:F,ROW()),IF(INDEX(E:E,ROW())&lt;&gt;0,INDEX(C:C,ROW()-1),0))</f>
        <v>0</v>
      </c>
      <c r="D309" s="44" cm="1">
        <f t="array" ref="D309">IF(INDEX(G:G,ROW())&lt;&gt;"",INDEX(G:G,ROW()),IF(INDEX(E:E,ROW())&lt;&gt;0,INDEX(D:D,ROW()-1),0))</f>
        <v>0</v>
      </c>
      <c r="E309" s="217" cm="1">
        <f t="array" ref="E309">IF(INDEX(I:I,ROW())&lt;&gt;"",VALUE(TRIM(LEFT(INDEX(I:I,ROW()),6))),0)</f>
        <v>0</v>
      </c>
      <c r="F309" s="283"/>
      <c r="G309" s="287"/>
      <c r="H309" s="302"/>
      <c r="I309" s="288"/>
      <c r="J309" s="302"/>
      <c r="K309" s="303"/>
      <c r="L309" s="50"/>
      <c r="M309" s="63"/>
    </row>
    <row r="310" spans="1:13">
      <c r="A310" s="44" cm="1">
        <f t="array" aca="1" ref="A310" ca="1">IF(INDEX(B:B,ROW()),COUNTIF(OFFSET(INDEX(B:B,ROW()),ROW()*-1+6,,ROW()-5),TRUE),0)</f>
        <v>0</v>
      </c>
      <c r="B310" s="44" t="b" cm="1">
        <f t="array" ref="B310">AND(分科號=INDEX(E:E,ROW()),INDEX(D:D,ROW())&gt;=分起日,INDEX(D:D,ROW())&lt;=分訖日,IF(分專案="全部",TRUE,INDEX(J:J,ROW())=分專案))</f>
        <v>0</v>
      </c>
      <c r="C310" s="45" cm="1">
        <f t="array" ref="C310">IF(INDEX(F:F,ROW())&lt;&gt;"",INDEX(F:F,ROW()),IF(INDEX(E:E,ROW())&lt;&gt;0,INDEX(C:C,ROW()-1),0))</f>
        <v>0</v>
      </c>
      <c r="D310" s="44" cm="1">
        <f t="array" ref="D310">IF(INDEX(G:G,ROW())&lt;&gt;"",INDEX(G:G,ROW()),IF(INDEX(E:E,ROW())&lt;&gt;0,INDEX(D:D,ROW()-1),0))</f>
        <v>0</v>
      </c>
      <c r="E310" s="217" cm="1">
        <f t="array" ref="E310">IF(INDEX(I:I,ROW())&lt;&gt;"",VALUE(TRIM(LEFT(INDEX(I:I,ROW()),6))),0)</f>
        <v>0</v>
      </c>
      <c r="F310" s="283"/>
      <c r="G310" s="287"/>
      <c r="H310" s="302"/>
      <c r="I310" s="288"/>
      <c r="J310" s="302"/>
      <c r="K310" s="303"/>
      <c r="L310" s="50"/>
      <c r="M310" s="63"/>
    </row>
    <row r="311" spans="1:13">
      <c r="A311" s="44" cm="1">
        <f t="array" aca="1" ref="A311" ca="1">IF(INDEX(B:B,ROW()),COUNTIF(OFFSET(INDEX(B:B,ROW()),ROW()*-1+6,,ROW()-5),TRUE),0)</f>
        <v>0</v>
      </c>
      <c r="B311" s="44" t="b" cm="1">
        <f t="array" ref="B311">AND(分科號=INDEX(E:E,ROW()),INDEX(D:D,ROW())&gt;=分起日,INDEX(D:D,ROW())&lt;=分訖日,IF(分專案="全部",TRUE,INDEX(J:J,ROW())=分專案))</f>
        <v>0</v>
      </c>
      <c r="C311" s="45" cm="1">
        <f t="array" ref="C311">IF(INDEX(F:F,ROW())&lt;&gt;"",INDEX(F:F,ROW()),IF(INDEX(E:E,ROW())&lt;&gt;0,INDEX(C:C,ROW()-1),0))</f>
        <v>0</v>
      </c>
      <c r="D311" s="44" cm="1">
        <f t="array" ref="D311">IF(INDEX(G:G,ROW())&lt;&gt;"",INDEX(G:G,ROW()),IF(INDEX(E:E,ROW())&lt;&gt;0,INDEX(D:D,ROW()-1),0))</f>
        <v>0</v>
      </c>
      <c r="E311" s="217" cm="1">
        <f t="array" ref="E311">IF(INDEX(I:I,ROW())&lt;&gt;"",VALUE(TRIM(LEFT(INDEX(I:I,ROW()),6))),0)</f>
        <v>0</v>
      </c>
      <c r="F311" s="283"/>
      <c r="G311" s="287"/>
      <c r="H311" s="302"/>
      <c r="I311" s="288"/>
      <c r="J311" s="302"/>
      <c r="K311" s="303"/>
      <c r="L311" s="50"/>
      <c r="M311" s="63"/>
    </row>
    <row r="312" spans="1:13">
      <c r="A312" s="44" cm="1">
        <f t="array" aca="1" ref="A312" ca="1">IF(INDEX(B:B,ROW()),COUNTIF(OFFSET(INDEX(B:B,ROW()),ROW()*-1+6,,ROW()-5),TRUE),0)</f>
        <v>0</v>
      </c>
      <c r="B312" s="44" t="b" cm="1">
        <f t="array" ref="B312">AND(分科號=INDEX(E:E,ROW()),INDEX(D:D,ROW())&gt;=分起日,INDEX(D:D,ROW())&lt;=分訖日,IF(分專案="全部",TRUE,INDEX(J:J,ROW())=分專案))</f>
        <v>0</v>
      </c>
      <c r="C312" s="45" cm="1">
        <f t="array" ref="C312">IF(INDEX(F:F,ROW())&lt;&gt;"",INDEX(F:F,ROW()),IF(INDEX(E:E,ROW())&lt;&gt;0,INDEX(C:C,ROW()-1),0))</f>
        <v>0</v>
      </c>
      <c r="D312" s="44" cm="1">
        <f t="array" ref="D312">IF(INDEX(G:G,ROW())&lt;&gt;"",INDEX(G:G,ROW()),IF(INDEX(E:E,ROW())&lt;&gt;0,INDEX(D:D,ROW()-1),0))</f>
        <v>0</v>
      </c>
      <c r="E312" s="217" cm="1">
        <f t="array" ref="E312">IF(INDEX(I:I,ROW())&lt;&gt;"",VALUE(TRIM(LEFT(INDEX(I:I,ROW()),6))),0)</f>
        <v>0</v>
      </c>
      <c r="F312" s="283"/>
      <c r="G312" s="287"/>
      <c r="H312" s="302"/>
      <c r="I312" s="288"/>
      <c r="J312" s="302"/>
      <c r="K312" s="303"/>
      <c r="L312" s="50"/>
      <c r="M312" s="63"/>
    </row>
    <row r="313" spans="1:13">
      <c r="A313" s="44" cm="1">
        <f t="array" aca="1" ref="A313" ca="1">IF(INDEX(B:B,ROW()),COUNTIF(OFFSET(INDEX(B:B,ROW()),ROW()*-1+6,,ROW()-5),TRUE),0)</f>
        <v>0</v>
      </c>
      <c r="B313" s="44" t="b" cm="1">
        <f t="array" ref="B313">AND(分科號=INDEX(E:E,ROW()),INDEX(D:D,ROW())&gt;=分起日,INDEX(D:D,ROW())&lt;=分訖日,IF(分專案="全部",TRUE,INDEX(J:J,ROW())=分專案))</f>
        <v>0</v>
      </c>
      <c r="C313" s="45" cm="1">
        <f t="array" ref="C313">IF(INDEX(F:F,ROW())&lt;&gt;"",INDEX(F:F,ROW()),IF(INDEX(E:E,ROW())&lt;&gt;0,INDEX(C:C,ROW()-1),0))</f>
        <v>0</v>
      </c>
      <c r="D313" s="44" cm="1">
        <f t="array" ref="D313">IF(INDEX(G:G,ROW())&lt;&gt;"",INDEX(G:G,ROW()),IF(INDEX(E:E,ROW())&lt;&gt;0,INDEX(D:D,ROW()-1),0))</f>
        <v>0</v>
      </c>
      <c r="E313" s="217" cm="1">
        <f t="array" ref="E313">IF(INDEX(I:I,ROW())&lt;&gt;"",VALUE(TRIM(LEFT(INDEX(I:I,ROW()),6))),0)</f>
        <v>0</v>
      </c>
      <c r="F313" s="283"/>
      <c r="G313" s="287"/>
      <c r="H313" s="302"/>
      <c r="I313" s="288"/>
      <c r="J313" s="302"/>
      <c r="K313" s="303"/>
      <c r="L313" s="50"/>
      <c r="M313" s="63"/>
    </row>
    <row r="314" spans="1:13">
      <c r="A314" s="44" cm="1">
        <f t="array" aca="1" ref="A314" ca="1">IF(INDEX(B:B,ROW()),COUNTIF(OFFSET(INDEX(B:B,ROW()),ROW()*-1+6,,ROW()-5),TRUE),0)</f>
        <v>0</v>
      </c>
      <c r="B314" s="44" t="b" cm="1">
        <f t="array" ref="B314">AND(分科號=INDEX(E:E,ROW()),INDEX(D:D,ROW())&gt;=分起日,INDEX(D:D,ROW())&lt;=分訖日,IF(分專案="全部",TRUE,INDEX(J:J,ROW())=分專案))</f>
        <v>0</v>
      </c>
      <c r="C314" s="45" cm="1">
        <f t="array" ref="C314">IF(INDEX(F:F,ROW())&lt;&gt;"",INDEX(F:F,ROW()),IF(INDEX(E:E,ROW())&lt;&gt;0,INDEX(C:C,ROW()-1),0))</f>
        <v>0</v>
      </c>
      <c r="D314" s="44" cm="1">
        <f t="array" ref="D314">IF(INDEX(G:G,ROW())&lt;&gt;"",INDEX(G:G,ROW()),IF(INDEX(E:E,ROW())&lt;&gt;0,INDEX(D:D,ROW()-1),0))</f>
        <v>0</v>
      </c>
      <c r="E314" s="217" cm="1">
        <f t="array" ref="E314">IF(INDEX(I:I,ROW())&lt;&gt;"",VALUE(TRIM(LEFT(INDEX(I:I,ROW()),6))),0)</f>
        <v>0</v>
      </c>
      <c r="F314" s="283"/>
      <c r="G314" s="287"/>
      <c r="H314" s="302"/>
      <c r="I314" s="288"/>
      <c r="J314" s="302"/>
      <c r="K314" s="303"/>
      <c r="L314" s="50"/>
      <c r="M314" s="63"/>
    </row>
    <row r="315" spans="1:13">
      <c r="A315" s="44" cm="1">
        <f t="array" aca="1" ref="A315" ca="1">IF(INDEX(B:B,ROW()),COUNTIF(OFFSET(INDEX(B:B,ROW()),ROW()*-1+6,,ROW()-5),TRUE),0)</f>
        <v>0</v>
      </c>
      <c r="B315" s="44" t="b" cm="1">
        <f t="array" ref="B315">AND(分科號=INDEX(E:E,ROW()),INDEX(D:D,ROW())&gt;=分起日,INDEX(D:D,ROW())&lt;=分訖日,IF(分專案="全部",TRUE,INDEX(J:J,ROW())=分專案))</f>
        <v>0</v>
      </c>
      <c r="C315" s="45" cm="1">
        <f t="array" ref="C315">IF(INDEX(F:F,ROW())&lt;&gt;"",INDEX(F:F,ROW()),IF(INDEX(E:E,ROW())&lt;&gt;0,INDEX(C:C,ROW()-1),0))</f>
        <v>0</v>
      </c>
      <c r="D315" s="44" cm="1">
        <f t="array" ref="D315">IF(INDEX(G:G,ROW())&lt;&gt;"",INDEX(G:G,ROW()),IF(INDEX(E:E,ROW())&lt;&gt;0,INDEX(D:D,ROW()-1),0))</f>
        <v>0</v>
      </c>
      <c r="E315" s="217" cm="1">
        <f t="array" ref="E315">IF(INDEX(I:I,ROW())&lt;&gt;"",VALUE(TRIM(LEFT(INDEX(I:I,ROW()),6))),0)</f>
        <v>0</v>
      </c>
      <c r="F315" s="283"/>
      <c r="G315" s="287"/>
      <c r="H315" s="302"/>
      <c r="I315" s="288"/>
      <c r="J315" s="302"/>
      <c r="K315" s="303"/>
      <c r="L315" s="50"/>
      <c r="M315" s="63"/>
    </row>
    <row r="316" spans="1:13">
      <c r="A316" s="44" cm="1">
        <f t="array" aca="1" ref="A316" ca="1">IF(INDEX(B:B,ROW()),COUNTIF(OFFSET(INDEX(B:B,ROW()),ROW()*-1+6,,ROW()-5),TRUE),0)</f>
        <v>0</v>
      </c>
      <c r="B316" s="44" t="b" cm="1">
        <f t="array" ref="B316">AND(分科號=INDEX(E:E,ROW()),INDEX(D:D,ROW())&gt;=分起日,INDEX(D:D,ROW())&lt;=分訖日,IF(分專案="全部",TRUE,INDEX(J:J,ROW())=分專案))</f>
        <v>0</v>
      </c>
      <c r="C316" s="45" cm="1">
        <f t="array" ref="C316">IF(INDEX(F:F,ROW())&lt;&gt;"",INDEX(F:F,ROW()),IF(INDEX(E:E,ROW())&lt;&gt;0,INDEX(C:C,ROW()-1),0))</f>
        <v>0</v>
      </c>
      <c r="D316" s="44" cm="1">
        <f t="array" ref="D316">IF(INDEX(G:G,ROW())&lt;&gt;"",INDEX(G:G,ROW()),IF(INDEX(E:E,ROW())&lt;&gt;0,INDEX(D:D,ROW()-1),0))</f>
        <v>0</v>
      </c>
      <c r="E316" s="217" cm="1">
        <f t="array" ref="E316">IF(INDEX(I:I,ROW())&lt;&gt;"",VALUE(TRIM(LEFT(INDEX(I:I,ROW()),6))),0)</f>
        <v>0</v>
      </c>
      <c r="F316" s="283"/>
      <c r="G316" s="287"/>
      <c r="H316" s="302"/>
      <c r="I316" s="288"/>
      <c r="J316" s="302"/>
      <c r="K316" s="303"/>
      <c r="L316" s="50"/>
      <c r="M316" s="63"/>
    </row>
    <row r="317" spans="1:13">
      <c r="A317" s="44" cm="1">
        <f t="array" aca="1" ref="A317" ca="1">IF(INDEX(B:B,ROW()),COUNTIF(OFFSET(INDEX(B:B,ROW()),ROW()*-1+6,,ROW()-5),TRUE),0)</f>
        <v>0</v>
      </c>
      <c r="B317" s="44" t="b" cm="1">
        <f t="array" ref="B317">AND(分科號=INDEX(E:E,ROW()),INDEX(D:D,ROW())&gt;=分起日,INDEX(D:D,ROW())&lt;=分訖日,IF(分專案="全部",TRUE,INDEX(J:J,ROW())=分專案))</f>
        <v>0</v>
      </c>
      <c r="C317" s="45" cm="1">
        <f t="array" ref="C317">IF(INDEX(F:F,ROW())&lt;&gt;"",INDEX(F:F,ROW()),IF(INDEX(E:E,ROW())&lt;&gt;0,INDEX(C:C,ROW()-1),0))</f>
        <v>0</v>
      </c>
      <c r="D317" s="44" cm="1">
        <f t="array" ref="D317">IF(INDEX(G:G,ROW())&lt;&gt;"",INDEX(G:G,ROW()),IF(INDEX(E:E,ROW())&lt;&gt;0,INDEX(D:D,ROW()-1),0))</f>
        <v>0</v>
      </c>
      <c r="E317" s="217" cm="1">
        <f t="array" ref="E317">IF(INDEX(I:I,ROW())&lt;&gt;"",VALUE(TRIM(LEFT(INDEX(I:I,ROW()),6))),0)</f>
        <v>0</v>
      </c>
      <c r="F317" s="283"/>
      <c r="G317" s="287"/>
      <c r="H317" s="302"/>
      <c r="I317" s="288"/>
      <c r="J317" s="302"/>
      <c r="K317" s="303"/>
      <c r="L317" s="50"/>
      <c r="M317" s="63"/>
    </row>
    <row r="318" spans="1:13">
      <c r="A318" s="44" cm="1">
        <f t="array" aca="1" ref="A318" ca="1">IF(INDEX(B:B,ROW()),COUNTIF(OFFSET(INDEX(B:B,ROW()),ROW()*-1+6,,ROW()-5),TRUE),0)</f>
        <v>0</v>
      </c>
      <c r="B318" s="44" t="b" cm="1">
        <f t="array" ref="B318">AND(分科號=INDEX(E:E,ROW()),INDEX(D:D,ROW())&gt;=分起日,INDEX(D:D,ROW())&lt;=分訖日,IF(分專案="全部",TRUE,INDEX(J:J,ROW())=分專案))</f>
        <v>0</v>
      </c>
      <c r="C318" s="45" cm="1">
        <f t="array" ref="C318">IF(INDEX(F:F,ROW())&lt;&gt;"",INDEX(F:F,ROW()),IF(INDEX(E:E,ROW())&lt;&gt;0,INDEX(C:C,ROW()-1),0))</f>
        <v>0</v>
      </c>
      <c r="D318" s="44" cm="1">
        <f t="array" ref="D318">IF(INDEX(G:G,ROW())&lt;&gt;"",INDEX(G:G,ROW()),IF(INDEX(E:E,ROW())&lt;&gt;0,INDEX(D:D,ROW()-1),0))</f>
        <v>0</v>
      </c>
      <c r="E318" s="217" cm="1">
        <f t="array" ref="E318">IF(INDEX(I:I,ROW())&lt;&gt;"",VALUE(TRIM(LEFT(INDEX(I:I,ROW()),6))),0)</f>
        <v>0</v>
      </c>
      <c r="F318" s="283"/>
      <c r="G318" s="287"/>
      <c r="H318" s="302"/>
      <c r="I318" s="288"/>
      <c r="J318" s="302"/>
      <c r="K318" s="303"/>
      <c r="L318" s="50"/>
      <c r="M318" s="63"/>
    </row>
    <row r="319" spans="1:13">
      <c r="A319" s="44" cm="1">
        <f t="array" aca="1" ref="A319" ca="1">IF(INDEX(B:B,ROW()),COUNTIF(OFFSET(INDEX(B:B,ROW()),ROW()*-1+6,,ROW()-5),TRUE),0)</f>
        <v>0</v>
      </c>
      <c r="B319" s="44" t="b" cm="1">
        <f t="array" ref="B319">AND(分科號=INDEX(E:E,ROW()),INDEX(D:D,ROW())&gt;=分起日,INDEX(D:D,ROW())&lt;=分訖日,IF(分專案="全部",TRUE,INDEX(J:J,ROW())=分專案))</f>
        <v>0</v>
      </c>
      <c r="C319" s="45" cm="1">
        <f t="array" ref="C319">IF(INDEX(F:F,ROW())&lt;&gt;"",INDEX(F:F,ROW()),IF(INDEX(E:E,ROW())&lt;&gt;0,INDEX(C:C,ROW()-1),0))</f>
        <v>0</v>
      </c>
      <c r="D319" s="44" cm="1">
        <f t="array" ref="D319">IF(INDEX(G:G,ROW())&lt;&gt;"",INDEX(G:G,ROW()),IF(INDEX(E:E,ROW())&lt;&gt;0,INDEX(D:D,ROW()-1),0))</f>
        <v>0</v>
      </c>
      <c r="E319" s="217" cm="1">
        <f t="array" ref="E319">IF(INDEX(I:I,ROW())&lt;&gt;"",VALUE(TRIM(LEFT(INDEX(I:I,ROW()),6))),0)</f>
        <v>0</v>
      </c>
      <c r="F319" s="283"/>
      <c r="G319" s="287"/>
      <c r="H319" s="302"/>
      <c r="I319" s="288"/>
      <c r="J319" s="302"/>
      <c r="K319" s="303"/>
      <c r="L319" s="50"/>
      <c r="M319" s="63"/>
    </row>
    <row r="320" spans="1:13">
      <c r="A320" s="44" cm="1">
        <f t="array" aca="1" ref="A320" ca="1">IF(INDEX(B:B,ROW()),COUNTIF(OFFSET(INDEX(B:B,ROW()),ROW()*-1+6,,ROW()-5),TRUE),0)</f>
        <v>0</v>
      </c>
      <c r="B320" s="44" t="b" cm="1">
        <f t="array" ref="B320">AND(分科號=INDEX(E:E,ROW()),INDEX(D:D,ROW())&gt;=分起日,INDEX(D:D,ROW())&lt;=分訖日,IF(分專案="全部",TRUE,INDEX(J:J,ROW())=分專案))</f>
        <v>0</v>
      </c>
      <c r="C320" s="45" cm="1">
        <f t="array" ref="C320">IF(INDEX(F:F,ROW())&lt;&gt;"",INDEX(F:F,ROW()),IF(INDEX(E:E,ROW())&lt;&gt;0,INDEX(C:C,ROW()-1),0))</f>
        <v>0</v>
      </c>
      <c r="D320" s="44" cm="1">
        <f t="array" ref="D320">IF(INDEX(G:G,ROW())&lt;&gt;"",INDEX(G:G,ROW()),IF(INDEX(E:E,ROW())&lt;&gt;0,INDEX(D:D,ROW()-1),0))</f>
        <v>0</v>
      </c>
      <c r="E320" s="217" cm="1">
        <f t="array" ref="E320">IF(INDEX(I:I,ROW())&lt;&gt;"",VALUE(TRIM(LEFT(INDEX(I:I,ROW()),6))),0)</f>
        <v>0</v>
      </c>
      <c r="F320" s="283"/>
      <c r="G320" s="287"/>
      <c r="H320" s="302"/>
      <c r="I320" s="288"/>
      <c r="J320" s="302"/>
      <c r="K320" s="303"/>
      <c r="L320" s="50"/>
      <c r="M320" s="63"/>
    </row>
    <row r="321" spans="1:13">
      <c r="A321" s="44" cm="1">
        <f t="array" aca="1" ref="A321" ca="1">IF(INDEX(B:B,ROW()),COUNTIF(OFFSET(INDEX(B:B,ROW()),ROW()*-1+6,,ROW()-5),TRUE),0)</f>
        <v>0</v>
      </c>
      <c r="B321" s="44" t="b" cm="1">
        <f t="array" ref="B321">AND(分科號=INDEX(E:E,ROW()),INDEX(D:D,ROW())&gt;=分起日,INDEX(D:D,ROW())&lt;=分訖日,IF(分專案="全部",TRUE,INDEX(J:J,ROW())=分專案))</f>
        <v>0</v>
      </c>
      <c r="C321" s="45" cm="1">
        <f t="array" ref="C321">IF(INDEX(F:F,ROW())&lt;&gt;"",INDEX(F:F,ROW()),IF(INDEX(E:E,ROW())&lt;&gt;0,INDEX(C:C,ROW()-1),0))</f>
        <v>0</v>
      </c>
      <c r="D321" s="44" cm="1">
        <f t="array" ref="D321">IF(INDEX(G:G,ROW())&lt;&gt;"",INDEX(G:G,ROW()),IF(INDEX(E:E,ROW())&lt;&gt;0,INDEX(D:D,ROW()-1),0))</f>
        <v>0</v>
      </c>
      <c r="E321" s="217" cm="1">
        <f t="array" ref="E321">IF(INDEX(I:I,ROW())&lt;&gt;"",VALUE(TRIM(LEFT(INDEX(I:I,ROW()),6))),0)</f>
        <v>0</v>
      </c>
      <c r="F321" s="283"/>
      <c r="G321" s="287"/>
      <c r="H321" s="302"/>
      <c r="I321" s="288"/>
      <c r="J321" s="302"/>
      <c r="K321" s="303"/>
      <c r="L321" s="50"/>
      <c r="M321" s="63"/>
    </row>
    <row r="322" spans="1:13">
      <c r="A322" s="44" cm="1">
        <f t="array" aca="1" ref="A322" ca="1">IF(INDEX(B:B,ROW()),COUNTIF(OFFSET(INDEX(B:B,ROW()),ROW()*-1+6,,ROW()-5),TRUE),0)</f>
        <v>0</v>
      </c>
      <c r="B322" s="44" t="b" cm="1">
        <f t="array" ref="B322">AND(分科號=INDEX(E:E,ROW()),INDEX(D:D,ROW())&gt;=分起日,INDEX(D:D,ROW())&lt;=分訖日,IF(分專案="全部",TRUE,INDEX(J:J,ROW())=分專案))</f>
        <v>0</v>
      </c>
      <c r="C322" s="45" cm="1">
        <f t="array" ref="C322">IF(INDEX(F:F,ROW())&lt;&gt;"",INDEX(F:F,ROW()),IF(INDEX(E:E,ROW())&lt;&gt;0,INDEX(C:C,ROW()-1),0))</f>
        <v>0</v>
      </c>
      <c r="D322" s="44" cm="1">
        <f t="array" ref="D322">IF(INDEX(G:G,ROW())&lt;&gt;"",INDEX(G:G,ROW()),IF(INDEX(E:E,ROW())&lt;&gt;0,INDEX(D:D,ROW()-1),0))</f>
        <v>0</v>
      </c>
      <c r="E322" s="217" cm="1">
        <f t="array" ref="E322">IF(INDEX(I:I,ROW())&lt;&gt;"",VALUE(TRIM(LEFT(INDEX(I:I,ROW()),6))),0)</f>
        <v>0</v>
      </c>
      <c r="F322" s="283"/>
      <c r="G322" s="287"/>
      <c r="H322" s="302"/>
      <c r="I322" s="288"/>
      <c r="J322" s="302"/>
      <c r="K322" s="303"/>
      <c r="L322" s="50"/>
      <c r="M322" s="63"/>
    </row>
    <row r="323" spans="1:13">
      <c r="A323" s="44" cm="1">
        <f t="array" aca="1" ref="A323" ca="1">IF(INDEX(B:B,ROW()),COUNTIF(OFFSET(INDEX(B:B,ROW()),ROW()*-1+6,,ROW()-5),TRUE),0)</f>
        <v>0</v>
      </c>
      <c r="B323" s="44" t="b" cm="1">
        <f t="array" ref="B323">AND(分科號=INDEX(E:E,ROW()),INDEX(D:D,ROW())&gt;=分起日,INDEX(D:D,ROW())&lt;=分訖日,IF(分專案="全部",TRUE,INDEX(J:J,ROW())=分專案))</f>
        <v>0</v>
      </c>
      <c r="C323" s="45" cm="1">
        <f t="array" ref="C323">IF(INDEX(F:F,ROW())&lt;&gt;"",INDEX(F:F,ROW()),IF(INDEX(E:E,ROW())&lt;&gt;0,INDEX(C:C,ROW()-1),0))</f>
        <v>0</v>
      </c>
      <c r="D323" s="44" cm="1">
        <f t="array" ref="D323">IF(INDEX(G:G,ROW())&lt;&gt;"",INDEX(G:G,ROW()),IF(INDEX(E:E,ROW())&lt;&gt;0,INDEX(D:D,ROW()-1),0))</f>
        <v>0</v>
      </c>
      <c r="E323" s="217" cm="1">
        <f t="array" ref="E323">IF(INDEX(I:I,ROW())&lt;&gt;"",VALUE(TRIM(LEFT(INDEX(I:I,ROW()),6))),0)</f>
        <v>0</v>
      </c>
      <c r="F323" s="283"/>
      <c r="G323" s="287"/>
      <c r="H323" s="302"/>
      <c r="I323" s="288"/>
      <c r="J323" s="302"/>
      <c r="K323" s="303"/>
      <c r="L323" s="50"/>
      <c r="M323" s="63"/>
    </row>
    <row r="324" spans="1:13">
      <c r="A324" s="44" cm="1">
        <f t="array" aca="1" ref="A324" ca="1">IF(INDEX(B:B,ROW()),COUNTIF(OFFSET(INDEX(B:B,ROW()),ROW()*-1+6,,ROW()-5),TRUE),0)</f>
        <v>0</v>
      </c>
      <c r="B324" s="44" t="b" cm="1">
        <f t="array" ref="B324">AND(分科號=INDEX(E:E,ROW()),INDEX(D:D,ROW())&gt;=分起日,INDEX(D:D,ROW())&lt;=分訖日,IF(分專案="全部",TRUE,INDEX(J:J,ROW())=分專案))</f>
        <v>0</v>
      </c>
      <c r="C324" s="45" cm="1">
        <f t="array" ref="C324">IF(INDEX(F:F,ROW())&lt;&gt;"",INDEX(F:F,ROW()),IF(INDEX(E:E,ROW())&lt;&gt;0,INDEX(C:C,ROW()-1),0))</f>
        <v>0</v>
      </c>
      <c r="D324" s="44" cm="1">
        <f t="array" ref="D324">IF(INDEX(G:G,ROW())&lt;&gt;"",INDEX(G:G,ROW()),IF(INDEX(E:E,ROW())&lt;&gt;0,INDEX(D:D,ROW()-1),0))</f>
        <v>0</v>
      </c>
      <c r="E324" s="217" cm="1">
        <f t="array" ref="E324">IF(INDEX(I:I,ROW())&lt;&gt;"",VALUE(TRIM(LEFT(INDEX(I:I,ROW()),6))),0)</f>
        <v>0</v>
      </c>
      <c r="F324" s="283"/>
      <c r="G324" s="287"/>
      <c r="H324" s="302"/>
      <c r="I324" s="288"/>
      <c r="J324" s="302"/>
      <c r="K324" s="303"/>
      <c r="L324" s="50"/>
      <c r="M324" s="63"/>
    </row>
    <row r="325" spans="1:13">
      <c r="A325" s="44" cm="1">
        <f t="array" aca="1" ref="A325" ca="1">IF(INDEX(B:B,ROW()),COUNTIF(OFFSET(INDEX(B:B,ROW()),ROW()*-1+6,,ROW()-5),TRUE),0)</f>
        <v>0</v>
      </c>
      <c r="B325" s="44" t="b" cm="1">
        <f t="array" ref="B325">AND(分科號=INDEX(E:E,ROW()),INDEX(D:D,ROW())&gt;=分起日,INDEX(D:D,ROW())&lt;=分訖日,IF(分專案="全部",TRUE,INDEX(J:J,ROW())=分專案))</f>
        <v>0</v>
      </c>
      <c r="C325" s="45" cm="1">
        <f t="array" ref="C325">IF(INDEX(F:F,ROW())&lt;&gt;"",INDEX(F:F,ROW()),IF(INDEX(E:E,ROW())&lt;&gt;0,INDEX(C:C,ROW()-1),0))</f>
        <v>0</v>
      </c>
      <c r="D325" s="44" cm="1">
        <f t="array" ref="D325">IF(INDEX(G:G,ROW())&lt;&gt;"",INDEX(G:G,ROW()),IF(INDEX(E:E,ROW())&lt;&gt;0,INDEX(D:D,ROW()-1),0))</f>
        <v>0</v>
      </c>
      <c r="E325" s="217" cm="1">
        <f t="array" ref="E325">IF(INDEX(I:I,ROW())&lt;&gt;"",VALUE(TRIM(LEFT(INDEX(I:I,ROW()),6))),0)</f>
        <v>0</v>
      </c>
      <c r="F325" s="283"/>
      <c r="G325" s="287"/>
      <c r="H325" s="302"/>
      <c r="I325" s="288"/>
      <c r="J325" s="302"/>
      <c r="K325" s="303"/>
      <c r="L325" s="50"/>
      <c r="M325" s="63"/>
    </row>
    <row r="326" spans="1:13">
      <c r="A326" s="44" cm="1">
        <f t="array" aca="1" ref="A326" ca="1">IF(INDEX(B:B,ROW()),COUNTIF(OFFSET(INDEX(B:B,ROW()),ROW()*-1+6,,ROW()-5),TRUE),0)</f>
        <v>0</v>
      </c>
      <c r="B326" s="44" t="b" cm="1">
        <f t="array" ref="B326">AND(分科號=INDEX(E:E,ROW()),INDEX(D:D,ROW())&gt;=分起日,INDEX(D:D,ROW())&lt;=分訖日,IF(分專案="全部",TRUE,INDEX(J:J,ROW())=分專案))</f>
        <v>0</v>
      </c>
      <c r="C326" s="45" cm="1">
        <f t="array" ref="C326">IF(INDEX(F:F,ROW())&lt;&gt;"",INDEX(F:F,ROW()),IF(INDEX(E:E,ROW())&lt;&gt;0,INDEX(C:C,ROW()-1),0))</f>
        <v>0</v>
      </c>
      <c r="D326" s="44" cm="1">
        <f t="array" ref="D326">IF(INDEX(G:G,ROW())&lt;&gt;"",INDEX(G:G,ROW()),IF(INDEX(E:E,ROW())&lt;&gt;0,INDEX(D:D,ROW()-1),0))</f>
        <v>0</v>
      </c>
      <c r="E326" s="217" cm="1">
        <f t="array" ref="E326">IF(INDEX(I:I,ROW())&lt;&gt;"",VALUE(TRIM(LEFT(INDEX(I:I,ROW()),6))),0)</f>
        <v>0</v>
      </c>
      <c r="F326" s="283"/>
      <c r="G326" s="287"/>
      <c r="H326" s="302"/>
      <c r="I326" s="288"/>
      <c r="J326" s="302"/>
      <c r="K326" s="303"/>
      <c r="L326" s="50"/>
      <c r="M326" s="63"/>
    </row>
    <row r="327" spans="1:13">
      <c r="A327" s="44" cm="1">
        <f t="array" aca="1" ref="A327" ca="1">IF(INDEX(B:B,ROW()),COUNTIF(OFFSET(INDEX(B:B,ROW()),ROW()*-1+6,,ROW()-5),TRUE),0)</f>
        <v>0</v>
      </c>
      <c r="B327" s="44" t="b" cm="1">
        <f t="array" ref="B327">AND(分科號=INDEX(E:E,ROW()),INDEX(D:D,ROW())&gt;=分起日,INDEX(D:D,ROW())&lt;=分訖日,IF(分專案="全部",TRUE,INDEX(J:J,ROW())=分專案))</f>
        <v>0</v>
      </c>
      <c r="C327" s="45" cm="1">
        <f t="array" ref="C327">IF(INDEX(F:F,ROW())&lt;&gt;"",INDEX(F:F,ROW()),IF(INDEX(E:E,ROW())&lt;&gt;0,INDEX(C:C,ROW()-1),0))</f>
        <v>0</v>
      </c>
      <c r="D327" s="44" cm="1">
        <f t="array" ref="D327">IF(INDEX(G:G,ROW())&lt;&gt;"",INDEX(G:G,ROW()),IF(INDEX(E:E,ROW())&lt;&gt;0,INDEX(D:D,ROW()-1),0))</f>
        <v>0</v>
      </c>
      <c r="E327" s="217" cm="1">
        <f t="array" ref="E327">IF(INDEX(I:I,ROW())&lt;&gt;"",VALUE(TRIM(LEFT(INDEX(I:I,ROW()),6))),0)</f>
        <v>0</v>
      </c>
      <c r="F327" s="283"/>
      <c r="G327" s="287"/>
      <c r="H327" s="302"/>
      <c r="I327" s="288"/>
      <c r="J327" s="302"/>
      <c r="K327" s="303"/>
      <c r="L327" s="50"/>
      <c r="M327" s="63"/>
    </row>
    <row r="328" spans="1:13">
      <c r="A328" s="44" cm="1">
        <f t="array" aca="1" ref="A328" ca="1">IF(INDEX(B:B,ROW()),COUNTIF(OFFSET(INDEX(B:B,ROW()),ROW()*-1+6,,ROW()-5),TRUE),0)</f>
        <v>0</v>
      </c>
      <c r="B328" s="44" t="b" cm="1">
        <f t="array" ref="B328">AND(分科號=INDEX(E:E,ROW()),INDEX(D:D,ROW())&gt;=分起日,INDEX(D:D,ROW())&lt;=分訖日,IF(分專案="全部",TRUE,INDEX(J:J,ROW())=分專案))</f>
        <v>0</v>
      </c>
      <c r="C328" s="45" cm="1">
        <f t="array" ref="C328">IF(INDEX(F:F,ROW())&lt;&gt;"",INDEX(F:F,ROW()),IF(INDEX(E:E,ROW())&lt;&gt;0,INDEX(C:C,ROW()-1),0))</f>
        <v>0</v>
      </c>
      <c r="D328" s="44" cm="1">
        <f t="array" ref="D328">IF(INDEX(G:G,ROW())&lt;&gt;"",INDEX(G:G,ROW()),IF(INDEX(E:E,ROW())&lt;&gt;0,INDEX(D:D,ROW()-1),0))</f>
        <v>0</v>
      </c>
      <c r="E328" s="217" cm="1">
        <f t="array" ref="E328">IF(INDEX(I:I,ROW())&lt;&gt;"",VALUE(TRIM(LEFT(INDEX(I:I,ROW()),6))),0)</f>
        <v>0</v>
      </c>
      <c r="F328" s="283"/>
      <c r="G328" s="287"/>
      <c r="H328" s="302"/>
      <c r="I328" s="288"/>
      <c r="J328" s="302"/>
      <c r="K328" s="303"/>
      <c r="L328" s="50"/>
      <c r="M328" s="63"/>
    </row>
    <row r="329" spans="1:13">
      <c r="A329" s="44" cm="1">
        <f t="array" aca="1" ref="A329" ca="1">IF(INDEX(B:B,ROW()),COUNTIF(OFFSET(INDEX(B:B,ROW()),ROW()*-1+6,,ROW()-5),TRUE),0)</f>
        <v>0</v>
      </c>
      <c r="B329" s="44" t="b" cm="1">
        <f t="array" ref="B329">AND(分科號=INDEX(E:E,ROW()),INDEX(D:D,ROW())&gt;=分起日,INDEX(D:D,ROW())&lt;=分訖日,IF(分專案="全部",TRUE,INDEX(J:J,ROW())=分專案))</f>
        <v>0</v>
      </c>
      <c r="C329" s="45" cm="1">
        <f t="array" ref="C329">IF(INDEX(F:F,ROW())&lt;&gt;"",INDEX(F:F,ROW()),IF(INDEX(E:E,ROW())&lt;&gt;0,INDEX(C:C,ROW()-1),0))</f>
        <v>0</v>
      </c>
      <c r="D329" s="44" cm="1">
        <f t="array" ref="D329">IF(INDEX(G:G,ROW())&lt;&gt;"",INDEX(G:G,ROW()),IF(INDEX(E:E,ROW())&lt;&gt;0,INDEX(D:D,ROW()-1),0))</f>
        <v>0</v>
      </c>
      <c r="E329" s="217" cm="1">
        <f t="array" ref="E329">IF(INDEX(I:I,ROW())&lt;&gt;"",VALUE(TRIM(LEFT(INDEX(I:I,ROW()),6))),0)</f>
        <v>0</v>
      </c>
      <c r="F329" s="283"/>
      <c r="G329" s="287"/>
      <c r="H329" s="302"/>
      <c r="I329" s="288"/>
      <c r="J329" s="302"/>
      <c r="K329" s="303"/>
      <c r="L329" s="50"/>
      <c r="M329" s="63"/>
    </row>
    <row r="330" spans="1:13">
      <c r="A330" s="44" cm="1">
        <f t="array" aca="1" ref="A330" ca="1">IF(INDEX(B:B,ROW()),COUNTIF(OFFSET(INDEX(B:B,ROW()),ROW()*-1+6,,ROW()-5),TRUE),0)</f>
        <v>0</v>
      </c>
      <c r="B330" s="44" t="b" cm="1">
        <f t="array" ref="B330">AND(分科號=INDEX(E:E,ROW()),INDEX(D:D,ROW())&gt;=分起日,INDEX(D:D,ROW())&lt;=分訖日,IF(分專案="全部",TRUE,INDEX(J:J,ROW())=分專案))</f>
        <v>0</v>
      </c>
      <c r="C330" s="45" cm="1">
        <f t="array" ref="C330">IF(INDEX(F:F,ROW())&lt;&gt;"",INDEX(F:F,ROW()),IF(INDEX(E:E,ROW())&lt;&gt;0,INDEX(C:C,ROW()-1),0))</f>
        <v>0</v>
      </c>
      <c r="D330" s="44" cm="1">
        <f t="array" ref="D330">IF(INDEX(G:G,ROW())&lt;&gt;"",INDEX(G:G,ROW()),IF(INDEX(E:E,ROW())&lt;&gt;0,INDEX(D:D,ROW()-1),0))</f>
        <v>0</v>
      </c>
      <c r="E330" s="217" cm="1">
        <f t="array" ref="E330">IF(INDEX(I:I,ROW())&lt;&gt;"",VALUE(TRIM(LEFT(INDEX(I:I,ROW()),6))),0)</f>
        <v>0</v>
      </c>
      <c r="F330" s="283"/>
      <c r="G330" s="287"/>
      <c r="H330" s="302"/>
      <c r="I330" s="288"/>
      <c r="J330" s="302"/>
      <c r="K330" s="303"/>
      <c r="L330" s="50"/>
      <c r="M330" s="63"/>
    </row>
    <row r="331" spans="1:13">
      <c r="A331" s="44" cm="1">
        <f t="array" aca="1" ref="A331" ca="1">IF(INDEX(B:B,ROW()),COUNTIF(OFFSET(INDEX(B:B,ROW()),ROW()*-1+6,,ROW()-5),TRUE),0)</f>
        <v>0</v>
      </c>
      <c r="B331" s="44" t="b" cm="1">
        <f t="array" ref="B331">AND(分科號=INDEX(E:E,ROW()),INDEX(D:D,ROW())&gt;=分起日,INDEX(D:D,ROW())&lt;=分訖日,IF(分專案="全部",TRUE,INDEX(J:J,ROW())=分專案))</f>
        <v>0</v>
      </c>
      <c r="C331" s="45" cm="1">
        <f t="array" ref="C331">IF(INDEX(F:F,ROW())&lt;&gt;"",INDEX(F:F,ROW()),IF(INDEX(E:E,ROW())&lt;&gt;0,INDEX(C:C,ROW()-1),0))</f>
        <v>0</v>
      </c>
      <c r="D331" s="44" cm="1">
        <f t="array" ref="D331">IF(INDEX(G:G,ROW())&lt;&gt;"",INDEX(G:G,ROW()),IF(INDEX(E:E,ROW())&lt;&gt;0,INDEX(D:D,ROW()-1),0))</f>
        <v>0</v>
      </c>
      <c r="E331" s="217" cm="1">
        <f t="array" ref="E331">IF(INDEX(I:I,ROW())&lt;&gt;"",VALUE(TRIM(LEFT(INDEX(I:I,ROW()),6))),0)</f>
        <v>0</v>
      </c>
      <c r="F331" s="283"/>
      <c r="G331" s="287"/>
      <c r="H331" s="302"/>
      <c r="I331" s="288"/>
      <c r="J331" s="302"/>
      <c r="K331" s="303"/>
      <c r="L331" s="50"/>
      <c r="M331" s="63"/>
    </row>
    <row r="332" spans="1:13">
      <c r="A332" s="44" cm="1">
        <f t="array" aca="1" ref="A332" ca="1">IF(INDEX(B:B,ROW()),COUNTIF(OFFSET(INDEX(B:B,ROW()),ROW()*-1+6,,ROW()-5),TRUE),0)</f>
        <v>0</v>
      </c>
      <c r="B332" s="44" t="b" cm="1">
        <f t="array" ref="B332">AND(分科號=INDEX(E:E,ROW()),INDEX(D:D,ROW())&gt;=分起日,INDEX(D:D,ROW())&lt;=分訖日,IF(分專案="全部",TRUE,INDEX(J:J,ROW())=分專案))</f>
        <v>0</v>
      </c>
      <c r="C332" s="45" cm="1">
        <f t="array" ref="C332">IF(INDEX(F:F,ROW())&lt;&gt;"",INDEX(F:F,ROW()),IF(INDEX(E:E,ROW())&lt;&gt;0,INDEX(C:C,ROW()-1),0))</f>
        <v>0</v>
      </c>
      <c r="D332" s="44" cm="1">
        <f t="array" ref="D332">IF(INDEX(G:G,ROW())&lt;&gt;"",INDEX(G:G,ROW()),IF(INDEX(E:E,ROW())&lt;&gt;0,INDEX(D:D,ROW()-1),0))</f>
        <v>0</v>
      </c>
      <c r="E332" s="217" cm="1">
        <f t="array" ref="E332">IF(INDEX(I:I,ROW())&lt;&gt;"",VALUE(TRIM(LEFT(INDEX(I:I,ROW()),6))),0)</f>
        <v>0</v>
      </c>
      <c r="F332" s="283"/>
      <c r="G332" s="287"/>
      <c r="H332" s="302"/>
      <c r="I332" s="288"/>
      <c r="J332" s="302"/>
      <c r="K332" s="303"/>
      <c r="L332" s="50"/>
      <c r="M332" s="63"/>
    </row>
    <row r="333" spans="1:13">
      <c r="A333" s="44" cm="1">
        <f t="array" aca="1" ref="A333" ca="1">IF(INDEX(B:B,ROW()),COUNTIF(OFFSET(INDEX(B:B,ROW()),ROW()*-1+6,,ROW()-5),TRUE),0)</f>
        <v>0</v>
      </c>
      <c r="B333" s="44" t="b" cm="1">
        <f t="array" ref="B333">AND(分科號=INDEX(E:E,ROW()),INDEX(D:D,ROW())&gt;=分起日,INDEX(D:D,ROW())&lt;=分訖日,IF(分專案="全部",TRUE,INDEX(J:J,ROW())=分專案))</f>
        <v>0</v>
      </c>
      <c r="C333" s="45" cm="1">
        <f t="array" ref="C333">IF(INDEX(F:F,ROW())&lt;&gt;"",INDEX(F:F,ROW()),IF(INDEX(E:E,ROW())&lt;&gt;0,INDEX(C:C,ROW()-1),0))</f>
        <v>0</v>
      </c>
      <c r="D333" s="44" cm="1">
        <f t="array" ref="D333">IF(INDEX(G:G,ROW())&lt;&gt;"",INDEX(G:G,ROW()),IF(INDEX(E:E,ROW())&lt;&gt;0,INDEX(D:D,ROW()-1),0))</f>
        <v>0</v>
      </c>
      <c r="E333" s="217" cm="1">
        <f t="array" ref="E333">IF(INDEX(I:I,ROW())&lt;&gt;"",VALUE(TRIM(LEFT(INDEX(I:I,ROW()),6))),0)</f>
        <v>0</v>
      </c>
      <c r="F333" s="283"/>
      <c r="G333" s="287"/>
      <c r="H333" s="302"/>
      <c r="I333" s="288"/>
      <c r="J333" s="302"/>
      <c r="K333" s="303"/>
      <c r="L333" s="50"/>
      <c r="M333" s="63"/>
    </row>
    <row r="334" spans="1:13">
      <c r="A334" s="44" cm="1">
        <f t="array" aca="1" ref="A334" ca="1">IF(INDEX(B:B,ROW()),COUNTIF(OFFSET(INDEX(B:B,ROW()),ROW()*-1+6,,ROW()-5),TRUE),0)</f>
        <v>0</v>
      </c>
      <c r="B334" s="44" t="b" cm="1">
        <f t="array" ref="B334">AND(分科號=INDEX(E:E,ROW()),INDEX(D:D,ROW())&gt;=分起日,INDEX(D:D,ROW())&lt;=分訖日,IF(分專案="全部",TRUE,INDEX(J:J,ROW())=分專案))</f>
        <v>0</v>
      </c>
      <c r="C334" s="45" cm="1">
        <f t="array" ref="C334">IF(INDEX(F:F,ROW())&lt;&gt;"",INDEX(F:F,ROW()),IF(INDEX(E:E,ROW())&lt;&gt;0,INDEX(C:C,ROW()-1),0))</f>
        <v>0</v>
      </c>
      <c r="D334" s="44" cm="1">
        <f t="array" ref="D334">IF(INDEX(G:G,ROW())&lt;&gt;"",INDEX(G:G,ROW()),IF(INDEX(E:E,ROW())&lt;&gt;0,INDEX(D:D,ROW()-1),0))</f>
        <v>0</v>
      </c>
      <c r="E334" s="217" cm="1">
        <f t="array" ref="E334">IF(INDEX(I:I,ROW())&lt;&gt;"",VALUE(TRIM(LEFT(INDEX(I:I,ROW()),6))),0)</f>
        <v>0</v>
      </c>
      <c r="F334" s="283"/>
      <c r="G334" s="287"/>
      <c r="H334" s="302"/>
      <c r="I334" s="288"/>
      <c r="J334" s="302"/>
      <c r="K334" s="303"/>
      <c r="L334" s="50"/>
      <c r="M334" s="63"/>
    </row>
    <row r="335" spans="1:13">
      <c r="A335" s="44" cm="1">
        <f t="array" aca="1" ref="A335" ca="1">IF(INDEX(B:B,ROW()),COUNTIF(OFFSET(INDEX(B:B,ROW()),ROW()*-1+6,,ROW()-5),TRUE),0)</f>
        <v>0</v>
      </c>
      <c r="B335" s="44" t="b" cm="1">
        <f t="array" ref="B335">AND(分科號=INDEX(E:E,ROW()),INDEX(D:D,ROW())&gt;=分起日,INDEX(D:D,ROW())&lt;=分訖日,IF(分專案="全部",TRUE,INDEX(J:J,ROW())=分專案))</f>
        <v>0</v>
      </c>
      <c r="C335" s="45" cm="1">
        <f t="array" ref="C335">IF(INDEX(F:F,ROW())&lt;&gt;"",INDEX(F:F,ROW()),IF(INDEX(E:E,ROW())&lt;&gt;0,INDEX(C:C,ROW()-1),0))</f>
        <v>0</v>
      </c>
      <c r="D335" s="44" cm="1">
        <f t="array" ref="D335">IF(INDEX(G:G,ROW())&lt;&gt;"",INDEX(G:G,ROW()),IF(INDEX(E:E,ROW())&lt;&gt;0,INDEX(D:D,ROW()-1),0))</f>
        <v>0</v>
      </c>
      <c r="E335" s="217" cm="1">
        <f t="array" ref="E335">IF(INDEX(I:I,ROW())&lt;&gt;"",VALUE(TRIM(LEFT(INDEX(I:I,ROW()),6))),0)</f>
        <v>0</v>
      </c>
      <c r="F335" s="283"/>
      <c r="G335" s="287"/>
      <c r="H335" s="302"/>
      <c r="I335" s="288"/>
      <c r="J335" s="302"/>
      <c r="K335" s="303"/>
      <c r="L335" s="50"/>
      <c r="M335" s="63"/>
    </row>
    <row r="336" spans="1:13">
      <c r="A336" s="44" cm="1">
        <f t="array" aca="1" ref="A336" ca="1">IF(INDEX(B:B,ROW()),COUNTIF(OFFSET(INDEX(B:B,ROW()),ROW()*-1+6,,ROW()-5),TRUE),0)</f>
        <v>0</v>
      </c>
      <c r="B336" s="44" t="b" cm="1">
        <f t="array" ref="B336">AND(分科號=INDEX(E:E,ROW()),INDEX(D:D,ROW())&gt;=分起日,INDEX(D:D,ROW())&lt;=分訖日,IF(分專案="全部",TRUE,INDEX(J:J,ROW())=分專案))</f>
        <v>0</v>
      </c>
      <c r="C336" s="45" cm="1">
        <f t="array" ref="C336">IF(INDEX(F:F,ROW())&lt;&gt;"",INDEX(F:F,ROW()),IF(INDEX(E:E,ROW())&lt;&gt;0,INDEX(C:C,ROW()-1),0))</f>
        <v>0</v>
      </c>
      <c r="D336" s="44" cm="1">
        <f t="array" ref="D336">IF(INDEX(G:G,ROW())&lt;&gt;"",INDEX(G:G,ROW()),IF(INDEX(E:E,ROW())&lt;&gt;0,INDEX(D:D,ROW()-1),0))</f>
        <v>0</v>
      </c>
      <c r="E336" s="217" cm="1">
        <f t="array" ref="E336">IF(INDEX(I:I,ROW())&lt;&gt;"",VALUE(TRIM(LEFT(INDEX(I:I,ROW()),6))),0)</f>
        <v>0</v>
      </c>
      <c r="F336" s="283"/>
      <c r="G336" s="287"/>
      <c r="H336" s="302"/>
      <c r="I336" s="288"/>
      <c r="J336" s="302"/>
      <c r="K336" s="303"/>
      <c r="L336" s="50"/>
      <c r="M336" s="63"/>
    </row>
    <row r="337" spans="1:13">
      <c r="A337" s="44" cm="1">
        <f t="array" aca="1" ref="A337" ca="1">IF(INDEX(B:B,ROW()),COUNTIF(OFFSET(INDEX(B:B,ROW()),ROW()*-1+6,,ROW()-5),TRUE),0)</f>
        <v>0</v>
      </c>
      <c r="B337" s="44" t="b" cm="1">
        <f t="array" ref="B337">AND(分科號=INDEX(E:E,ROW()),INDEX(D:D,ROW())&gt;=分起日,INDEX(D:D,ROW())&lt;=分訖日,IF(分專案="全部",TRUE,INDEX(J:J,ROW())=分專案))</f>
        <v>0</v>
      </c>
      <c r="C337" s="45" cm="1">
        <f t="array" ref="C337">IF(INDEX(F:F,ROW())&lt;&gt;"",INDEX(F:F,ROW()),IF(INDEX(E:E,ROW())&lt;&gt;0,INDEX(C:C,ROW()-1),0))</f>
        <v>0</v>
      </c>
      <c r="D337" s="44" cm="1">
        <f t="array" ref="D337">IF(INDEX(G:G,ROW())&lt;&gt;"",INDEX(G:G,ROW()),IF(INDEX(E:E,ROW())&lt;&gt;0,INDEX(D:D,ROW()-1),0))</f>
        <v>0</v>
      </c>
      <c r="E337" s="217" cm="1">
        <f t="array" ref="E337">IF(INDEX(I:I,ROW())&lt;&gt;"",VALUE(TRIM(LEFT(INDEX(I:I,ROW()),6))),0)</f>
        <v>0</v>
      </c>
      <c r="F337" s="283"/>
      <c r="G337" s="287"/>
      <c r="H337" s="302"/>
      <c r="I337" s="288"/>
      <c r="J337" s="302"/>
      <c r="K337" s="303"/>
      <c r="L337" s="50"/>
      <c r="M337" s="63"/>
    </row>
    <row r="338" spans="1:13">
      <c r="A338" s="44" cm="1">
        <f t="array" aca="1" ref="A338" ca="1">IF(INDEX(B:B,ROW()),COUNTIF(OFFSET(INDEX(B:B,ROW()),ROW()*-1+6,,ROW()-5),TRUE),0)</f>
        <v>0</v>
      </c>
      <c r="B338" s="44" t="b" cm="1">
        <f t="array" ref="B338">AND(分科號=INDEX(E:E,ROW()),INDEX(D:D,ROW())&gt;=分起日,INDEX(D:D,ROW())&lt;=分訖日,IF(分專案="全部",TRUE,INDEX(J:J,ROW())=分專案))</f>
        <v>0</v>
      </c>
      <c r="C338" s="45" cm="1">
        <f t="array" ref="C338">IF(INDEX(F:F,ROW())&lt;&gt;"",INDEX(F:F,ROW()),IF(INDEX(E:E,ROW())&lt;&gt;0,INDEX(C:C,ROW()-1),0))</f>
        <v>0</v>
      </c>
      <c r="D338" s="44" cm="1">
        <f t="array" ref="D338">IF(INDEX(G:G,ROW())&lt;&gt;"",INDEX(G:G,ROW()),IF(INDEX(E:E,ROW())&lt;&gt;0,INDEX(D:D,ROW()-1),0))</f>
        <v>0</v>
      </c>
      <c r="E338" s="217" cm="1">
        <f t="array" ref="E338">IF(INDEX(I:I,ROW())&lt;&gt;"",VALUE(TRIM(LEFT(INDEX(I:I,ROW()),6))),0)</f>
        <v>0</v>
      </c>
      <c r="F338" s="283"/>
      <c r="G338" s="287"/>
      <c r="H338" s="302"/>
      <c r="I338" s="288"/>
      <c r="J338" s="302"/>
      <c r="K338" s="303"/>
      <c r="L338" s="50"/>
      <c r="M338" s="63"/>
    </row>
    <row r="339" spans="1:13">
      <c r="A339" s="44" cm="1">
        <f t="array" aca="1" ref="A339" ca="1">IF(INDEX(B:B,ROW()),COUNTIF(OFFSET(INDEX(B:B,ROW()),ROW()*-1+6,,ROW()-5),TRUE),0)</f>
        <v>0</v>
      </c>
      <c r="B339" s="44" t="b" cm="1">
        <f t="array" ref="B339">AND(分科號=INDEX(E:E,ROW()),INDEX(D:D,ROW())&gt;=分起日,INDEX(D:D,ROW())&lt;=分訖日,IF(分專案="全部",TRUE,INDEX(J:J,ROW())=分專案))</f>
        <v>0</v>
      </c>
      <c r="C339" s="45" cm="1">
        <f t="array" ref="C339">IF(INDEX(F:F,ROW())&lt;&gt;"",INDEX(F:F,ROW()),IF(INDEX(E:E,ROW())&lt;&gt;0,INDEX(C:C,ROW()-1),0))</f>
        <v>0</v>
      </c>
      <c r="D339" s="44" cm="1">
        <f t="array" ref="D339">IF(INDEX(G:G,ROW())&lt;&gt;"",INDEX(G:G,ROW()),IF(INDEX(E:E,ROW())&lt;&gt;0,INDEX(D:D,ROW()-1),0))</f>
        <v>0</v>
      </c>
      <c r="E339" s="217" cm="1">
        <f t="array" ref="E339">IF(INDEX(I:I,ROW())&lt;&gt;"",VALUE(TRIM(LEFT(INDEX(I:I,ROW()),6))),0)</f>
        <v>0</v>
      </c>
      <c r="F339" s="283"/>
      <c r="G339" s="287"/>
      <c r="H339" s="302"/>
      <c r="I339" s="288"/>
      <c r="J339" s="302"/>
      <c r="K339" s="303"/>
      <c r="L339" s="50"/>
      <c r="M339" s="63"/>
    </row>
    <row r="340" spans="1:13">
      <c r="A340" s="44" cm="1">
        <f t="array" aca="1" ref="A340" ca="1">IF(INDEX(B:B,ROW()),COUNTIF(OFFSET(INDEX(B:B,ROW()),ROW()*-1+6,,ROW()-5),TRUE),0)</f>
        <v>0</v>
      </c>
      <c r="B340" s="44" t="b" cm="1">
        <f t="array" ref="B340">AND(分科號=INDEX(E:E,ROW()),INDEX(D:D,ROW())&gt;=分起日,INDEX(D:D,ROW())&lt;=分訖日,IF(分專案="全部",TRUE,INDEX(J:J,ROW())=分專案))</f>
        <v>0</v>
      </c>
      <c r="C340" s="45" cm="1">
        <f t="array" ref="C340">IF(INDEX(F:F,ROW())&lt;&gt;"",INDEX(F:F,ROW()),IF(INDEX(E:E,ROW())&lt;&gt;0,INDEX(C:C,ROW()-1),0))</f>
        <v>0</v>
      </c>
      <c r="D340" s="44" cm="1">
        <f t="array" ref="D340">IF(INDEX(G:G,ROW())&lt;&gt;"",INDEX(G:G,ROW()),IF(INDEX(E:E,ROW())&lt;&gt;0,INDEX(D:D,ROW()-1),0))</f>
        <v>0</v>
      </c>
      <c r="E340" s="217" cm="1">
        <f t="array" ref="E340">IF(INDEX(I:I,ROW())&lt;&gt;"",VALUE(TRIM(LEFT(INDEX(I:I,ROW()),6))),0)</f>
        <v>0</v>
      </c>
      <c r="F340" s="283"/>
      <c r="G340" s="287"/>
      <c r="H340" s="302"/>
      <c r="I340" s="288"/>
      <c r="J340" s="302"/>
      <c r="K340" s="303"/>
      <c r="L340" s="50"/>
      <c r="M340" s="63"/>
    </row>
    <row r="341" spans="1:13">
      <c r="A341" s="44" cm="1">
        <f t="array" aca="1" ref="A341" ca="1">IF(INDEX(B:B,ROW()),COUNTIF(OFFSET(INDEX(B:B,ROW()),ROW()*-1+6,,ROW()-5),TRUE),0)</f>
        <v>0</v>
      </c>
      <c r="B341" s="44" t="b" cm="1">
        <f t="array" ref="B341">AND(分科號=INDEX(E:E,ROW()),INDEX(D:D,ROW())&gt;=分起日,INDEX(D:D,ROW())&lt;=分訖日,IF(分專案="全部",TRUE,INDEX(J:J,ROW())=分專案))</f>
        <v>0</v>
      </c>
      <c r="C341" s="45" cm="1">
        <f t="array" ref="C341">IF(INDEX(F:F,ROW())&lt;&gt;"",INDEX(F:F,ROW()),IF(INDEX(E:E,ROW())&lt;&gt;0,INDEX(C:C,ROW()-1),0))</f>
        <v>0</v>
      </c>
      <c r="D341" s="44" cm="1">
        <f t="array" ref="D341">IF(INDEX(G:G,ROW())&lt;&gt;"",INDEX(G:G,ROW()),IF(INDEX(E:E,ROW())&lt;&gt;0,INDEX(D:D,ROW()-1),0))</f>
        <v>0</v>
      </c>
      <c r="E341" s="217" cm="1">
        <f t="array" ref="E341">IF(INDEX(I:I,ROW())&lt;&gt;"",VALUE(TRIM(LEFT(INDEX(I:I,ROW()),6))),0)</f>
        <v>0</v>
      </c>
      <c r="F341" s="283"/>
      <c r="G341" s="287"/>
      <c r="H341" s="302"/>
      <c r="I341" s="288"/>
      <c r="J341" s="302"/>
      <c r="K341" s="303"/>
      <c r="L341" s="50"/>
      <c r="M341" s="63"/>
    </row>
    <row r="342" spans="1:13">
      <c r="A342" s="44" cm="1">
        <f t="array" aca="1" ref="A342" ca="1">IF(INDEX(B:B,ROW()),COUNTIF(OFFSET(INDEX(B:B,ROW()),ROW()*-1+6,,ROW()-5),TRUE),0)</f>
        <v>0</v>
      </c>
      <c r="B342" s="44" t="b" cm="1">
        <f t="array" ref="B342">AND(分科號=INDEX(E:E,ROW()),INDEX(D:D,ROW())&gt;=分起日,INDEX(D:D,ROW())&lt;=分訖日,IF(分專案="全部",TRUE,INDEX(J:J,ROW())=分專案))</f>
        <v>0</v>
      </c>
      <c r="C342" s="45" cm="1">
        <f t="array" ref="C342">IF(INDEX(F:F,ROW())&lt;&gt;"",INDEX(F:F,ROW()),IF(INDEX(E:E,ROW())&lt;&gt;0,INDEX(C:C,ROW()-1),0))</f>
        <v>0</v>
      </c>
      <c r="D342" s="44" cm="1">
        <f t="array" ref="D342">IF(INDEX(G:G,ROW())&lt;&gt;"",INDEX(G:G,ROW()),IF(INDEX(E:E,ROW())&lt;&gt;0,INDEX(D:D,ROW()-1),0))</f>
        <v>0</v>
      </c>
      <c r="E342" s="217" cm="1">
        <f t="array" ref="E342">IF(INDEX(I:I,ROW())&lt;&gt;"",VALUE(TRIM(LEFT(INDEX(I:I,ROW()),6))),0)</f>
        <v>0</v>
      </c>
      <c r="F342" s="283"/>
      <c r="G342" s="287"/>
      <c r="H342" s="302"/>
      <c r="I342" s="288"/>
      <c r="J342" s="302"/>
      <c r="K342" s="303"/>
      <c r="L342" s="50"/>
      <c r="M342" s="63"/>
    </row>
    <row r="343" spans="1:13">
      <c r="A343" s="44" cm="1">
        <f t="array" aca="1" ref="A343" ca="1">IF(INDEX(B:B,ROW()),COUNTIF(OFFSET(INDEX(B:B,ROW()),ROW()*-1+6,,ROW()-5),TRUE),0)</f>
        <v>0</v>
      </c>
      <c r="B343" s="44" t="b" cm="1">
        <f t="array" ref="B343">AND(分科號=INDEX(E:E,ROW()),INDEX(D:D,ROW())&gt;=分起日,INDEX(D:D,ROW())&lt;=分訖日,IF(分專案="全部",TRUE,INDEX(J:J,ROW())=分專案))</f>
        <v>0</v>
      </c>
      <c r="C343" s="45" cm="1">
        <f t="array" ref="C343">IF(INDEX(F:F,ROW())&lt;&gt;"",INDEX(F:F,ROW()),IF(INDEX(E:E,ROW())&lt;&gt;0,INDEX(C:C,ROW()-1),0))</f>
        <v>0</v>
      </c>
      <c r="D343" s="44" cm="1">
        <f t="array" ref="D343">IF(INDEX(G:G,ROW())&lt;&gt;"",INDEX(G:G,ROW()),IF(INDEX(E:E,ROW())&lt;&gt;0,INDEX(D:D,ROW()-1),0))</f>
        <v>0</v>
      </c>
      <c r="E343" s="217" cm="1">
        <f t="array" ref="E343">IF(INDEX(I:I,ROW())&lt;&gt;"",VALUE(TRIM(LEFT(INDEX(I:I,ROW()),6))),0)</f>
        <v>0</v>
      </c>
      <c r="F343" s="283"/>
      <c r="G343" s="287"/>
      <c r="H343" s="302"/>
      <c r="I343" s="288"/>
      <c r="J343" s="302"/>
      <c r="K343" s="303"/>
      <c r="L343" s="50"/>
      <c r="M343" s="63"/>
    </row>
    <row r="344" spans="1:13">
      <c r="A344" s="44" cm="1">
        <f t="array" aca="1" ref="A344" ca="1">IF(INDEX(B:B,ROW()),COUNTIF(OFFSET(INDEX(B:B,ROW()),ROW()*-1+6,,ROW()-5),TRUE),0)</f>
        <v>0</v>
      </c>
      <c r="B344" s="44" t="b" cm="1">
        <f t="array" ref="B344">AND(分科號=INDEX(E:E,ROW()),INDEX(D:D,ROW())&gt;=分起日,INDEX(D:D,ROW())&lt;=分訖日,IF(分專案="全部",TRUE,INDEX(J:J,ROW())=分專案))</f>
        <v>0</v>
      </c>
      <c r="C344" s="45" cm="1">
        <f t="array" ref="C344">IF(INDEX(F:F,ROW())&lt;&gt;"",INDEX(F:F,ROW()),IF(INDEX(E:E,ROW())&lt;&gt;0,INDEX(C:C,ROW()-1),0))</f>
        <v>0</v>
      </c>
      <c r="D344" s="44" cm="1">
        <f t="array" ref="D344">IF(INDEX(G:G,ROW())&lt;&gt;"",INDEX(G:G,ROW()),IF(INDEX(E:E,ROW())&lt;&gt;0,INDEX(D:D,ROW()-1),0))</f>
        <v>0</v>
      </c>
      <c r="E344" s="217" cm="1">
        <f t="array" ref="E344">IF(INDEX(I:I,ROW())&lt;&gt;"",VALUE(TRIM(LEFT(INDEX(I:I,ROW()),6))),0)</f>
        <v>0</v>
      </c>
      <c r="F344" s="283"/>
      <c r="G344" s="287"/>
      <c r="H344" s="302"/>
      <c r="I344" s="288"/>
      <c r="J344" s="302"/>
      <c r="K344" s="303"/>
      <c r="L344" s="50"/>
      <c r="M344" s="63"/>
    </row>
    <row r="345" spans="1:13">
      <c r="A345" s="44" cm="1">
        <f t="array" aca="1" ref="A345" ca="1">IF(INDEX(B:B,ROW()),COUNTIF(OFFSET(INDEX(B:B,ROW()),ROW()*-1+6,,ROW()-5),TRUE),0)</f>
        <v>0</v>
      </c>
      <c r="B345" s="44" t="b" cm="1">
        <f t="array" ref="B345">AND(分科號=INDEX(E:E,ROW()),INDEX(D:D,ROW())&gt;=分起日,INDEX(D:D,ROW())&lt;=分訖日,IF(分專案="全部",TRUE,INDEX(J:J,ROW())=分專案))</f>
        <v>0</v>
      </c>
      <c r="C345" s="45" cm="1">
        <f t="array" ref="C345">IF(INDEX(F:F,ROW())&lt;&gt;"",INDEX(F:F,ROW()),IF(INDEX(E:E,ROW())&lt;&gt;0,INDEX(C:C,ROW()-1),0))</f>
        <v>0</v>
      </c>
      <c r="D345" s="44" cm="1">
        <f t="array" ref="D345">IF(INDEX(G:G,ROW())&lt;&gt;"",INDEX(G:G,ROW()),IF(INDEX(E:E,ROW())&lt;&gt;0,INDEX(D:D,ROW()-1),0))</f>
        <v>0</v>
      </c>
      <c r="E345" s="217" cm="1">
        <f t="array" ref="E345">IF(INDEX(I:I,ROW())&lt;&gt;"",VALUE(TRIM(LEFT(INDEX(I:I,ROW()),6))),0)</f>
        <v>0</v>
      </c>
      <c r="F345" s="283"/>
      <c r="G345" s="287"/>
      <c r="H345" s="302"/>
      <c r="I345" s="288"/>
      <c r="J345" s="302"/>
      <c r="K345" s="303"/>
      <c r="L345" s="50"/>
      <c r="M345" s="63"/>
    </row>
    <row r="346" spans="1:13">
      <c r="A346" s="44" cm="1">
        <f t="array" aca="1" ref="A346" ca="1">IF(INDEX(B:B,ROW()),COUNTIF(OFFSET(INDEX(B:B,ROW()),ROW()*-1+6,,ROW()-5),TRUE),0)</f>
        <v>0</v>
      </c>
      <c r="B346" s="44" t="b" cm="1">
        <f t="array" ref="B346">AND(分科號=INDEX(E:E,ROW()),INDEX(D:D,ROW())&gt;=分起日,INDEX(D:D,ROW())&lt;=分訖日,IF(分專案="全部",TRUE,INDEX(J:J,ROW())=分專案))</f>
        <v>0</v>
      </c>
      <c r="C346" s="45" cm="1">
        <f t="array" ref="C346">IF(INDEX(F:F,ROW())&lt;&gt;"",INDEX(F:F,ROW()),IF(INDEX(E:E,ROW())&lt;&gt;0,INDEX(C:C,ROW()-1),0))</f>
        <v>0</v>
      </c>
      <c r="D346" s="44" cm="1">
        <f t="array" ref="D346">IF(INDEX(G:G,ROW())&lt;&gt;"",INDEX(G:G,ROW()),IF(INDEX(E:E,ROW())&lt;&gt;0,INDEX(D:D,ROW()-1),0))</f>
        <v>0</v>
      </c>
      <c r="E346" s="217" cm="1">
        <f t="array" ref="E346">IF(INDEX(I:I,ROW())&lt;&gt;"",VALUE(TRIM(LEFT(INDEX(I:I,ROW()),6))),0)</f>
        <v>0</v>
      </c>
      <c r="F346" s="283"/>
      <c r="G346" s="287"/>
      <c r="H346" s="302"/>
      <c r="I346" s="288"/>
      <c r="J346" s="302"/>
      <c r="K346" s="303"/>
      <c r="L346" s="50"/>
      <c r="M346" s="63"/>
    </row>
    <row r="347" spans="1:13">
      <c r="A347" s="44" cm="1">
        <f t="array" aca="1" ref="A347" ca="1">IF(INDEX(B:B,ROW()),COUNTIF(OFFSET(INDEX(B:B,ROW()),ROW()*-1+6,,ROW()-5),TRUE),0)</f>
        <v>0</v>
      </c>
      <c r="B347" s="44" t="b" cm="1">
        <f t="array" ref="B347">AND(分科號=INDEX(E:E,ROW()),INDEX(D:D,ROW())&gt;=分起日,INDEX(D:D,ROW())&lt;=分訖日,IF(分專案="全部",TRUE,INDEX(J:J,ROW())=分專案))</f>
        <v>0</v>
      </c>
      <c r="C347" s="45" cm="1">
        <f t="array" ref="C347">IF(INDEX(F:F,ROW())&lt;&gt;"",INDEX(F:F,ROW()),IF(INDEX(E:E,ROW())&lt;&gt;0,INDEX(C:C,ROW()-1),0))</f>
        <v>0</v>
      </c>
      <c r="D347" s="44" cm="1">
        <f t="array" ref="D347">IF(INDEX(G:G,ROW())&lt;&gt;"",INDEX(G:G,ROW()),IF(INDEX(E:E,ROW())&lt;&gt;0,INDEX(D:D,ROW()-1),0))</f>
        <v>0</v>
      </c>
      <c r="E347" s="217" cm="1">
        <f t="array" ref="E347">IF(INDEX(I:I,ROW())&lt;&gt;"",VALUE(TRIM(LEFT(INDEX(I:I,ROW()),6))),0)</f>
        <v>0</v>
      </c>
      <c r="F347" s="283"/>
      <c r="G347" s="287"/>
      <c r="H347" s="302"/>
      <c r="I347" s="288"/>
      <c r="J347" s="302"/>
      <c r="K347" s="303"/>
      <c r="L347" s="50"/>
      <c r="M347" s="63"/>
    </row>
    <row r="348" spans="1:13">
      <c r="A348" s="44" cm="1">
        <f t="array" aca="1" ref="A348" ca="1">IF(INDEX(B:B,ROW()),COUNTIF(OFFSET(INDEX(B:B,ROW()),ROW()*-1+6,,ROW()-5),TRUE),0)</f>
        <v>0</v>
      </c>
      <c r="B348" s="44" t="b" cm="1">
        <f t="array" ref="B348">AND(分科號=INDEX(E:E,ROW()),INDEX(D:D,ROW())&gt;=分起日,INDEX(D:D,ROW())&lt;=分訖日,IF(分專案="全部",TRUE,INDEX(J:J,ROW())=分專案))</f>
        <v>0</v>
      </c>
      <c r="C348" s="45" cm="1">
        <f t="array" ref="C348">IF(INDEX(F:F,ROW())&lt;&gt;"",INDEX(F:F,ROW()),IF(INDEX(E:E,ROW())&lt;&gt;0,INDEX(C:C,ROW()-1),0))</f>
        <v>0</v>
      </c>
      <c r="D348" s="44" cm="1">
        <f t="array" ref="D348">IF(INDEX(G:G,ROW())&lt;&gt;"",INDEX(G:G,ROW()),IF(INDEX(E:E,ROW())&lt;&gt;0,INDEX(D:D,ROW()-1),0))</f>
        <v>0</v>
      </c>
      <c r="E348" s="217" cm="1">
        <f t="array" ref="E348">IF(INDEX(I:I,ROW())&lt;&gt;"",VALUE(TRIM(LEFT(INDEX(I:I,ROW()),6))),0)</f>
        <v>0</v>
      </c>
      <c r="F348" s="283"/>
      <c r="G348" s="287"/>
      <c r="H348" s="302"/>
      <c r="I348" s="288"/>
      <c r="J348" s="302"/>
      <c r="K348" s="303"/>
      <c r="L348" s="50"/>
      <c r="M348" s="63"/>
    </row>
    <row r="349" spans="1:13">
      <c r="A349" s="44" cm="1">
        <f t="array" aca="1" ref="A349" ca="1">IF(INDEX(B:B,ROW()),COUNTIF(OFFSET(INDEX(B:B,ROW()),ROW()*-1+6,,ROW()-5),TRUE),0)</f>
        <v>0</v>
      </c>
      <c r="B349" s="44" t="b" cm="1">
        <f t="array" ref="B349">AND(分科號=INDEX(E:E,ROW()),INDEX(D:D,ROW())&gt;=分起日,INDEX(D:D,ROW())&lt;=分訖日,IF(分專案="全部",TRUE,INDEX(J:J,ROW())=分專案))</f>
        <v>0</v>
      </c>
      <c r="C349" s="45" cm="1">
        <f t="array" ref="C349">IF(INDEX(F:F,ROW())&lt;&gt;"",INDEX(F:F,ROW()),IF(INDEX(E:E,ROW())&lt;&gt;0,INDEX(C:C,ROW()-1),0))</f>
        <v>0</v>
      </c>
      <c r="D349" s="44" cm="1">
        <f t="array" ref="D349">IF(INDEX(G:G,ROW())&lt;&gt;"",INDEX(G:G,ROW()),IF(INDEX(E:E,ROW())&lt;&gt;0,INDEX(D:D,ROW()-1),0))</f>
        <v>0</v>
      </c>
      <c r="E349" s="217" cm="1">
        <f t="array" ref="E349">IF(INDEX(I:I,ROW())&lt;&gt;"",VALUE(TRIM(LEFT(INDEX(I:I,ROW()),6))),0)</f>
        <v>0</v>
      </c>
      <c r="F349" s="283"/>
      <c r="G349" s="287"/>
      <c r="H349" s="302"/>
      <c r="I349" s="288"/>
      <c r="J349" s="302"/>
      <c r="K349" s="303"/>
      <c r="L349" s="50"/>
      <c r="M349" s="63"/>
    </row>
    <row r="350" spans="1:13">
      <c r="A350" s="44" cm="1">
        <f t="array" aca="1" ref="A350" ca="1">IF(INDEX(B:B,ROW()),COUNTIF(OFFSET(INDEX(B:B,ROW()),ROW()*-1+6,,ROW()-5),TRUE),0)</f>
        <v>0</v>
      </c>
      <c r="B350" s="44" t="b" cm="1">
        <f t="array" ref="B350">AND(分科號=INDEX(E:E,ROW()),INDEX(D:D,ROW())&gt;=分起日,INDEX(D:D,ROW())&lt;=分訖日,IF(分專案="全部",TRUE,INDEX(J:J,ROW())=分專案))</f>
        <v>0</v>
      </c>
      <c r="C350" s="45" cm="1">
        <f t="array" ref="C350">IF(INDEX(F:F,ROW())&lt;&gt;"",INDEX(F:F,ROW()),IF(INDEX(E:E,ROW())&lt;&gt;0,INDEX(C:C,ROW()-1),0))</f>
        <v>0</v>
      </c>
      <c r="D350" s="44" cm="1">
        <f t="array" ref="D350">IF(INDEX(G:G,ROW())&lt;&gt;"",INDEX(G:G,ROW()),IF(INDEX(E:E,ROW())&lt;&gt;0,INDEX(D:D,ROW()-1),0))</f>
        <v>0</v>
      </c>
      <c r="E350" s="217" cm="1">
        <f t="array" ref="E350">IF(INDEX(I:I,ROW())&lt;&gt;"",VALUE(TRIM(LEFT(INDEX(I:I,ROW()),6))),0)</f>
        <v>0</v>
      </c>
      <c r="F350" s="283"/>
      <c r="G350" s="287"/>
      <c r="H350" s="302"/>
      <c r="I350" s="288"/>
      <c r="J350" s="302"/>
      <c r="K350" s="303"/>
      <c r="L350" s="50"/>
      <c r="M350" s="63"/>
    </row>
    <row r="351" spans="1:13">
      <c r="A351" s="44" cm="1">
        <f t="array" aca="1" ref="A351" ca="1">IF(INDEX(B:B,ROW()),COUNTIF(OFFSET(INDEX(B:B,ROW()),ROW()*-1+6,,ROW()-5),TRUE),0)</f>
        <v>0</v>
      </c>
      <c r="B351" s="44" t="b" cm="1">
        <f t="array" ref="B351">AND(分科號=INDEX(E:E,ROW()),INDEX(D:D,ROW())&gt;=分起日,INDEX(D:D,ROW())&lt;=分訖日,IF(分專案="全部",TRUE,INDEX(J:J,ROW())=分專案))</f>
        <v>0</v>
      </c>
      <c r="C351" s="45" cm="1">
        <f t="array" ref="C351">IF(INDEX(F:F,ROW())&lt;&gt;"",INDEX(F:F,ROW()),IF(INDEX(E:E,ROW())&lt;&gt;0,INDEX(C:C,ROW()-1),0))</f>
        <v>0</v>
      </c>
      <c r="D351" s="44" cm="1">
        <f t="array" ref="D351">IF(INDEX(G:G,ROW())&lt;&gt;"",INDEX(G:G,ROW()),IF(INDEX(E:E,ROW())&lt;&gt;0,INDEX(D:D,ROW()-1),0))</f>
        <v>0</v>
      </c>
      <c r="E351" s="217" cm="1">
        <f t="array" ref="E351">IF(INDEX(I:I,ROW())&lt;&gt;"",VALUE(TRIM(LEFT(INDEX(I:I,ROW()),6))),0)</f>
        <v>0</v>
      </c>
      <c r="F351" s="283"/>
      <c r="G351" s="287"/>
      <c r="H351" s="302"/>
      <c r="I351" s="288"/>
      <c r="J351" s="302"/>
      <c r="K351" s="303"/>
      <c r="L351" s="50"/>
      <c r="M351" s="63"/>
    </row>
    <row r="352" spans="1:13">
      <c r="A352" s="44" cm="1">
        <f t="array" aca="1" ref="A352" ca="1">IF(INDEX(B:B,ROW()),COUNTIF(OFFSET(INDEX(B:B,ROW()),ROW()*-1+6,,ROW()-5),TRUE),0)</f>
        <v>0</v>
      </c>
      <c r="B352" s="44" t="b" cm="1">
        <f t="array" ref="B352">AND(分科號=INDEX(E:E,ROW()),INDEX(D:D,ROW())&gt;=分起日,INDEX(D:D,ROW())&lt;=分訖日,IF(分專案="全部",TRUE,INDEX(J:J,ROW())=分專案))</f>
        <v>0</v>
      </c>
      <c r="C352" s="45" cm="1">
        <f t="array" ref="C352">IF(INDEX(F:F,ROW())&lt;&gt;"",INDEX(F:F,ROW()),IF(INDEX(E:E,ROW())&lt;&gt;0,INDEX(C:C,ROW()-1),0))</f>
        <v>0</v>
      </c>
      <c r="D352" s="44" cm="1">
        <f t="array" ref="D352">IF(INDEX(G:G,ROW())&lt;&gt;"",INDEX(G:G,ROW()),IF(INDEX(E:E,ROW())&lt;&gt;0,INDEX(D:D,ROW()-1),0))</f>
        <v>0</v>
      </c>
      <c r="E352" s="217" cm="1">
        <f t="array" ref="E352">IF(INDEX(I:I,ROW())&lt;&gt;"",VALUE(TRIM(LEFT(INDEX(I:I,ROW()),6))),0)</f>
        <v>0</v>
      </c>
      <c r="F352" s="283"/>
      <c r="G352" s="287"/>
      <c r="H352" s="302"/>
      <c r="I352" s="288"/>
      <c r="J352" s="302"/>
      <c r="K352" s="303"/>
      <c r="L352" s="50"/>
      <c r="M352" s="63"/>
    </row>
    <row r="353" spans="1:13">
      <c r="A353" s="44" cm="1">
        <f t="array" aca="1" ref="A353" ca="1">IF(INDEX(B:B,ROW()),COUNTIF(OFFSET(INDEX(B:B,ROW()),ROW()*-1+6,,ROW()-5),TRUE),0)</f>
        <v>0</v>
      </c>
      <c r="B353" s="44" t="b" cm="1">
        <f t="array" ref="B353">AND(分科號=INDEX(E:E,ROW()),INDEX(D:D,ROW())&gt;=分起日,INDEX(D:D,ROW())&lt;=分訖日,IF(分專案="全部",TRUE,INDEX(J:J,ROW())=分專案))</f>
        <v>0</v>
      </c>
      <c r="C353" s="45" cm="1">
        <f t="array" ref="C353">IF(INDEX(F:F,ROW())&lt;&gt;"",INDEX(F:F,ROW()),IF(INDEX(E:E,ROW())&lt;&gt;0,INDEX(C:C,ROW()-1),0))</f>
        <v>0</v>
      </c>
      <c r="D353" s="44" cm="1">
        <f t="array" ref="D353">IF(INDEX(G:G,ROW())&lt;&gt;"",INDEX(G:G,ROW()),IF(INDEX(E:E,ROW())&lt;&gt;0,INDEX(D:D,ROW()-1),0))</f>
        <v>0</v>
      </c>
      <c r="E353" s="217" cm="1">
        <f t="array" ref="E353">IF(INDEX(I:I,ROW())&lt;&gt;"",VALUE(TRIM(LEFT(INDEX(I:I,ROW()),6))),0)</f>
        <v>0</v>
      </c>
      <c r="F353" s="283"/>
      <c r="G353" s="287"/>
      <c r="H353" s="302"/>
      <c r="I353" s="288"/>
      <c r="J353" s="302"/>
      <c r="K353" s="303"/>
      <c r="L353" s="50"/>
      <c r="M353" s="63"/>
    </row>
    <row r="354" spans="1:13">
      <c r="A354" s="44" cm="1">
        <f t="array" aca="1" ref="A354" ca="1">IF(INDEX(B:B,ROW()),COUNTIF(OFFSET(INDEX(B:B,ROW()),ROW()*-1+6,,ROW()-5),TRUE),0)</f>
        <v>0</v>
      </c>
      <c r="B354" s="44" t="b" cm="1">
        <f t="array" ref="B354">AND(分科號=INDEX(E:E,ROW()),INDEX(D:D,ROW())&gt;=分起日,INDEX(D:D,ROW())&lt;=分訖日,IF(分專案="全部",TRUE,INDEX(J:J,ROW())=分專案))</f>
        <v>0</v>
      </c>
      <c r="C354" s="45" cm="1">
        <f t="array" ref="C354">IF(INDEX(F:F,ROW())&lt;&gt;"",INDEX(F:F,ROW()),IF(INDEX(E:E,ROW())&lt;&gt;0,INDEX(C:C,ROW()-1),0))</f>
        <v>0</v>
      </c>
      <c r="D354" s="44" cm="1">
        <f t="array" ref="D354">IF(INDEX(G:G,ROW())&lt;&gt;"",INDEX(G:G,ROW()),IF(INDEX(E:E,ROW())&lt;&gt;0,INDEX(D:D,ROW()-1),0))</f>
        <v>0</v>
      </c>
      <c r="E354" s="217" cm="1">
        <f t="array" ref="E354">IF(INDEX(I:I,ROW())&lt;&gt;"",VALUE(TRIM(LEFT(INDEX(I:I,ROW()),6))),0)</f>
        <v>0</v>
      </c>
      <c r="F354" s="283"/>
      <c r="G354" s="287"/>
      <c r="H354" s="302"/>
      <c r="I354" s="288"/>
      <c r="J354" s="302"/>
      <c r="K354" s="303"/>
      <c r="L354" s="50"/>
      <c r="M354" s="63"/>
    </row>
    <row r="355" spans="1:13">
      <c r="A355" s="44" cm="1">
        <f t="array" aca="1" ref="A355" ca="1">IF(INDEX(B:B,ROW()),COUNTIF(OFFSET(INDEX(B:B,ROW()),ROW()*-1+6,,ROW()-5),TRUE),0)</f>
        <v>0</v>
      </c>
      <c r="B355" s="44" t="b" cm="1">
        <f t="array" ref="B355">AND(分科號=INDEX(E:E,ROW()),INDEX(D:D,ROW())&gt;=分起日,INDEX(D:D,ROW())&lt;=分訖日,IF(分專案="全部",TRUE,INDEX(J:J,ROW())=分專案))</f>
        <v>0</v>
      </c>
      <c r="C355" s="45" cm="1">
        <f t="array" ref="C355">IF(INDEX(F:F,ROW())&lt;&gt;"",INDEX(F:F,ROW()),IF(INDEX(E:E,ROW())&lt;&gt;0,INDEX(C:C,ROW()-1),0))</f>
        <v>0</v>
      </c>
      <c r="D355" s="44" cm="1">
        <f t="array" ref="D355">IF(INDEX(G:G,ROW())&lt;&gt;"",INDEX(G:G,ROW()),IF(INDEX(E:E,ROW())&lt;&gt;0,INDEX(D:D,ROW()-1),0))</f>
        <v>0</v>
      </c>
      <c r="E355" s="217" cm="1">
        <f t="array" ref="E355">IF(INDEX(I:I,ROW())&lt;&gt;"",VALUE(TRIM(LEFT(INDEX(I:I,ROW()),6))),0)</f>
        <v>0</v>
      </c>
      <c r="F355" s="283"/>
      <c r="G355" s="287"/>
      <c r="H355" s="302"/>
      <c r="I355" s="288"/>
      <c r="J355" s="302"/>
      <c r="K355" s="303"/>
      <c r="L355" s="50"/>
      <c r="M355" s="63"/>
    </row>
    <row r="356" spans="1:13">
      <c r="A356" s="44" cm="1">
        <f t="array" aca="1" ref="A356" ca="1">IF(INDEX(B:B,ROW()),COUNTIF(OFFSET(INDEX(B:B,ROW()),ROW()*-1+6,,ROW()-5),TRUE),0)</f>
        <v>0</v>
      </c>
      <c r="B356" s="44" t="b" cm="1">
        <f t="array" ref="B356">AND(分科號=INDEX(E:E,ROW()),INDEX(D:D,ROW())&gt;=分起日,INDEX(D:D,ROW())&lt;=分訖日,IF(分專案="全部",TRUE,INDEX(J:J,ROW())=分專案))</f>
        <v>0</v>
      </c>
      <c r="C356" s="45" cm="1">
        <f t="array" ref="C356">IF(INDEX(F:F,ROW())&lt;&gt;"",INDEX(F:F,ROW()),IF(INDEX(E:E,ROW())&lt;&gt;0,INDEX(C:C,ROW()-1),0))</f>
        <v>0</v>
      </c>
      <c r="D356" s="44" cm="1">
        <f t="array" ref="D356">IF(INDEX(G:G,ROW())&lt;&gt;"",INDEX(G:G,ROW()),IF(INDEX(E:E,ROW())&lt;&gt;0,INDEX(D:D,ROW()-1),0))</f>
        <v>0</v>
      </c>
      <c r="E356" s="217" cm="1">
        <f t="array" ref="E356">IF(INDEX(I:I,ROW())&lt;&gt;"",VALUE(TRIM(LEFT(INDEX(I:I,ROW()),6))),0)</f>
        <v>0</v>
      </c>
      <c r="F356" s="283"/>
      <c r="G356" s="287"/>
      <c r="H356" s="302"/>
      <c r="I356" s="288"/>
      <c r="J356" s="302"/>
      <c r="K356" s="303"/>
      <c r="L356" s="50"/>
      <c r="M356" s="63"/>
    </row>
    <row r="357" spans="1:13">
      <c r="A357" s="44" cm="1">
        <f t="array" aca="1" ref="A357" ca="1">IF(INDEX(B:B,ROW()),COUNTIF(OFFSET(INDEX(B:B,ROW()),ROW()*-1+6,,ROW()-5),TRUE),0)</f>
        <v>0</v>
      </c>
      <c r="B357" s="44" t="b" cm="1">
        <f t="array" ref="B357">AND(分科號=INDEX(E:E,ROW()),INDEX(D:D,ROW())&gt;=分起日,INDEX(D:D,ROW())&lt;=分訖日,IF(分專案="全部",TRUE,INDEX(J:J,ROW())=分專案))</f>
        <v>0</v>
      </c>
      <c r="C357" s="45" cm="1">
        <f t="array" ref="C357">IF(INDEX(F:F,ROW())&lt;&gt;"",INDEX(F:F,ROW()),IF(INDEX(E:E,ROW())&lt;&gt;0,INDEX(C:C,ROW()-1),0))</f>
        <v>0</v>
      </c>
      <c r="D357" s="44" cm="1">
        <f t="array" ref="D357">IF(INDEX(G:G,ROW())&lt;&gt;"",INDEX(G:G,ROW()),IF(INDEX(E:E,ROW())&lt;&gt;0,INDEX(D:D,ROW()-1),0))</f>
        <v>0</v>
      </c>
      <c r="E357" s="217" cm="1">
        <f t="array" ref="E357">IF(INDEX(I:I,ROW())&lt;&gt;"",VALUE(TRIM(LEFT(INDEX(I:I,ROW()),6))),0)</f>
        <v>0</v>
      </c>
      <c r="F357" s="283"/>
      <c r="G357" s="287"/>
      <c r="H357" s="302"/>
      <c r="I357" s="288"/>
      <c r="J357" s="302"/>
      <c r="K357" s="303"/>
      <c r="L357" s="50"/>
      <c r="M357" s="63"/>
    </row>
    <row r="358" spans="1:13">
      <c r="A358" s="44" cm="1">
        <f t="array" aca="1" ref="A358" ca="1">IF(INDEX(B:B,ROW()),COUNTIF(OFFSET(INDEX(B:B,ROW()),ROW()*-1+6,,ROW()-5),TRUE),0)</f>
        <v>0</v>
      </c>
      <c r="B358" s="44" t="b" cm="1">
        <f t="array" ref="B358">AND(分科號=INDEX(E:E,ROW()),INDEX(D:D,ROW())&gt;=分起日,INDEX(D:D,ROW())&lt;=分訖日,IF(分專案="全部",TRUE,INDEX(J:J,ROW())=分專案))</f>
        <v>0</v>
      </c>
      <c r="C358" s="45" cm="1">
        <f t="array" ref="C358">IF(INDEX(F:F,ROW())&lt;&gt;"",INDEX(F:F,ROW()),IF(INDEX(E:E,ROW())&lt;&gt;0,INDEX(C:C,ROW()-1),0))</f>
        <v>0</v>
      </c>
      <c r="D358" s="44" cm="1">
        <f t="array" ref="D358">IF(INDEX(G:G,ROW())&lt;&gt;"",INDEX(G:G,ROW()),IF(INDEX(E:E,ROW())&lt;&gt;0,INDEX(D:D,ROW()-1),0))</f>
        <v>0</v>
      </c>
      <c r="E358" s="217" cm="1">
        <f t="array" ref="E358">IF(INDEX(I:I,ROW())&lt;&gt;"",VALUE(TRIM(LEFT(INDEX(I:I,ROW()),6))),0)</f>
        <v>0</v>
      </c>
      <c r="F358" s="283"/>
      <c r="G358" s="287"/>
      <c r="H358" s="302"/>
      <c r="I358" s="288"/>
      <c r="J358" s="302"/>
      <c r="K358" s="303"/>
      <c r="L358" s="50"/>
      <c r="M358" s="63"/>
    </row>
    <row r="359" spans="1:13">
      <c r="A359" s="44" cm="1">
        <f t="array" aca="1" ref="A359" ca="1">IF(INDEX(B:B,ROW()),COUNTIF(OFFSET(INDEX(B:B,ROW()),ROW()*-1+6,,ROW()-5),TRUE),0)</f>
        <v>0</v>
      </c>
      <c r="B359" s="44" t="b" cm="1">
        <f t="array" ref="B359">AND(分科號=INDEX(E:E,ROW()),INDEX(D:D,ROW())&gt;=分起日,INDEX(D:D,ROW())&lt;=分訖日,IF(分專案="全部",TRUE,INDEX(J:J,ROW())=分專案))</f>
        <v>0</v>
      </c>
      <c r="C359" s="45" cm="1">
        <f t="array" ref="C359">IF(INDEX(F:F,ROW())&lt;&gt;"",INDEX(F:F,ROW()),IF(INDEX(E:E,ROW())&lt;&gt;0,INDEX(C:C,ROW()-1),0))</f>
        <v>0</v>
      </c>
      <c r="D359" s="44" cm="1">
        <f t="array" ref="D359">IF(INDEX(G:G,ROW())&lt;&gt;"",INDEX(G:G,ROW()),IF(INDEX(E:E,ROW())&lt;&gt;0,INDEX(D:D,ROW()-1),0))</f>
        <v>0</v>
      </c>
      <c r="E359" s="217" cm="1">
        <f t="array" ref="E359">IF(INDEX(I:I,ROW())&lt;&gt;"",VALUE(TRIM(LEFT(INDEX(I:I,ROW()),6))),0)</f>
        <v>0</v>
      </c>
      <c r="F359" s="283"/>
      <c r="G359" s="287"/>
      <c r="H359" s="302"/>
      <c r="I359" s="288"/>
      <c r="J359" s="302"/>
      <c r="K359" s="303"/>
      <c r="L359" s="50"/>
      <c r="M359" s="63"/>
    </row>
    <row r="360" spans="1:13">
      <c r="A360" s="44" cm="1">
        <f t="array" aca="1" ref="A360" ca="1">IF(INDEX(B:B,ROW()),COUNTIF(OFFSET(INDEX(B:B,ROW()),ROW()*-1+6,,ROW()-5),TRUE),0)</f>
        <v>0</v>
      </c>
      <c r="B360" s="44" t="b" cm="1">
        <f t="array" ref="B360">AND(分科號=INDEX(E:E,ROW()),INDEX(D:D,ROW())&gt;=分起日,INDEX(D:D,ROW())&lt;=分訖日,IF(分專案="全部",TRUE,INDEX(J:J,ROW())=分專案))</f>
        <v>0</v>
      </c>
      <c r="C360" s="45" cm="1">
        <f t="array" ref="C360">IF(INDEX(F:F,ROW())&lt;&gt;"",INDEX(F:F,ROW()),IF(INDEX(E:E,ROW())&lt;&gt;0,INDEX(C:C,ROW()-1),0))</f>
        <v>0</v>
      </c>
      <c r="D360" s="44" cm="1">
        <f t="array" ref="D360">IF(INDEX(G:G,ROW())&lt;&gt;"",INDEX(G:G,ROW()),IF(INDEX(E:E,ROW())&lt;&gt;0,INDEX(D:D,ROW()-1),0))</f>
        <v>0</v>
      </c>
      <c r="E360" s="217" cm="1">
        <f t="array" ref="E360">IF(INDEX(I:I,ROW())&lt;&gt;"",VALUE(TRIM(LEFT(INDEX(I:I,ROW()),6))),0)</f>
        <v>0</v>
      </c>
      <c r="F360" s="283"/>
      <c r="G360" s="287"/>
      <c r="H360" s="302"/>
      <c r="I360" s="288"/>
      <c r="J360" s="302"/>
      <c r="K360" s="303"/>
      <c r="L360" s="50"/>
      <c r="M360" s="63"/>
    </row>
    <row r="361" spans="1:13">
      <c r="A361" s="44" cm="1">
        <f t="array" aca="1" ref="A361" ca="1">IF(INDEX(B:B,ROW()),COUNTIF(OFFSET(INDEX(B:B,ROW()),ROW()*-1+6,,ROW()-5),TRUE),0)</f>
        <v>0</v>
      </c>
      <c r="B361" s="44" t="b" cm="1">
        <f t="array" ref="B361">AND(分科號=INDEX(E:E,ROW()),INDEX(D:D,ROW())&gt;=分起日,INDEX(D:D,ROW())&lt;=分訖日,IF(分專案="全部",TRUE,INDEX(J:J,ROW())=分專案))</f>
        <v>0</v>
      </c>
      <c r="C361" s="45" cm="1">
        <f t="array" ref="C361">IF(INDEX(F:F,ROW())&lt;&gt;"",INDEX(F:F,ROW()),IF(INDEX(E:E,ROW())&lt;&gt;0,INDEX(C:C,ROW()-1),0))</f>
        <v>0</v>
      </c>
      <c r="D361" s="44" cm="1">
        <f t="array" ref="D361">IF(INDEX(G:G,ROW())&lt;&gt;"",INDEX(G:G,ROW()),IF(INDEX(E:E,ROW())&lt;&gt;0,INDEX(D:D,ROW()-1),0))</f>
        <v>0</v>
      </c>
      <c r="E361" s="217" cm="1">
        <f t="array" ref="E361">IF(INDEX(I:I,ROW())&lt;&gt;"",VALUE(TRIM(LEFT(INDEX(I:I,ROW()),6))),0)</f>
        <v>0</v>
      </c>
      <c r="F361" s="283"/>
      <c r="G361" s="287"/>
      <c r="H361" s="302"/>
      <c r="I361" s="288"/>
      <c r="J361" s="302"/>
      <c r="K361" s="303"/>
      <c r="L361" s="50"/>
      <c r="M361" s="63"/>
    </row>
    <row r="362" spans="1:13">
      <c r="A362" s="44" cm="1">
        <f t="array" aca="1" ref="A362" ca="1">IF(INDEX(B:B,ROW()),COUNTIF(OFFSET(INDEX(B:B,ROW()),ROW()*-1+6,,ROW()-5),TRUE),0)</f>
        <v>0</v>
      </c>
      <c r="B362" s="44" t="b" cm="1">
        <f t="array" ref="B362">AND(分科號=INDEX(E:E,ROW()),INDEX(D:D,ROW())&gt;=分起日,INDEX(D:D,ROW())&lt;=分訖日,IF(分專案="全部",TRUE,INDEX(J:J,ROW())=分專案))</f>
        <v>0</v>
      </c>
      <c r="C362" s="45" cm="1">
        <f t="array" ref="C362">IF(INDEX(F:F,ROW())&lt;&gt;"",INDEX(F:F,ROW()),IF(INDEX(E:E,ROW())&lt;&gt;0,INDEX(C:C,ROW()-1),0))</f>
        <v>0</v>
      </c>
      <c r="D362" s="44" cm="1">
        <f t="array" ref="D362">IF(INDEX(G:G,ROW())&lt;&gt;"",INDEX(G:G,ROW()),IF(INDEX(E:E,ROW())&lt;&gt;0,INDEX(D:D,ROW()-1),0))</f>
        <v>0</v>
      </c>
      <c r="E362" s="217" cm="1">
        <f t="array" ref="E362">IF(INDEX(I:I,ROW())&lt;&gt;"",VALUE(TRIM(LEFT(INDEX(I:I,ROW()),6))),0)</f>
        <v>0</v>
      </c>
      <c r="F362" s="283"/>
      <c r="G362" s="287"/>
      <c r="H362" s="302"/>
      <c r="I362" s="288"/>
      <c r="J362" s="302"/>
      <c r="K362" s="303"/>
      <c r="L362" s="50"/>
      <c r="M362" s="63"/>
    </row>
    <row r="363" spans="1:13">
      <c r="A363" s="44" cm="1">
        <f t="array" aca="1" ref="A363" ca="1">IF(INDEX(B:B,ROW()),COUNTIF(OFFSET(INDEX(B:B,ROW()),ROW()*-1+6,,ROW()-5),TRUE),0)</f>
        <v>0</v>
      </c>
      <c r="B363" s="44" t="b" cm="1">
        <f t="array" ref="B363">AND(分科號=INDEX(E:E,ROW()),INDEX(D:D,ROW())&gt;=分起日,INDEX(D:D,ROW())&lt;=分訖日,IF(分專案="全部",TRUE,INDEX(J:J,ROW())=分專案))</f>
        <v>0</v>
      </c>
      <c r="C363" s="45" cm="1">
        <f t="array" ref="C363">IF(INDEX(F:F,ROW())&lt;&gt;"",INDEX(F:F,ROW()),IF(INDEX(E:E,ROW())&lt;&gt;0,INDEX(C:C,ROW()-1),0))</f>
        <v>0</v>
      </c>
      <c r="D363" s="44" cm="1">
        <f t="array" ref="D363">IF(INDEX(G:G,ROW())&lt;&gt;"",INDEX(G:G,ROW()),IF(INDEX(E:E,ROW())&lt;&gt;0,INDEX(D:D,ROW()-1),0))</f>
        <v>0</v>
      </c>
      <c r="E363" s="217" cm="1">
        <f t="array" ref="E363">IF(INDEX(I:I,ROW())&lt;&gt;"",VALUE(TRIM(LEFT(INDEX(I:I,ROW()),6))),0)</f>
        <v>0</v>
      </c>
      <c r="F363" s="283"/>
      <c r="G363" s="287"/>
      <c r="H363" s="302"/>
      <c r="I363" s="288"/>
      <c r="J363" s="302"/>
      <c r="K363" s="303"/>
      <c r="L363" s="50"/>
      <c r="M363" s="63"/>
    </row>
    <row r="364" spans="1:13">
      <c r="A364" s="44" cm="1">
        <f t="array" aca="1" ref="A364" ca="1">IF(INDEX(B:B,ROW()),COUNTIF(OFFSET(INDEX(B:B,ROW()),ROW()*-1+6,,ROW()-5),TRUE),0)</f>
        <v>0</v>
      </c>
      <c r="B364" s="44" t="b" cm="1">
        <f t="array" ref="B364">AND(分科號=INDEX(E:E,ROW()),INDEX(D:D,ROW())&gt;=分起日,INDEX(D:D,ROW())&lt;=分訖日,IF(分專案="全部",TRUE,INDEX(J:J,ROW())=分專案))</f>
        <v>0</v>
      </c>
      <c r="C364" s="45" cm="1">
        <f t="array" ref="C364">IF(INDEX(F:F,ROW())&lt;&gt;"",INDEX(F:F,ROW()),IF(INDEX(E:E,ROW())&lt;&gt;0,INDEX(C:C,ROW()-1),0))</f>
        <v>0</v>
      </c>
      <c r="D364" s="44" cm="1">
        <f t="array" ref="D364">IF(INDEX(G:G,ROW())&lt;&gt;"",INDEX(G:G,ROW()),IF(INDEX(E:E,ROW())&lt;&gt;0,INDEX(D:D,ROW()-1),0))</f>
        <v>0</v>
      </c>
      <c r="E364" s="217" cm="1">
        <f t="array" ref="E364">IF(INDEX(I:I,ROW())&lt;&gt;"",VALUE(TRIM(LEFT(INDEX(I:I,ROW()),6))),0)</f>
        <v>0</v>
      </c>
      <c r="F364" s="283"/>
      <c r="G364" s="287"/>
      <c r="H364" s="302"/>
      <c r="I364" s="288"/>
      <c r="J364" s="302"/>
      <c r="K364" s="303"/>
      <c r="L364" s="50"/>
      <c r="M364" s="63"/>
    </row>
    <row r="365" spans="1:13">
      <c r="A365" s="44" cm="1">
        <f t="array" aca="1" ref="A365" ca="1">IF(INDEX(B:B,ROW()),COUNTIF(OFFSET(INDEX(B:B,ROW()),ROW()*-1+6,,ROW()-5),TRUE),0)</f>
        <v>0</v>
      </c>
      <c r="B365" s="44" t="b" cm="1">
        <f t="array" ref="B365">AND(分科號=INDEX(E:E,ROW()),INDEX(D:D,ROW())&gt;=分起日,INDEX(D:D,ROW())&lt;=分訖日,IF(分專案="全部",TRUE,INDEX(J:J,ROW())=分專案))</f>
        <v>0</v>
      </c>
      <c r="C365" s="45" cm="1">
        <f t="array" ref="C365">IF(INDEX(F:F,ROW())&lt;&gt;"",INDEX(F:F,ROW()),IF(INDEX(E:E,ROW())&lt;&gt;0,INDEX(C:C,ROW()-1),0))</f>
        <v>0</v>
      </c>
      <c r="D365" s="44" cm="1">
        <f t="array" ref="D365">IF(INDEX(G:G,ROW())&lt;&gt;"",INDEX(G:G,ROW()),IF(INDEX(E:E,ROW())&lt;&gt;0,INDEX(D:D,ROW()-1),0))</f>
        <v>0</v>
      </c>
      <c r="E365" s="217" cm="1">
        <f t="array" ref="E365">IF(INDEX(I:I,ROW())&lt;&gt;"",VALUE(TRIM(LEFT(INDEX(I:I,ROW()),6))),0)</f>
        <v>0</v>
      </c>
      <c r="F365" s="283"/>
      <c r="G365" s="287"/>
      <c r="H365" s="302"/>
      <c r="I365" s="288"/>
      <c r="J365" s="302"/>
      <c r="K365" s="303"/>
      <c r="L365" s="50"/>
      <c r="M365" s="63"/>
    </row>
    <row r="366" spans="1:13">
      <c r="A366" s="44" cm="1">
        <f t="array" aca="1" ref="A366" ca="1">IF(INDEX(B:B,ROW()),COUNTIF(OFFSET(INDEX(B:B,ROW()),ROW()*-1+6,,ROW()-5),TRUE),0)</f>
        <v>0</v>
      </c>
      <c r="B366" s="44" t="b" cm="1">
        <f t="array" ref="B366">AND(分科號=INDEX(E:E,ROW()),INDEX(D:D,ROW())&gt;=分起日,INDEX(D:D,ROW())&lt;=分訖日,IF(分專案="全部",TRUE,INDEX(J:J,ROW())=分專案))</f>
        <v>0</v>
      </c>
      <c r="C366" s="45" cm="1">
        <f t="array" ref="C366">IF(INDEX(F:F,ROW())&lt;&gt;"",INDEX(F:F,ROW()),IF(INDEX(E:E,ROW())&lt;&gt;0,INDEX(C:C,ROW()-1),0))</f>
        <v>0</v>
      </c>
      <c r="D366" s="44" cm="1">
        <f t="array" ref="D366">IF(INDEX(G:G,ROW())&lt;&gt;"",INDEX(G:G,ROW()),IF(INDEX(E:E,ROW())&lt;&gt;0,INDEX(D:D,ROW()-1),0))</f>
        <v>0</v>
      </c>
      <c r="E366" s="217" cm="1">
        <f t="array" ref="E366">IF(INDEX(I:I,ROW())&lt;&gt;"",VALUE(TRIM(LEFT(INDEX(I:I,ROW()),6))),0)</f>
        <v>0</v>
      </c>
      <c r="F366" s="283"/>
      <c r="G366" s="287"/>
      <c r="H366" s="302"/>
      <c r="I366" s="288"/>
      <c r="J366" s="302"/>
      <c r="K366" s="303"/>
      <c r="L366" s="50"/>
      <c r="M366" s="63"/>
    </row>
    <row r="367" spans="1:13">
      <c r="A367" s="44" cm="1">
        <f t="array" aca="1" ref="A367" ca="1">IF(INDEX(B:B,ROW()),COUNTIF(OFFSET(INDEX(B:B,ROW()),ROW()*-1+6,,ROW()-5),TRUE),0)</f>
        <v>0</v>
      </c>
      <c r="B367" s="44" t="b" cm="1">
        <f t="array" ref="B367">AND(分科號=INDEX(E:E,ROW()),INDEX(D:D,ROW())&gt;=分起日,INDEX(D:D,ROW())&lt;=分訖日,IF(分專案="全部",TRUE,INDEX(J:J,ROW())=分專案))</f>
        <v>0</v>
      </c>
      <c r="C367" s="45" cm="1">
        <f t="array" ref="C367">IF(INDEX(F:F,ROW())&lt;&gt;"",INDEX(F:F,ROW()),IF(INDEX(E:E,ROW())&lt;&gt;0,INDEX(C:C,ROW()-1),0))</f>
        <v>0</v>
      </c>
      <c r="D367" s="44" cm="1">
        <f t="array" ref="D367">IF(INDEX(G:G,ROW())&lt;&gt;"",INDEX(G:G,ROW()),IF(INDEX(E:E,ROW())&lt;&gt;0,INDEX(D:D,ROW()-1),0))</f>
        <v>0</v>
      </c>
      <c r="E367" s="217" cm="1">
        <f t="array" ref="E367">IF(INDEX(I:I,ROW())&lt;&gt;"",VALUE(TRIM(LEFT(INDEX(I:I,ROW()),6))),0)</f>
        <v>0</v>
      </c>
      <c r="F367" s="283"/>
      <c r="G367" s="287"/>
      <c r="H367" s="302"/>
      <c r="I367" s="288"/>
      <c r="J367" s="302"/>
      <c r="K367" s="303"/>
      <c r="L367" s="50"/>
      <c r="M367" s="63"/>
    </row>
    <row r="368" spans="1:13">
      <c r="A368" s="44" cm="1">
        <f t="array" aca="1" ref="A368" ca="1">IF(INDEX(B:B,ROW()),COUNTIF(OFFSET(INDEX(B:B,ROW()),ROW()*-1+6,,ROW()-5),TRUE),0)</f>
        <v>0</v>
      </c>
      <c r="B368" s="44" t="b" cm="1">
        <f t="array" ref="B368">AND(分科號=INDEX(E:E,ROW()),INDEX(D:D,ROW())&gt;=分起日,INDEX(D:D,ROW())&lt;=分訖日,IF(分專案="全部",TRUE,INDEX(J:J,ROW())=分專案))</f>
        <v>0</v>
      </c>
      <c r="C368" s="45" cm="1">
        <f t="array" ref="C368">IF(INDEX(F:F,ROW())&lt;&gt;"",INDEX(F:F,ROW()),IF(INDEX(E:E,ROW())&lt;&gt;0,INDEX(C:C,ROW()-1),0))</f>
        <v>0</v>
      </c>
      <c r="D368" s="44" cm="1">
        <f t="array" ref="D368">IF(INDEX(G:G,ROW())&lt;&gt;"",INDEX(G:G,ROW()),IF(INDEX(E:E,ROW())&lt;&gt;0,INDEX(D:D,ROW()-1),0))</f>
        <v>0</v>
      </c>
      <c r="E368" s="217" cm="1">
        <f t="array" ref="E368">IF(INDEX(I:I,ROW())&lt;&gt;"",VALUE(TRIM(LEFT(INDEX(I:I,ROW()),6))),0)</f>
        <v>0</v>
      </c>
      <c r="F368" s="283"/>
      <c r="G368" s="287"/>
      <c r="H368" s="302"/>
      <c r="I368" s="288"/>
      <c r="J368" s="302"/>
      <c r="K368" s="303"/>
      <c r="L368" s="50"/>
      <c r="M368" s="63"/>
    </row>
    <row r="369" spans="1:13">
      <c r="A369" s="44" cm="1">
        <f t="array" aca="1" ref="A369" ca="1">IF(INDEX(B:B,ROW()),COUNTIF(OFFSET(INDEX(B:B,ROW()),ROW()*-1+6,,ROW()-5),TRUE),0)</f>
        <v>0</v>
      </c>
      <c r="B369" s="44" t="b" cm="1">
        <f t="array" ref="B369">AND(分科號=INDEX(E:E,ROW()),INDEX(D:D,ROW())&gt;=分起日,INDEX(D:D,ROW())&lt;=分訖日,IF(分專案="全部",TRUE,INDEX(J:J,ROW())=分專案))</f>
        <v>0</v>
      </c>
      <c r="C369" s="45" cm="1">
        <f t="array" ref="C369">IF(INDEX(F:F,ROW())&lt;&gt;"",INDEX(F:F,ROW()),IF(INDEX(E:E,ROW())&lt;&gt;0,INDEX(C:C,ROW()-1),0))</f>
        <v>0</v>
      </c>
      <c r="D369" s="44" cm="1">
        <f t="array" ref="D369">IF(INDEX(G:G,ROW())&lt;&gt;"",INDEX(G:G,ROW()),IF(INDEX(E:E,ROW())&lt;&gt;0,INDEX(D:D,ROW()-1),0))</f>
        <v>0</v>
      </c>
      <c r="E369" s="217" cm="1">
        <f t="array" ref="E369">IF(INDEX(I:I,ROW())&lt;&gt;"",VALUE(TRIM(LEFT(INDEX(I:I,ROW()),6))),0)</f>
        <v>0</v>
      </c>
      <c r="F369" s="283"/>
      <c r="G369" s="287"/>
      <c r="H369" s="302"/>
      <c r="I369" s="288"/>
      <c r="J369" s="302"/>
      <c r="K369" s="303"/>
      <c r="L369" s="50"/>
      <c r="M369" s="63"/>
    </row>
    <row r="370" spans="1:13">
      <c r="A370" s="44" cm="1">
        <f t="array" aca="1" ref="A370" ca="1">IF(INDEX(B:B,ROW()),COUNTIF(OFFSET(INDEX(B:B,ROW()),ROW()*-1+6,,ROW()-5),TRUE),0)</f>
        <v>0</v>
      </c>
      <c r="B370" s="44" t="b" cm="1">
        <f t="array" ref="B370">AND(分科號=INDEX(E:E,ROW()),INDEX(D:D,ROW())&gt;=分起日,INDEX(D:D,ROW())&lt;=分訖日,IF(分專案="全部",TRUE,INDEX(J:J,ROW())=分專案))</f>
        <v>0</v>
      </c>
      <c r="C370" s="45" cm="1">
        <f t="array" ref="C370">IF(INDEX(F:F,ROW())&lt;&gt;"",INDEX(F:F,ROW()),IF(INDEX(E:E,ROW())&lt;&gt;0,INDEX(C:C,ROW()-1),0))</f>
        <v>0</v>
      </c>
      <c r="D370" s="44" cm="1">
        <f t="array" ref="D370">IF(INDEX(G:G,ROW())&lt;&gt;"",INDEX(G:G,ROW()),IF(INDEX(E:E,ROW())&lt;&gt;0,INDEX(D:D,ROW()-1),0))</f>
        <v>0</v>
      </c>
      <c r="E370" s="217" cm="1">
        <f t="array" ref="E370">IF(INDEX(I:I,ROW())&lt;&gt;"",VALUE(TRIM(LEFT(INDEX(I:I,ROW()),6))),0)</f>
        <v>0</v>
      </c>
      <c r="F370" s="283"/>
      <c r="G370" s="287"/>
      <c r="H370" s="302"/>
      <c r="I370" s="288"/>
      <c r="J370" s="302"/>
      <c r="K370" s="303"/>
      <c r="L370" s="50"/>
      <c r="M370" s="63"/>
    </row>
    <row r="371" spans="1:13">
      <c r="A371" s="44" cm="1">
        <f t="array" aca="1" ref="A371" ca="1">IF(INDEX(B:B,ROW()),COUNTIF(OFFSET(INDEX(B:B,ROW()),ROW()*-1+6,,ROW()-5),TRUE),0)</f>
        <v>0</v>
      </c>
      <c r="B371" s="44" t="b" cm="1">
        <f t="array" ref="B371">AND(分科號=INDEX(E:E,ROW()),INDEX(D:D,ROW())&gt;=分起日,INDEX(D:D,ROW())&lt;=分訖日,IF(分專案="全部",TRUE,INDEX(J:J,ROW())=分專案))</f>
        <v>0</v>
      </c>
      <c r="C371" s="45" cm="1">
        <f t="array" ref="C371">IF(INDEX(F:F,ROW())&lt;&gt;"",INDEX(F:F,ROW()),IF(INDEX(E:E,ROW())&lt;&gt;0,INDEX(C:C,ROW()-1),0))</f>
        <v>0</v>
      </c>
      <c r="D371" s="44" cm="1">
        <f t="array" ref="D371">IF(INDEX(G:G,ROW())&lt;&gt;"",INDEX(G:G,ROW()),IF(INDEX(E:E,ROW())&lt;&gt;0,INDEX(D:D,ROW()-1),0))</f>
        <v>0</v>
      </c>
      <c r="E371" s="217" cm="1">
        <f t="array" ref="E371">IF(INDEX(I:I,ROW())&lt;&gt;"",VALUE(TRIM(LEFT(INDEX(I:I,ROW()),6))),0)</f>
        <v>0</v>
      </c>
      <c r="F371" s="283"/>
      <c r="G371" s="287"/>
      <c r="H371" s="302"/>
      <c r="I371" s="288"/>
      <c r="J371" s="302"/>
      <c r="K371" s="303"/>
      <c r="L371" s="50"/>
      <c r="M371" s="63"/>
    </row>
    <row r="372" spans="1:13">
      <c r="A372" s="44" cm="1">
        <f t="array" aca="1" ref="A372" ca="1">IF(INDEX(B:B,ROW()),COUNTIF(OFFSET(INDEX(B:B,ROW()),ROW()*-1+6,,ROW()-5),TRUE),0)</f>
        <v>0</v>
      </c>
      <c r="B372" s="44" t="b" cm="1">
        <f t="array" ref="B372">AND(分科號=INDEX(E:E,ROW()),INDEX(D:D,ROW())&gt;=分起日,INDEX(D:D,ROW())&lt;=分訖日,IF(分專案="全部",TRUE,INDEX(J:J,ROW())=分專案))</f>
        <v>0</v>
      </c>
      <c r="C372" s="45" cm="1">
        <f t="array" ref="C372">IF(INDEX(F:F,ROW())&lt;&gt;"",INDEX(F:F,ROW()),IF(INDEX(E:E,ROW())&lt;&gt;0,INDEX(C:C,ROW()-1),0))</f>
        <v>0</v>
      </c>
      <c r="D372" s="44" cm="1">
        <f t="array" ref="D372">IF(INDEX(G:G,ROW())&lt;&gt;"",INDEX(G:G,ROW()),IF(INDEX(E:E,ROW())&lt;&gt;0,INDEX(D:D,ROW()-1),0))</f>
        <v>0</v>
      </c>
      <c r="E372" s="217" cm="1">
        <f t="array" ref="E372">IF(INDEX(I:I,ROW())&lt;&gt;"",VALUE(TRIM(LEFT(INDEX(I:I,ROW()),6))),0)</f>
        <v>0</v>
      </c>
      <c r="F372" s="283"/>
      <c r="G372" s="287"/>
      <c r="H372" s="302"/>
      <c r="I372" s="288"/>
      <c r="J372" s="302"/>
      <c r="K372" s="303"/>
      <c r="L372" s="50"/>
      <c r="M372" s="63"/>
    </row>
    <row r="373" spans="1:13">
      <c r="A373" s="44" cm="1">
        <f t="array" aca="1" ref="A373" ca="1">IF(INDEX(B:B,ROW()),COUNTIF(OFFSET(INDEX(B:B,ROW()),ROW()*-1+6,,ROW()-5),TRUE),0)</f>
        <v>0</v>
      </c>
      <c r="B373" s="44" t="b" cm="1">
        <f t="array" ref="B373">AND(分科號=INDEX(E:E,ROW()),INDEX(D:D,ROW())&gt;=分起日,INDEX(D:D,ROW())&lt;=分訖日,IF(分專案="全部",TRUE,INDEX(J:J,ROW())=分專案))</f>
        <v>0</v>
      </c>
      <c r="C373" s="45" cm="1">
        <f t="array" ref="C373">IF(INDEX(F:F,ROW())&lt;&gt;"",INDEX(F:F,ROW()),IF(INDEX(E:E,ROW())&lt;&gt;0,INDEX(C:C,ROW()-1),0))</f>
        <v>0</v>
      </c>
      <c r="D373" s="44" cm="1">
        <f t="array" ref="D373">IF(INDEX(G:G,ROW())&lt;&gt;"",INDEX(G:G,ROW()),IF(INDEX(E:E,ROW())&lt;&gt;0,INDEX(D:D,ROW()-1),0))</f>
        <v>0</v>
      </c>
      <c r="E373" s="217" cm="1">
        <f t="array" ref="E373">IF(INDEX(I:I,ROW())&lt;&gt;"",VALUE(TRIM(LEFT(INDEX(I:I,ROW()),6))),0)</f>
        <v>0</v>
      </c>
      <c r="F373" s="283"/>
      <c r="G373" s="287"/>
      <c r="H373" s="302"/>
      <c r="I373" s="288"/>
      <c r="J373" s="302"/>
      <c r="K373" s="303"/>
      <c r="L373" s="50"/>
      <c r="M373" s="63"/>
    </row>
    <row r="374" spans="1:13">
      <c r="A374" s="44" cm="1">
        <f t="array" aca="1" ref="A374" ca="1">IF(INDEX(B:B,ROW()),COUNTIF(OFFSET(INDEX(B:B,ROW()),ROW()*-1+6,,ROW()-5),TRUE),0)</f>
        <v>0</v>
      </c>
      <c r="B374" s="44" t="b" cm="1">
        <f t="array" ref="B374">AND(分科號=INDEX(E:E,ROW()),INDEX(D:D,ROW())&gt;=分起日,INDEX(D:D,ROW())&lt;=分訖日,IF(分專案="全部",TRUE,INDEX(J:J,ROW())=分專案))</f>
        <v>0</v>
      </c>
      <c r="C374" s="45" cm="1">
        <f t="array" ref="C374">IF(INDEX(F:F,ROW())&lt;&gt;"",INDEX(F:F,ROW()),IF(INDEX(E:E,ROW())&lt;&gt;0,INDEX(C:C,ROW()-1),0))</f>
        <v>0</v>
      </c>
      <c r="D374" s="44" cm="1">
        <f t="array" ref="D374">IF(INDEX(G:G,ROW())&lt;&gt;"",INDEX(G:G,ROW()),IF(INDEX(E:E,ROW())&lt;&gt;0,INDEX(D:D,ROW()-1),0))</f>
        <v>0</v>
      </c>
      <c r="E374" s="217" cm="1">
        <f t="array" ref="E374">IF(INDEX(I:I,ROW())&lt;&gt;"",VALUE(TRIM(LEFT(INDEX(I:I,ROW()),6))),0)</f>
        <v>0</v>
      </c>
      <c r="F374" s="283"/>
      <c r="G374" s="287"/>
      <c r="H374" s="302"/>
      <c r="I374" s="288"/>
      <c r="J374" s="302"/>
      <c r="K374" s="303"/>
      <c r="L374" s="50"/>
      <c r="M374" s="63"/>
    </row>
    <row r="375" spans="1:13">
      <c r="A375" s="44" cm="1">
        <f t="array" aca="1" ref="A375" ca="1">IF(INDEX(B:B,ROW()),COUNTIF(OFFSET(INDEX(B:B,ROW()),ROW()*-1+6,,ROW()-5),TRUE),0)</f>
        <v>0</v>
      </c>
      <c r="B375" s="44" t="b" cm="1">
        <f t="array" ref="B375">AND(分科號=INDEX(E:E,ROW()),INDEX(D:D,ROW())&gt;=分起日,INDEX(D:D,ROW())&lt;=分訖日,IF(分專案="全部",TRUE,INDEX(J:J,ROW())=分專案))</f>
        <v>0</v>
      </c>
      <c r="C375" s="45" cm="1">
        <f t="array" ref="C375">IF(INDEX(F:F,ROW())&lt;&gt;"",INDEX(F:F,ROW()),IF(INDEX(E:E,ROW())&lt;&gt;0,INDEX(C:C,ROW()-1),0))</f>
        <v>0</v>
      </c>
      <c r="D375" s="44" cm="1">
        <f t="array" ref="D375">IF(INDEX(G:G,ROW())&lt;&gt;"",INDEX(G:G,ROW()),IF(INDEX(E:E,ROW())&lt;&gt;0,INDEX(D:D,ROW()-1),0))</f>
        <v>0</v>
      </c>
      <c r="E375" s="217" cm="1">
        <f t="array" ref="E375">IF(INDEX(I:I,ROW())&lt;&gt;"",VALUE(TRIM(LEFT(INDEX(I:I,ROW()),6))),0)</f>
        <v>0</v>
      </c>
      <c r="F375" s="283"/>
      <c r="G375" s="287"/>
      <c r="H375" s="302"/>
      <c r="I375" s="288"/>
      <c r="J375" s="302"/>
      <c r="K375" s="303"/>
      <c r="L375" s="50"/>
      <c r="M375" s="63"/>
    </row>
    <row r="376" spans="1:13">
      <c r="A376" s="44" cm="1">
        <f t="array" aca="1" ref="A376" ca="1">IF(INDEX(B:B,ROW()),COUNTIF(OFFSET(INDEX(B:B,ROW()),ROW()*-1+6,,ROW()-5),TRUE),0)</f>
        <v>0</v>
      </c>
      <c r="B376" s="44" t="b" cm="1">
        <f t="array" ref="B376">AND(分科號=INDEX(E:E,ROW()),INDEX(D:D,ROW())&gt;=分起日,INDEX(D:D,ROW())&lt;=分訖日,IF(分專案="全部",TRUE,INDEX(J:J,ROW())=分專案))</f>
        <v>0</v>
      </c>
      <c r="C376" s="45" cm="1">
        <f t="array" ref="C376">IF(INDEX(F:F,ROW())&lt;&gt;"",INDEX(F:F,ROW()),IF(INDEX(E:E,ROW())&lt;&gt;0,INDEX(C:C,ROW()-1),0))</f>
        <v>0</v>
      </c>
      <c r="D376" s="44" cm="1">
        <f t="array" ref="D376">IF(INDEX(G:G,ROW())&lt;&gt;"",INDEX(G:G,ROW()),IF(INDEX(E:E,ROW())&lt;&gt;0,INDEX(D:D,ROW()-1),0))</f>
        <v>0</v>
      </c>
      <c r="E376" s="217" cm="1">
        <f t="array" ref="E376">IF(INDEX(I:I,ROW())&lt;&gt;"",VALUE(TRIM(LEFT(INDEX(I:I,ROW()),6))),0)</f>
        <v>0</v>
      </c>
      <c r="F376" s="283"/>
      <c r="G376" s="287"/>
      <c r="H376" s="302"/>
      <c r="I376" s="288"/>
      <c r="J376" s="302"/>
      <c r="K376" s="303"/>
      <c r="L376" s="50"/>
      <c r="M376" s="63"/>
    </row>
    <row r="377" spans="1:13">
      <c r="A377" s="44" cm="1">
        <f t="array" aca="1" ref="A377" ca="1">IF(INDEX(B:B,ROW()),COUNTIF(OFFSET(INDEX(B:B,ROW()),ROW()*-1+6,,ROW()-5),TRUE),0)</f>
        <v>0</v>
      </c>
      <c r="B377" s="44" t="b" cm="1">
        <f t="array" ref="B377">AND(分科號=INDEX(E:E,ROW()),INDEX(D:D,ROW())&gt;=分起日,INDEX(D:D,ROW())&lt;=分訖日,IF(分專案="全部",TRUE,INDEX(J:J,ROW())=分專案))</f>
        <v>0</v>
      </c>
      <c r="C377" s="45" cm="1">
        <f t="array" ref="C377">IF(INDEX(F:F,ROW())&lt;&gt;"",INDEX(F:F,ROW()),IF(INDEX(E:E,ROW())&lt;&gt;0,INDEX(C:C,ROW()-1),0))</f>
        <v>0</v>
      </c>
      <c r="D377" s="44" cm="1">
        <f t="array" ref="D377">IF(INDEX(G:G,ROW())&lt;&gt;"",INDEX(G:G,ROW()),IF(INDEX(E:E,ROW())&lt;&gt;0,INDEX(D:D,ROW()-1),0))</f>
        <v>0</v>
      </c>
      <c r="E377" s="217" cm="1">
        <f t="array" ref="E377">IF(INDEX(I:I,ROW())&lt;&gt;"",VALUE(TRIM(LEFT(INDEX(I:I,ROW()),6))),0)</f>
        <v>0</v>
      </c>
      <c r="F377" s="283"/>
      <c r="G377" s="287"/>
      <c r="H377" s="302"/>
      <c r="I377" s="288"/>
      <c r="J377" s="302"/>
      <c r="K377" s="303"/>
      <c r="L377" s="50"/>
      <c r="M377" s="63"/>
    </row>
    <row r="378" spans="1:13">
      <c r="A378" s="44" cm="1">
        <f t="array" aca="1" ref="A378" ca="1">IF(INDEX(B:B,ROW()),COUNTIF(OFFSET(INDEX(B:B,ROW()),ROW()*-1+6,,ROW()-5),TRUE),0)</f>
        <v>0</v>
      </c>
      <c r="B378" s="44" t="b" cm="1">
        <f t="array" ref="B378">AND(分科號=INDEX(E:E,ROW()),INDEX(D:D,ROW())&gt;=分起日,INDEX(D:D,ROW())&lt;=分訖日,IF(分專案="全部",TRUE,INDEX(J:J,ROW())=分專案))</f>
        <v>0</v>
      </c>
      <c r="C378" s="45" cm="1">
        <f t="array" ref="C378">IF(INDEX(F:F,ROW())&lt;&gt;"",INDEX(F:F,ROW()),IF(INDEX(E:E,ROW())&lt;&gt;0,INDEX(C:C,ROW()-1),0))</f>
        <v>0</v>
      </c>
      <c r="D378" s="44" cm="1">
        <f t="array" ref="D378">IF(INDEX(G:G,ROW())&lt;&gt;"",INDEX(G:G,ROW()),IF(INDEX(E:E,ROW())&lt;&gt;0,INDEX(D:D,ROW()-1),0))</f>
        <v>0</v>
      </c>
      <c r="E378" s="217" cm="1">
        <f t="array" ref="E378">IF(INDEX(I:I,ROW())&lt;&gt;"",VALUE(TRIM(LEFT(INDEX(I:I,ROW()),6))),0)</f>
        <v>0</v>
      </c>
      <c r="F378" s="283"/>
      <c r="G378" s="287"/>
      <c r="H378" s="302"/>
      <c r="I378" s="288"/>
      <c r="J378" s="302"/>
      <c r="K378" s="303"/>
      <c r="L378" s="50"/>
      <c r="M378" s="63"/>
    </row>
    <row r="379" spans="1:13">
      <c r="A379" s="44" cm="1">
        <f t="array" aca="1" ref="A379" ca="1">IF(INDEX(B:B,ROW()),COUNTIF(OFFSET(INDEX(B:B,ROW()),ROW()*-1+6,,ROW()-5),TRUE),0)</f>
        <v>0</v>
      </c>
      <c r="B379" s="44" t="b" cm="1">
        <f t="array" ref="B379">AND(分科號=INDEX(E:E,ROW()),INDEX(D:D,ROW())&gt;=分起日,INDEX(D:D,ROW())&lt;=分訖日,IF(分專案="全部",TRUE,INDEX(J:J,ROW())=分專案))</f>
        <v>0</v>
      </c>
      <c r="C379" s="45" cm="1">
        <f t="array" ref="C379">IF(INDEX(F:F,ROW())&lt;&gt;"",INDEX(F:F,ROW()),IF(INDEX(E:E,ROW())&lt;&gt;0,INDEX(C:C,ROW()-1),0))</f>
        <v>0</v>
      </c>
      <c r="D379" s="44" cm="1">
        <f t="array" ref="D379">IF(INDEX(G:G,ROW())&lt;&gt;"",INDEX(G:G,ROW()),IF(INDEX(E:E,ROW())&lt;&gt;0,INDEX(D:D,ROW()-1),0))</f>
        <v>0</v>
      </c>
      <c r="E379" s="217" cm="1">
        <f t="array" ref="E379">IF(INDEX(I:I,ROW())&lt;&gt;"",VALUE(TRIM(LEFT(INDEX(I:I,ROW()),6))),0)</f>
        <v>0</v>
      </c>
      <c r="F379" s="283"/>
      <c r="G379" s="287"/>
      <c r="H379" s="302"/>
      <c r="I379" s="288"/>
      <c r="J379" s="302"/>
      <c r="K379" s="303"/>
      <c r="L379" s="50"/>
      <c r="M379" s="63"/>
    </row>
    <row r="380" spans="1:13">
      <c r="A380" s="44" cm="1">
        <f t="array" aca="1" ref="A380" ca="1">IF(INDEX(B:B,ROW()),COUNTIF(OFFSET(INDEX(B:B,ROW()),ROW()*-1+6,,ROW()-5),TRUE),0)</f>
        <v>0</v>
      </c>
      <c r="B380" s="44" t="b" cm="1">
        <f t="array" ref="B380">AND(分科號=INDEX(E:E,ROW()),INDEX(D:D,ROW())&gt;=分起日,INDEX(D:D,ROW())&lt;=分訖日,IF(分專案="全部",TRUE,INDEX(J:J,ROW())=分專案))</f>
        <v>0</v>
      </c>
      <c r="C380" s="45" cm="1">
        <f t="array" ref="C380">IF(INDEX(F:F,ROW())&lt;&gt;"",INDEX(F:F,ROW()),IF(INDEX(E:E,ROW())&lt;&gt;0,INDEX(C:C,ROW()-1),0))</f>
        <v>0</v>
      </c>
      <c r="D380" s="44" cm="1">
        <f t="array" ref="D380">IF(INDEX(G:G,ROW())&lt;&gt;"",INDEX(G:G,ROW()),IF(INDEX(E:E,ROW())&lt;&gt;0,INDEX(D:D,ROW()-1),0))</f>
        <v>0</v>
      </c>
      <c r="E380" s="217" cm="1">
        <f t="array" ref="E380">IF(INDEX(I:I,ROW())&lt;&gt;"",VALUE(TRIM(LEFT(INDEX(I:I,ROW()),6))),0)</f>
        <v>0</v>
      </c>
      <c r="F380" s="283"/>
      <c r="G380" s="287"/>
      <c r="H380" s="302"/>
      <c r="I380" s="288"/>
      <c r="J380" s="302"/>
      <c r="K380" s="303"/>
      <c r="L380" s="50"/>
      <c r="M380" s="63"/>
    </row>
    <row r="381" spans="1:13">
      <c r="A381" s="44" cm="1">
        <f t="array" aca="1" ref="A381" ca="1">IF(INDEX(B:B,ROW()),COUNTIF(OFFSET(INDEX(B:B,ROW()),ROW()*-1+6,,ROW()-5),TRUE),0)</f>
        <v>0</v>
      </c>
      <c r="B381" s="44" t="b" cm="1">
        <f t="array" ref="B381">AND(分科號=INDEX(E:E,ROW()),INDEX(D:D,ROW())&gt;=分起日,INDEX(D:D,ROW())&lt;=分訖日,IF(分專案="全部",TRUE,INDEX(J:J,ROW())=分專案))</f>
        <v>0</v>
      </c>
      <c r="C381" s="45" cm="1">
        <f t="array" ref="C381">IF(INDEX(F:F,ROW())&lt;&gt;"",INDEX(F:F,ROW()),IF(INDEX(E:E,ROW())&lt;&gt;0,INDEX(C:C,ROW()-1),0))</f>
        <v>0</v>
      </c>
      <c r="D381" s="44" cm="1">
        <f t="array" ref="D381">IF(INDEX(G:G,ROW())&lt;&gt;"",INDEX(G:G,ROW()),IF(INDEX(E:E,ROW())&lt;&gt;0,INDEX(D:D,ROW()-1),0))</f>
        <v>0</v>
      </c>
      <c r="E381" s="217" cm="1">
        <f t="array" ref="E381">IF(INDEX(I:I,ROW())&lt;&gt;"",VALUE(TRIM(LEFT(INDEX(I:I,ROW()),6))),0)</f>
        <v>0</v>
      </c>
      <c r="F381" s="283"/>
      <c r="G381" s="287"/>
      <c r="H381" s="302"/>
      <c r="I381" s="288"/>
      <c r="J381" s="302"/>
      <c r="K381" s="303"/>
      <c r="L381" s="50"/>
      <c r="M381" s="63"/>
    </row>
    <row r="382" spans="1:13">
      <c r="A382" s="44" cm="1">
        <f t="array" aca="1" ref="A382" ca="1">IF(INDEX(B:B,ROW()),COUNTIF(OFFSET(INDEX(B:B,ROW()),ROW()*-1+6,,ROW()-5),TRUE),0)</f>
        <v>0</v>
      </c>
      <c r="B382" s="44" t="b" cm="1">
        <f t="array" ref="B382">AND(分科號=INDEX(E:E,ROW()),INDEX(D:D,ROW())&gt;=分起日,INDEX(D:D,ROW())&lt;=分訖日,IF(分專案="全部",TRUE,INDEX(J:J,ROW())=分專案))</f>
        <v>0</v>
      </c>
      <c r="C382" s="45" cm="1">
        <f t="array" ref="C382">IF(INDEX(F:F,ROW())&lt;&gt;"",INDEX(F:F,ROW()),IF(INDEX(E:E,ROW())&lt;&gt;0,INDEX(C:C,ROW()-1),0))</f>
        <v>0</v>
      </c>
      <c r="D382" s="44" cm="1">
        <f t="array" ref="D382">IF(INDEX(G:G,ROW())&lt;&gt;"",INDEX(G:G,ROW()),IF(INDEX(E:E,ROW())&lt;&gt;0,INDEX(D:D,ROW()-1),0))</f>
        <v>0</v>
      </c>
      <c r="E382" s="217" cm="1">
        <f t="array" ref="E382">IF(INDEX(I:I,ROW())&lt;&gt;"",VALUE(TRIM(LEFT(INDEX(I:I,ROW()),6))),0)</f>
        <v>0</v>
      </c>
      <c r="F382" s="283"/>
      <c r="G382" s="287"/>
      <c r="H382" s="302"/>
      <c r="I382" s="288"/>
      <c r="J382" s="302"/>
      <c r="K382" s="303"/>
      <c r="L382" s="50"/>
      <c r="M382" s="63"/>
    </row>
    <row r="383" spans="1:13">
      <c r="A383" s="44" cm="1">
        <f t="array" aca="1" ref="A383" ca="1">IF(INDEX(B:B,ROW()),COUNTIF(OFFSET(INDEX(B:B,ROW()),ROW()*-1+6,,ROW()-5),TRUE),0)</f>
        <v>0</v>
      </c>
      <c r="B383" s="44" t="b" cm="1">
        <f t="array" ref="B383">AND(分科號=INDEX(E:E,ROW()),INDEX(D:D,ROW())&gt;=分起日,INDEX(D:D,ROW())&lt;=分訖日,IF(分專案="全部",TRUE,INDEX(J:J,ROW())=分專案))</f>
        <v>0</v>
      </c>
      <c r="C383" s="45" cm="1">
        <f t="array" ref="C383">IF(INDEX(F:F,ROW())&lt;&gt;"",INDEX(F:F,ROW()),IF(INDEX(E:E,ROW())&lt;&gt;0,INDEX(C:C,ROW()-1),0))</f>
        <v>0</v>
      </c>
      <c r="D383" s="44" cm="1">
        <f t="array" ref="D383">IF(INDEX(G:G,ROW())&lt;&gt;"",INDEX(G:G,ROW()),IF(INDEX(E:E,ROW())&lt;&gt;0,INDEX(D:D,ROW()-1),0))</f>
        <v>0</v>
      </c>
      <c r="E383" s="217" cm="1">
        <f t="array" ref="E383">IF(INDEX(I:I,ROW())&lt;&gt;"",VALUE(TRIM(LEFT(INDEX(I:I,ROW()),6))),0)</f>
        <v>0</v>
      </c>
      <c r="F383" s="283"/>
      <c r="G383" s="287"/>
      <c r="H383" s="302"/>
      <c r="I383" s="288"/>
      <c r="J383" s="302"/>
      <c r="K383" s="303"/>
      <c r="L383" s="50"/>
      <c r="M383" s="63"/>
    </row>
    <row r="384" spans="1:13">
      <c r="A384" s="44" cm="1">
        <f t="array" aca="1" ref="A384" ca="1">IF(INDEX(B:B,ROW()),COUNTIF(OFFSET(INDEX(B:B,ROW()),ROW()*-1+6,,ROW()-5),TRUE),0)</f>
        <v>0</v>
      </c>
      <c r="B384" s="44" t="b" cm="1">
        <f t="array" ref="B384">AND(分科號=INDEX(E:E,ROW()),INDEX(D:D,ROW())&gt;=分起日,INDEX(D:D,ROW())&lt;=分訖日,IF(分專案="全部",TRUE,INDEX(J:J,ROW())=分專案))</f>
        <v>0</v>
      </c>
      <c r="C384" s="45" cm="1">
        <f t="array" ref="C384">IF(INDEX(F:F,ROW())&lt;&gt;"",INDEX(F:F,ROW()),IF(INDEX(E:E,ROW())&lt;&gt;0,INDEX(C:C,ROW()-1),0))</f>
        <v>0</v>
      </c>
      <c r="D384" s="44" cm="1">
        <f t="array" ref="D384">IF(INDEX(G:G,ROW())&lt;&gt;"",INDEX(G:G,ROW()),IF(INDEX(E:E,ROW())&lt;&gt;0,INDEX(D:D,ROW()-1),0))</f>
        <v>0</v>
      </c>
      <c r="E384" s="217" cm="1">
        <f t="array" ref="E384">IF(INDEX(I:I,ROW())&lt;&gt;"",VALUE(TRIM(LEFT(INDEX(I:I,ROW()),6))),0)</f>
        <v>0</v>
      </c>
      <c r="F384" s="283"/>
      <c r="G384" s="287"/>
      <c r="H384" s="302"/>
      <c r="I384" s="288"/>
      <c r="J384" s="302"/>
      <c r="K384" s="303"/>
      <c r="L384" s="50"/>
      <c r="M384" s="63"/>
    </row>
    <row r="385" spans="1:13">
      <c r="A385" s="44" cm="1">
        <f t="array" aca="1" ref="A385" ca="1">IF(INDEX(B:B,ROW()),COUNTIF(OFFSET(INDEX(B:B,ROW()),ROW()*-1+6,,ROW()-5),TRUE),0)</f>
        <v>0</v>
      </c>
      <c r="B385" s="44" t="b" cm="1">
        <f t="array" ref="B385">AND(分科號=INDEX(E:E,ROW()),INDEX(D:D,ROW())&gt;=分起日,INDEX(D:D,ROW())&lt;=分訖日,IF(分專案="全部",TRUE,INDEX(J:J,ROW())=分專案))</f>
        <v>0</v>
      </c>
      <c r="C385" s="45" cm="1">
        <f t="array" ref="C385">IF(INDEX(F:F,ROW())&lt;&gt;"",INDEX(F:F,ROW()),IF(INDEX(E:E,ROW())&lt;&gt;0,INDEX(C:C,ROW()-1),0))</f>
        <v>0</v>
      </c>
      <c r="D385" s="44" cm="1">
        <f t="array" ref="D385">IF(INDEX(G:G,ROW())&lt;&gt;"",INDEX(G:G,ROW()),IF(INDEX(E:E,ROW())&lt;&gt;0,INDEX(D:D,ROW()-1),0))</f>
        <v>0</v>
      </c>
      <c r="E385" s="217" cm="1">
        <f t="array" ref="E385">IF(INDEX(I:I,ROW())&lt;&gt;"",VALUE(TRIM(LEFT(INDEX(I:I,ROW()),6))),0)</f>
        <v>0</v>
      </c>
      <c r="F385" s="283"/>
      <c r="G385" s="287"/>
      <c r="H385" s="302"/>
      <c r="I385" s="288"/>
      <c r="J385" s="302"/>
      <c r="K385" s="303"/>
      <c r="L385" s="50"/>
      <c r="M385" s="63"/>
    </row>
    <row r="386" spans="1:13">
      <c r="A386" s="44" cm="1">
        <f t="array" aca="1" ref="A386" ca="1">IF(INDEX(B:B,ROW()),COUNTIF(OFFSET(INDEX(B:B,ROW()),ROW()*-1+6,,ROW()-5),TRUE),0)</f>
        <v>0</v>
      </c>
      <c r="B386" s="44" t="b" cm="1">
        <f t="array" ref="B386">AND(分科號=INDEX(E:E,ROW()),INDEX(D:D,ROW())&gt;=分起日,INDEX(D:D,ROW())&lt;=分訖日,IF(分專案="全部",TRUE,INDEX(J:J,ROW())=分專案))</f>
        <v>0</v>
      </c>
      <c r="C386" s="45" cm="1">
        <f t="array" ref="C386">IF(INDEX(F:F,ROW())&lt;&gt;"",INDEX(F:F,ROW()),IF(INDEX(E:E,ROW())&lt;&gt;0,INDEX(C:C,ROW()-1),0))</f>
        <v>0</v>
      </c>
      <c r="D386" s="44" cm="1">
        <f t="array" ref="D386">IF(INDEX(G:G,ROW())&lt;&gt;"",INDEX(G:G,ROW()),IF(INDEX(E:E,ROW())&lt;&gt;0,INDEX(D:D,ROW()-1),0))</f>
        <v>0</v>
      </c>
      <c r="E386" s="217" cm="1">
        <f t="array" ref="E386">IF(INDEX(I:I,ROW())&lt;&gt;"",VALUE(TRIM(LEFT(INDEX(I:I,ROW()),6))),0)</f>
        <v>0</v>
      </c>
      <c r="F386" s="283"/>
      <c r="G386" s="287"/>
      <c r="H386" s="302"/>
      <c r="I386" s="288"/>
      <c r="J386" s="302"/>
      <c r="K386" s="303"/>
      <c r="L386" s="50"/>
      <c r="M386" s="63"/>
    </row>
    <row r="387" spans="1:13">
      <c r="A387" s="44" cm="1">
        <f t="array" aca="1" ref="A387" ca="1">IF(INDEX(B:B,ROW()),COUNTIF(OFFSET(INDEX(B:B,ROW()),ROW()*-1+6,,ROW()-5),TRUE),0)</f>
        <v>0</v>
      </c>
      <c r="B387" s="44" t="b" cm="1">
        <f t="array" ref="B387">AND(分科號=INDEX(E:E,ROW()),INDEX(D:D,ROW())&gt;=分起日,INDEX(D:D,ROW())&lt;=分訖日,IF(分專案="全部",TRUE,INDEX(J:J,ROW())=分專案))</f>
        <v>0</v>
      </c>
      <c r="C387" s="45" cm="1">
        <f t="array" ref="C387">IF(INDEX(F:F,ROW())&lt;&gt;"",INDEX(F:F,ROW()),IF(INDEX(E:E,ROW())&lt;&gt;0,INDEX(C:C,ROW()-1),0))</f>
        <v>0</v>
      </c>
      <c r="D387" s="44" cm="1">
        <f t="array" ref="D387">IF(INDEX(G:G,ROW())&lt;&gt;"",INDEX(G:G,ROW()),IF(INDEX(E:E,ROW())&lt;&gt;0,INDEX(D:D,ROW()-1),0))</f>
        <v>0</v>
      </c>
      <c r="E387" s="217" cm="1">
        <f t="array" ref="E387">IF(INDEX(I:I,ROW())&lt;&gt;"",VALUE(TRIM(LEFT(INDEX(I:I,ROW()),6))),0)</f>
        <v>0</v>
      </c>
      <c r="F387" s="283"/>
      <c r="G387" s="287"/>
      <c r="H387" s="302"/>
      <c r="I387" s="288"/>
      <c r="J387" s="302"/>
      <c r="K387" s="303"/>
      <c r="L387" s="50"/>
      <c r="M387" s="63"/>
    </row>
    <row r="388" spans="1:13">
      <c r="A388" s="44" cm="1">
        <f t="array" aca="1" ref="A388" ca="1">IF(INDEX(B:B,ROW()),COUNTIF(OFFSET(INDEX(B:B,ROW()),ROW()*-1+6,,ROW()-5),TRUE),0)</f>
        <v>0</v>
      </c>
      <c r="B388" s="44" t="b" cm="1">
        <f t="array" ref="B388">AND(分科號=INDEX(E:E,ROW()),INDEX(D:D,ROW())&gt;=分起日,INDEX(D:D,ROW())&lt;=分訖日,IF(分專案="全部",TRUE,INDEX(J:J,ROW())=分專案))</f>
        <v>0</v>
      </c>
      <c r="C388" s="45" cm="1">
        <f t="array" ref="C388">IF(INDEX(F:F,ROW())&lt;&gt;"",INDEX(F:F,ROW()),IF(INDEX(E:E,ROW())&lt;&gt;0,INDEX(C:C,ROW()-1),0))</f>
        <v>0</v>
      </c>
      <c r="D388" s="44" cm="1">
        <f t="array" ref="D388">IF(INDEX(G:G,ROW())&lt;&gt;"",INDEX(G:G,ROW()),IF(INDEX(E:E,ROW())&lt;&gt;0,INDEX(D:D,ROW()-1),0))</f>
        <v>0</v>
      </c>
      <c r="E388" s="217" cm="1">
        <f t="array" ref="E388">IF(INDEX(I:I,ROW())&lt;&gt;"",VALUE(TRIM(LEFT(INDEX(I:I,ROW()),6))),0)</f>
        <v>0</v>
      </c>
      <c r="F388" s="283"/>
      <c r="G388" s="287"/>
      <c r="H388" s="302"/>
      <c r="I388" s="288"/>
      <c r="J388" s="302"/>
      <c r="K388" s="303"/>
      <c r="L388" s="50"/>
      <c r="M388" s="63"/>
    </row>
    <row r="389" spans="1:13">
      <c r="A389" s="44" cm="1">
        <f t="array" aca="1" ref="A389" ca="1">IF(INDEX(B:B,ROW()),COUNTIF(OFFSET(INDEX(B:B,ROW()),ROW()*-1+6,,ROW()-5),TRUE),0)</f>
        <v>0</v>
      </c>
      <c r="B389" s="44" t="b" cm="1">
        <f t="array" ref="B389">AND(分科號=INDEX(E:E,ROW()),INDEX(D:D,ROW())&gt;=分起日,INDEX(D:D,ROW())&lt;=分訖日,IF(分專案="全部",TRUE,INDEX(J:J,ROW())=分專案))</f>
        <v>0</v>
      </c>
      <c r="C389" s="45" cm="1">
        <f t="array" ref="C389">IF(INDEX(F:F,ROW())&lt;&gt;"",INDEX(F:F,ROW()),IF(INDEX(E:E,ROW())&lt;&gt;0,INDEX(C:C,ROW()-1),0))</f>
        <v>0</v>
      </c>
      <c r="D389" s="44" cm="1">
        <f t="array" ref="D389">IF(INDEX(G:G,ROW())&lt;&gt;"",INDEX(G:G,ROW()),IF(INDEX(E:E,ROW())&lt;&gt;0,INDEX(D:D,ROW()-1),0))</f>
        <v>0</v>
      </c>
      <c r="E389" s="217" cm="1">
        <f t="array" ref="E389">IF(INDEX(I:I,ROW())&lt;&gt;"",VALUE(TRIM(LEFT(INDEX(I:I,ROW()),6))),0)</f>
        <v>0</v>
      </c>
      <c r="F389" s="283"/>
      <c r="G389" s="287"/>
      <c r="H389" s="302"/>
      <c r="I389" s="288"/>
      <c r="J389" s="302"/>
      <c r="K389" s="303"/>
      <c r="L389" s="50"/>
      <c r="M389" s="63"/>
    </row>
    <row r="390" spans="1:13">
      <c r="A390" s="44" cm="1">
        <f t="array" aca="1" ref="A390" ca="1">IF(INDEX(B:B,ROW()),COUNTIF(OFFSET(INDEX(B:B,ROW()),ROW()*-1+6,,ROW()-5),TRUE),0)</f>
        <v>0</v>
      </c>
      <c r="B390" s="44" t="b" cm="1">
        <f t="array" ref="B390">AND(分科號=INDEX(E:E,ROW()),INDEX(D:D,ROW())&gt;=分起日,INDEX(D:D,ROW())&lt;=分訖日,IF(分專案="全部",TRUE,INDEX(J:J,ROW())=分專案))</f>
        <v>0</v>
      </c>
      <c r="C390" s="45" cm="1">
        <f t="array" ref="C390">IF(INDEX(F:F,ROW())&lt;&gt;"",INDEX(F:F,ROW()),IF(INDEX(E:E,ROW())&lt;&gt;0,INDEX(C:C,ROW()-1),0))</f>
        <v>0</v>
      </c>
      <c r="D390" s="44" cm="1">
        <f t="array" ref="D390">IF(INDEX(G:G,ROW())&lt;&gt;"",INDEX(G:G,ROW()),IF(INDEX(E:E,ROW())&lt;&gt;0,INDEX(D:D,ROW()-1),0))</f>
        <v>0</v>
      </c>
      <c r="E390" s="217" cm="1">
        <f t="array" ref="E390">IF(INDEX(I:I,ROW())&lt;&gt;"",VALUE(TRIM(LEFT(INDEX(I:I,ROW()),6))),0)</f>
        <v>0</v>
      </c>
      <c r="F390" s="283"/>
      <c r="G390" s="287"/>
      <c r="H390" s="302"/>
      <c r="I390" s="288"/>
      <c r="J390" s="302"/>
      <c r="K390" s="303"/>
      <c r="L390" s="50"/>
      <c r="M390" s="63"/>
    </row>
    <row r="391" spans="1:13">
      <c r="A391" s="44" cm="1">
        <f t="array" aca="1" ref="A391" ca="1">IF(INDEX(B:B,ROW()),COUNTIF(OFFSET(INDEX(B:B,ROW()),ROW()*-1+6,,ROW()-5),TRUE),0)</f>
        <v>0</v>
      </c>
      <c r="B391" s="44" t="b" cm="1">
        <f t="array" ref="B391">AND(分科號=INDEX(E:E,ROW()),INDEX(D:D,ROW())&gt;=分起日,INDEX(D:D,ROW())&lt;=分訖日,IF(分專案="全部",TRUE,INDEX(J:J,ROW())=分專案))</f>
        <v>0</v>
      </c>
      <c r="C391" s="45" cm="1">
        <f t="array" ref="C391">IF(INDEX(F:F,ROW())&lt;&gt;"",INDEX(F:F,ROW()),IF(INDEX(E:E,ROW())&lt;&gt;0,INDEX(C:C,ROW()-1),0))</f>
        <v>0</v>
      </c>
      <c r="D391" s="44" cm="1">
        <f t="array" ref="D391">IF(INDEX(G:G,ROW())&lt;&gt;"",INDEX(G:G,ROW()),IF(INDEX(E:E,ROW())&lt;&gt;0,INDEX(D:D,ROW()-1),0))</f>
        <v>0</v>
      </c>
      <c r="E391" s="217" cm="1">
        <f t="array" ref="E391">IF(INDEX(I:I,ROW())&lt;&gt;"",VALUE(TRIM(LEFT(INDEX(I:I,ROW()),6))),0)</f>
        <v>0</v>
      </c>
      <c r="F391" s="283"/>
      <c r="G391" s="287"/>
      <c r="H391" s="302"/>
      <c r="I391" s="288"/>
      <c r="J391" s="302"/>
      <c r="K391" s="303"/>
      <c r="L391" s="50"/>
      <c r="M391" s="63"/>
    </row>
    <row r="392" spans="1:13">
      <c r="A392" s="44" cm="1">
        <f t="array" aca="1" ref="A392" ca="1">IF(INDEX(B:B,ROW()),COUNTIF(OFFSET(INDEX(B:B,ROW()),ROW()*-1+6,,ROW()-5),TRUE),0)</f>
        <v>0</v>
      </c>
      <c r="B392" s="44" t="b" cm="1">
        <f t="array" ref="B392">AND(分科號=INDEX(E:E,ROW()),INDEX(D:D,ROW())&gt;=分起日,INDEX(D:D,ROW())&lt;=分訖日,IF(分專案="全部",TRUE,INDEX(J:J,ROW())=分專案))</f>
        <v>0</v>
      </c>
      <c r="C392" s="45" cm="1">
        <f t="array" ref="C392">IF(INDEX(F:F,ROW())&lt;&gt;"",INDEX(F:F,ROW()),IF(INDEX(E:E,ROW())&lt;&gt;0,INDEX(C:C,ROW()-1),0))</f>
        <v>0</v>
      </c>
      <c r="D392" s="44" cm="1">
        <f t="array" ref="D392">IF(INDEX(G:G,ROW())&lt;&gt;"",INDEX(G:G,ROW()),IF(INDEX(E:E,ROW())&lt;&gt;0,INDEX(D:D,ROW()-1),0))</f>
        <v>0</v>
      </c>
      <c r="E392" s="217" cm="1">
        <f t="array" ref="E392">IF(INDEX(I:I,ROW())&lt;&gt;"",VALUE(TRIM(LEFT(INDEX(I:I,ROW()),6))),0)</f>
        <v>0</v>
      </c>
      <c r="F392" s="283"/>
      <c r="G392" s="287"/>
      <c r="H392" s="302"/>
      <c r="I392" s="288"/>
      <c r="J392" s="302"/>
      <c r="K392" s="303"/>
      <c r="L392" s="50"/>
      <c r="M392" s="63"/>
    </row>
    <row r="393" spans="1:13">
      <c r="A393" s="44" cm="1">
        <f t="array" aca="1" ref="A393" ca="1">IF(INDEX(B:B,ROW()),COUNTIF(OFFSET(INDEX(B:B,ROW()),ROW()*-1+6,,ROW()-5),TRUE),0)</f>
        <v>0</v>
      </c>
      <c r="B393" s="44" t="b" cm="1">
        <f t="array" ref="B393">AND(分科號=INDEX(E:E,ROW()),INDEX(D:D,ROW())&gt;=分起日,INDEX(D:D,ROW())&lt;=分訖日,IF(分專案="全部",TRUE,INDEX(J:J,ROW())=分專案))</f>
        <v>0</v>
      </c>
      <c r="C393" s="45" cm="1">
        <f t="array" ref="C393">IF(INDEX(F:F,ROW())&lt;&gt;"",INDEX(F:F,ROW()),IF(INDEX(E:E,ROW())&lt;&gt;0,INDEX(C:C,ROW()-1),0))</f>
        <v>0</v>
      </c>
      <c r="D393" s="44" cm="1">
        <f t="array" ref="D393">IF(INDEX(G:G,ROW())&lt;&gt;"",INDEX(G:G,ROW()),IF(INDEX(E:E,ROW())&lt;&gt;0,INDEX(D:D,ROW()-1),0))</f>
        <v>0</v>
      </c>
      <c r="E393" s="217" cm="1">
        <f t="array" ref="E393">IF(INDEX(I:I,ROW())&lt;&gt;"",VALUE(TRIM(LEFT(INDEX(I:I,ROW()),6))),0)</f>
        <v>0</v>
      </c>
      <c r="F393" s="283"/>
      <c r="G393" s="287"/>
      <c r="H393" s="302"/>
      <c r="I393" s="288"/>
      <c r="J393" s="302"/>
      <c r="K393" s="303"/>
      <c r="L393" s="50"/>
      <c r="M393" s="63"/>
    </row>
    <row r="394" spans="1:13">
      <c r="A394" s="44" cm="1">
        <f t="array" aca="1" ref="A394" ca="1">IF(INDEX(B:B,ROW()),COUNTIF(OFFSET(INDEX(B:B,ROW()),ROW()*-1+6,,ROW()-5),TRUE),0)</f>
        <v>0</v>
      </c>
      <c r="B394" s="44" t="b" cm="1">
        <f t="array" ref="B394">AND(分科號=INDEX(E:E,ROW()),INDEX(D:D,ROW())&gt;=分起日,INDEX(D:D,ROW())&lt;=分訖日,IF(分專案="全部",TRUE,INDEX(J:J,ROW())=分專案))</f>
        <v>0</v>
      </c>
      <c r="C394" s="45" cm="1">
        <f t="array" ref="C394">IF(INDEX(F:F,ROW())&lt;&gt;"",INDEX(F:F,ROW()),IF(INDEX(E:E,ROW())&lt;&gt;0,INDEX(C:C,ROW()-1),0))</f>
        <v>0</v>
      </c>
      <c r="D394" s="44" cm="1">
        <f t="array" ref="D394">IF(INDEX(G:G,ROW())&lt;&gt;"",INDEX(G:G,ROW()),IF(INDEX(E:E,ROW())&lt;&gt;0,INDEX(D:D,ROW()-1),0))</f>
        <v>0</v>
      </c>
      <c r="E394" s="217" cm="1">
        <f t="array" ref="E394">IF(INDEX(I:I,ROW())&lt;&gt;"",VALUE(TRIM(LEFT(INDEX(I:I,ROW()),6))),0)</f>
        <v>0</v>
      </c>
      <c r="F394" s="283"/>
      <c r="G394" s="287"/>
      <c r="H394" s="302"/>
      <c r="I394" s="288"/>
      <c r="J394" s="302"/>
      <c r="K394" s="303"/>
      <c r="L394" s="50"/>
      <c r="M394" s="63"/>
    </row>
    <row r="395" spans="1:13">
      <c r="A395" s="44" cm="1">
        <f t="array" aca="1" ref="A395" ca="1">IF(INDEX(B:B,ROW()),COUNTIF(OFFSET(INDEX(B:B,ROW()),ROW()*-1+6,,ROW()-5),TRUE),0)</f>
        <v>0</v>
      </c>
      <c r="B395" s="44" t="b" cm="1">
        <f t="array" ref="B395">AND(分科號=INDEX(E:E,ROW()),INDEX(D:D,ROW())&gt;=分起日,INDEX(D:D,ROW())&lt;=分訖日,IF(分專案="全部",TRUE,INDEX(J:J,ROW())=分專案))</f>
        <v>0</v>
      </c>
      <c r="C395" s="45" cm="1">
        <f t="array" ref="C395">IF(INDEX(F:F,ROW())&lt;&gt;"",INDEX(F:F,ROW()),IF(INDEX(E:E,ROW())&lt;&gt;0,INDEX(C:C,ROW()-1),0))</f>
        <v>0</v>
      </c>
      <c r="D395" s="44" cm="1">
        <f t="array" ref="D395">IF(INDEX(G:G,ROW())&lt;&gt;"",INDEX(G:G,ROW()),IF(INDEX(E:E,ROW())&lt;&gt;0,INDEX(D:D,ROW()-1),0))</f>
        <v>0</v>
      </c>
      <c r="E395" s="217" cm="1">
        <f t="array" ref="E395">IF(INDEX(I:I,ROW())&lt;&gt;"",VALUE(TRIM(LEFT(INDEX(I:I,ROW()),6))),0)</f>
        <v>0</v>
      </c>
      <c r="F395" s="283"/>
      <c r="G395" s="287"/>
      <c r="H395" s="302"/>
      <c r="I395" s="288"/>
      <c r="J395" s="302"/>
      <c r="K395" s="303"/>
      <c r="L395" s="50"/>
      <c r="M395" s="63"/>
    </row>
    <row r="396" spans="1:13">
      <c r="A396" s="44" cm="1">
        <f t="array" aca="1" ref="A396" ca="1">IF(INDEX(B:B,ROW()),COUNTIF(OFFSET(INDEX(B:B,ROW()),ROW()*-1+6,,ROW()-5),TRUE),0)</f>
        <v>0</v>
      </c>
      <c r="B396" s="44" t="b" cm="1">
        <f t="array" ref="B396">AND(分科號=INDEX(E:E,ROW()),INDEX(D:D,ROW())&gt;=分起日,INDEX(D:D,ROW())&lt;=分訖日,IF(分專案="全部",TRUE,INDEX(J:J,ROW())=分專案))</f>
        <v>0</v>
      </c>
      <c r="C396" s="45" cm="1">
        <f t="array" ref="C396">IF(INDEX(F:F,ROW())&lt;&gt;"",INDEX(F:F,ROW()),IF(INDEX(E:E,ROW())&lt;&gt;0,INDEX(C:C,ROW()-1),0))</f>
        <v>0</v>
      </c>
      <c r="D396" s="44" cm="1">
        <f t="array" ref="D396">IF(INDEX(G:G,ROW())&lt;&gt;"",INDEX(G:G,ROW()),IF(INDEX(E:E,ROW())&lt;&gt;0,INDEX(D:D,ROW()-1),0))</f>
        <v>0</v>
      </c>
      <c r="E396" s="217" cm="1">
        <f t="array" ref="E396">IF(INDEX(I:I,ROW())&lt;&gt;"",VALUE(TRIM(LEFT(INDEX(I:I,ROW()),6))),0)</f>
        <v>0</v>
      </c>
      <c r="F396" s="283"/>
      <c r="G396" s="287"/>
      <c r="H396" s="302"/>
      <c r="I396" s="288"/>
      <c r="J396" s="302"/>
      <c r="K396" s="303"/>
      <c r="L396" s="50"/>
      <c r="M396" s="63"/>
    </row>
    <row r="397" spans="1:13">
      <c r="A397" s="44" cm="1">
        <f t="array" aca="1" ref="A397" ca="1">IF(INDEX(B:B,ROW()),COUNTIF(OFFSET(INDEX(B:B,ROW()),ROW()*-1+6,,ROW()-5),TRUE),0)</f>
        <v>0</v>
      </c>
      <c r="B397" s="44" t="b" cm="1">
        <f t="array" ref="B397">AND(分科號=INDEX(E:E,ROW()),INDEX(D:D,ROW())&gt;=分起日,INDEX(D:D,ROW())&lt;=分訖日,IF(分專案="全部",TRUE,INDEX(J:J,ROW())=分專案))</f>
        <v>0</v>
      </c>
      <c r="C397" s="45" cm="1">
        <f t="array" ref="C397">IF(INDEX(F:F,ROW())&lt;&gt;"",INDEX(F:F,ROW()),IF(INDEX(E:E,ROW())&lt;&gt;0,INDEX(C:C,ROW()-1),0))</f>
        <v>0</v>
      </c>
      <c r="D397" s="44" cm="1">
        <f t="array" ref="D397">IF(INDEX(G:G,ROW())&lt;&gt;"",INDEX(G:G,ROW()),IF(INDEX(E:E,ROW())&lt;&gt;0,INDEX(D:D,ROW()-1),0))</f>
        <v>0</v>
      </c>
      <c r="E397" s="217" cm="1">
        <f t="array" ref="E397">IF(INDEX(I:I,ROW())&lt;&gt;"",VALUE(TRIM(LEFT(INDEX(I:I,ROW()),6))),0)</f>
        <v>0</v>
      </c>
      <c r="F397" s="283"/>
      <c r="G397" s="287"/>
      <c r="H397" s="302"/>
      <c r="I397" s="288"/>
      <c r="J397" s="302"/>
      <c r="K397" s="303"/>
      <c r="L397" s="50"/>
      <c r="M397" s="63"/>
    </row>
    <row r="398" spans="1:13">
      <c r="A398" s="44" cm="1">
        <f t="array" aca="1" ref="A398" ca="1">IF(INDEX(B:B,ROW()),COUNTIF(OFFSET(INDEX(B:B,ROW()),ROW()*-1+6,,ROW()-5),TRUE),0)</f>
        <v>0</v>
      </c>
      <c r="B398" s="44" t="b" cm="1">
        <f t="array" ref="B398">AND(分科號=INDEX(E:E,ROW()),INDEX(D:D,ROW())&gt;=分起日,INDEX(D:D,ROW())&lt;=分訖日,IF(分專案="全部",TRUE,INDEX(J:J,ROW())=分專案))</f>
        <v>0</v>
      </c>
      <c r="C398" s="45" cm="1">
        <f t="array" ref="C398">IF(INDEX(F:F,ROW())&lt;&gt;"",INDEX(F:F,ROW()),IF(INDEX(E:E,ROW())&lt;&gt;0,INDEX(C:C,ROW()-1),0))</f>
        <v>0</v>
      </c>
      <c r="D398" s="44" cm="1">
        <f t="array" ref="D398">IF(INDEX(G:G,ROW())&lt;&gt;"",INDEX(G:G,ROW()),IF(INDEX(E:E,ROW())&lt;&gt;0,INDEX(D:D,ROW()-1),0))</f>
        <v>0</v>
      </c>
      <c r="E398" s="217" cm="1">
        <f t="array" ref="E398">IF(INDEX(I:I,ROW())&lt;&gt;"",VALUE(TRIM(LEFT(INDEX(I:I,ROW()),6))),0)</f>
        <v>0</v>
      </c>
      <c r="F398" s="283"/>
      <c r="G398" s="287"/>
      <c r="H398" s="302"/>
      <c r="I398" s="288"/>
      <c r="J398" s="302"/>
      <c r="K398" s="303"/>
      <c r="L398" s="50"/>
      <c r="M398" s="63"/>
    </row>
    <row r="399" spans="1:13">
      <c r="A399" s="44" cm="1">
        <f t="array" aca="1" ref="A399" ca="1">IF(INDEX(B:B,ROW()),COUNTIF(OFFSET(INDEX(B:B,ROW()),ROW()*-1+6,,ROW()-5),TRUE),0)</f>
        <v>0</v>
      </c>
      <c r="B399" s="44" t="b" cm="1">
        <f t="array" ref="B399">AND(分科號=INDEX(E:E,ROW()),INDEX(D:D,ROW())&gt;=分起日,INDEX(D:D,ROW())&lt;=分訖日,IF(分專案="全部",TRUE,INDEX(J:J,ROW())=分專案))</f>
        <v>0</v>
      </c>
      <c r="C399" s="45" cm="1">
        <f t="array" ref="C399">IF(INDEX(F:F,ROW())&lt;&gt;"",INDEX(F:F,ROW()),IF(INDEX(E:E,ROW())&lt;&gt;0,INDEX(C:C,ROW()-1),0))</f>
        <v>0</v>
      </c>
      <c r="D399" s="44" cm="1">
        <f t="array" ref="D399">IF(INDEX(G:G,ROW())&lt;&gt;"",INDEX(G:G,ROW()),IF(INDEX(E:E,ROW())&lt;&gt;0,INDEX(D:D,ROW()-1),0))</f>
        <v>0</v>
      </c>
      <c r="E399" s="217" cm="1">
        <f t="array" ref="E399">IF(INDEX(I:I,ROW())&lt;&gt;"",VALUE(TRIM(LEFT(INDEX(I:I,ROW()),6))),0)</f>
        <v>0</v>
      </c>
      <c r="F399" s="283"/>
      <c r="G399" s="287"/>
      <c r="H399" s="302"/>
      <c r="I399" s="288"/>
      <c r="J399" s="302"/>
      <c r="K399" s="303"/>
      <c r="L399" s="50"/>
      <c r="M399" s="63"/>
    </row>
    <row r="400" spans="1:13">
      <c r="A400" s="44" cm="1">
        <f t="array" aca="1" ref="A400" ca="1">IF(INDEX(B:B,ROW()),COUNTIF(OFFSET(INDEX(B:B,ROW()),ROW()*-1+6,,ROW()-5),TRUE),0)</f>
        <v>0</v>
      </c>
      <c r="B400" s="44" t="b" cm="1">
        <f t="array" ref="B400">AND(分科號=INDEX(E:E,ROW()),INDEX(D:D,ROW())&gt;=分起日,INDEX(D:D,ROW())&lt;=分訖日,IF(分專案="全部",TRUE,INDEX(J:J,ROW())=分專案))</f>
        <v>0</v>
      </c>
      <c r="C400" s="45" cm="1">
        <f t="array" ref="C400">IF(INDEX(F:F,ROW())&lt;&gt;"",INDEX(F:F,ROW()),IF(INDEX(E:E,ROW())&lt;&gt;0,INDEX(C:C,ROW()-1),0))</f>
        <v>0</v>
      </c>
      <c r="D400" s="44" cm="1">
        <f t="array" ref="D400">IF(INDEX(G:G,ROW())&lt;&gt;"",INDEX(G:G,ROW()),IF(INDEX(E:E,ROW())&lt;&gt;0,INDEX(D:D,ROW()-1),0))</f>
        <v>0</v>
      </c>
      <c r="E400" s="217" cm="1">
        <f t="array" ref="E400">IF(INDEX(I:I,ROW())&lt;&gt;"",VALUE(TRIM(LEFT(INDEX(I:I,ROW()),6))),0)</f>
        <v>0</v>
      </c>
      <c r="F400" s="283"/>
      <c r="G400" s="287"/>
      <c r="H400" s="302"/>
      <c r="I400" s="288"/>
      <c r="J400" s="302"/>
      <c r="K400" s="303"/>
      <c r="L400" s="50"/>
      <c r="M400" s="63"/>
    </row>
    <row r="401" spans="1:13">
      <c r="A401" s="44" cm="1">
        <f t="array" aca="1" ref="A401" ca="1">IF(INDEX(B:B,ROW()),COUNTIF(OFFSET(INDEX(B:B,ROW()),ROW()*-1+6,,ROW()-5),TRUE),0)</f>
        <v>0</v>
      </c>
      <c r="B401" s="44" t="b" cm="1">
        <f t="array" ref="B401">AND(分科號=INDEX(E:E,ROW()),INDEX(D:D,ROW())&gt;=分起日,INDEX(D:D,ROW())&lt;=分訖日,IF(分專案="全部",TRUE,INDEX(J:J,ROW())=分專案))</f>
        <v>0</v>
      </c>
      <c r="C401" s="45" cm="1">
        <f t="array" ref="C401">IF(INDEX(F:F,ROW())&lt;&gt;"",INDEX(F:F,ROW()),IF(INDEX(E:E,ROW())&lt;&gt;0,INDEX(C:C,ROW()-1),0))</f>
        <v>0</v>
      </c>
      <c r="D401" s="44" cm="1">
        <f t="array" ref="D401">IF(INDEX(G:G,ROW())&lt;&gt;"",INDEX(G:G,ROW()),IF(INDEX(E:E,ROW())&lt;&gt;0,INDEX(D:D,ROW()-1),0))</f>
        <v>0</v>
      </c>
      <c r="E401" s="217" cm="1">
        <f t="array" ref="E401">IF(INDEX(I:I,ROW())&lt;&gt;"",VALUE(TRIM(LEFT(INDEX(I:I,ROW()),6))),0)</f>
        <v>0</v>
      </c>
      <c r="F401" s="283"/>
      <c r="G401" s="287"/>
      <c r="H401" s="302"/>
      <c r="I401" s="288"/>
      <c r="J401" s="302"/>
      <c r="K401" s="303"/>
      <c r="L401" s="50"/>
      <c r="M401" s="63"/>
    </row>
    <row r="402" spans="1:13">
      <c r="A402" s="44" cm="1">
        <f t="array" aca="1" ref="A402" ca="1">IF(INDEX(B:B,ROW()),COUNTIF(OFFSET(INDEX(B:B,ROW()),ROW()*-1+6,,ROW()-5),TRUE),0)</f>
        <v>0</v>
      </c>
      <c r="B402" s="44" t="b" cm="1">
        <f t="array" ref="B402">AND(分科號=INDEX(E:E,ROW()),INDEX(D:D,ROW())&gt;=分起日,INDEX(D:D,ROW())&lt;=分訖日,IF(分專案="全部",TRUE,INDEX(J:J,ROW())=分專案))</f>
        <v>0</v>
      </c>
      <c r="C402" s="45" cm="1">
        <f t="array" ref="C402">IF(INDEX(F:F,ROW())&lt;&gt;"",INDEX(F:F,ROW()),IF(INDEX(E:E,ROW())&lt;&gt;0,INDEX(C:C,ROW()-1),0))</f>
        <v>0</v>
      </c>
      <c r="D402" s="44" cm="1">
        <f t="array" ref="D402">IF(INDEX(G:G,ROW())&lt;&gt;"",INDEX(G:G,ROW()),IF(INDEX(E:E,ROW())&lt;&gt;0,INDEX(D:D,ROW()-1),0))</f>
        <v>0</v>
      </c>
      <c r="E402" s="217" cm="1">
        <f t="array" ref="E402">IF(INDEX(I:I,ROW())&lt;&gt;"",VALUE(TRIM(LEFT(INDEX(I:I,ROW()),6))),0)</f>
        <v>0</v>
      </c>
      <c r="F402" s="283"/>
      <c r="G402" s="287"/>
      <c r="H402" s="302"/>
      <c r="I402" s="288"/>
      <c r="J402" s="302"/>
      <c r="K402" s="303"/>
      <c r="L402" s="50"/>
      <c r="M402" s="63"/>
    </row>
    <row r="403" spans="1:13">
      <c r="A403" s="44" cm="1">
        <f t="array" aca="1" ref="A403" ca="1">IF(INDEX(B:B,ROW()),COUNTIF(OFFSET(INDEX(B:B,ROW()),ROW()*-1+6,,ROW()-5),TRUE),0)</f>
        <v>0</v>
      </c>
      <c r="B403" s="44" t="b" cm="1">
        <f t="array" ref="B403">AND(分科號=INDEX(E:E,ROW()),INDEX(D:D,ROW())&gt;=分起日,INDEX(D:D,ROW())&lt;=分訖日,IF(分專案="全部",TRUE,INDEX(J:J,ROW())=分專案))</f>
        <v>0</v>
      </c>
      <c r="C403" s="45" cm="1">
        <f t="array" ref="C403">IF(INDEX(F:F,ROW())&lt;&gt;"",INDEX(F:F,ROW()),IF(INDEX(E:E,ROW())&lt;&gt;0,INDEX(C:C,ROW()-1),0))</f>
        <v>0</v>
      </c>
      <c r="D403" s="44" cm="1">
        <f t="array" ref="D403">IF(INDEX(G:G,ROW())&lt;&gt;"",INDEX(G:G,ROW()),IF(INDEX(E:E,ROW())&lt;&gt;0,INDEX(D:D,ROW()-1),0))</f>
        <v>0</v>
      </c>
      <c r="E403" s="217" cm="1">
        <f t="array" ref="E403">IF(INDEX(I:I,ROW())&lt;&gt;"",VALUE(TRIM(LEFT(INDEX(I:I,ROW()),6))),0)</f>
        <v>0</v>
      </c>
      <c r="F403" s="283"/>
      <c r="G403" s="287"/>
      <c r="H403" s="302"/>
      <c r="I403" s="288"/>
      <c r="J403" s="302"/>
      <c r="K403" s="303"/>
      <c r="L403" s="50"/>
      <c r="M403" s="63"/>
    </row>
    <row r="404" spans="1:13">
      <c r="A404" s="44" cm="1">
        <f t="array" aca="1" ref="A404" ca="1">IF(INDEX(B:B,ROW()),COUNTIF(OFFSET(INDEX(B:B,ROW()),ROW()*-1+6,,ROW()-5),TRUE),0)</f>
        <v>0</v>
      </c>
      <c r="B404" s="44" t="b" cm="1">
        <f t="array" ref="B404">AND(分科號=INDEX(E:E,ROW()),INDEX(D:D,ROW())&gt;=分起日,INDEX(D:D,ROW())&lt;=分訖日,IF(分專案="全部",TRUE,INDEX(J:J,ROW())=分專案))</f>
        <v>0</v>
      </c>
      <c r="C404" s="45" cm="1">
        <f t="array" ref="C404">IF(INDEX(F:F,ROW())&lt;&gt;"",INDEX(F:F,ROW()),IF(INDEX(E:E,ROW())&lt;&gt;0,INDEX(C:C,ROW()-1),0))</f>
        <v>0</v>
      </c>
      <c r="D404" s="44" cm="1">
        <f t="array" ref="D404">IF(INDEX(G:G,ROW())&lt;&gt;"",INDEX(G:G,ROW()),IF(INDEX(E:E,ROW())&lt;&gt;0,INDEX(D:D,ROW()-1),0))</f>
        <v>0</v>
      </c>
      <c r="E404" s="217" cm="1">
        <f t="array" ref="E404">IF(INDEX(I:I,ROW())&lt;&gt;"",VALUE(TRIM(LEFT(INDEX(I:I,ROW()),6))),0)</f>
        <v>0</v>
      </c>
      <c r="F404" s="283"/>
      <c r="G404" s="287"/>
      <c r="H404" s="302"/>
      <c r="I404" s="288"/>
      <c r="J404" s="302"/>
      <c r="K404" s="303"/>
      <c r="L404" s="50"/>
      <c r="M404" s="63"/>
    </row>
    <row r="405" spans="1:13">
      <c r="A405" s="44" cm="1">
        <f t="array" aca="1" ref="A405" ca="1">IF(INDEX(B:B,ROW()),COUNTIF(OFFSET(INDEX(B:B,ROW()),ROW()*-1+6,,ROW()-5),TRUE),0)</f>
        <v>0</v>
      </c>
      <c r="B405" s="44" t="b" cm="1">
        <f t="array" ref="B405">AND(分科號=INDEX(E:E,ROW()),INDEX(D:D,ROW())&gt;=分起日,INDEX(D:D,ROW())&lt;=分訖日,IF(分專案="全部",TRUE,INDEX(J:J,ROW())=分專案))</f>
        <v>0</v>
      </c>
      <c r="C405" s="45" cm="1">
        <f t="array" ref="C405">IF(INDEX(F:F,ROW())&lt;&gt;"",INDEX(F:F,ROW()),IF(INDEX(E:E,ROW())&lt;&gt;0,INDEX(C:C,ROW()-1),0))</f>
        <v>0</v>
      </c>
      <c r="D405" s="44" cm="1">
        <f t="array" ref="D405">IF(INDEX(G:G,ROW())&lt;&gt;"",INDEX(G:G,ROW()),IF(INDEX(E:E,ROW())&lt;&gt;0,INDEX(D:D,ROW()-1),0))</f>
        <v>0</v>
      </c>
      <c r="E405" s="217" cm="1">
        <f t="array" ref="E405">IF(INDEX(I:I,ROW())&lt;&gt;"",VALUE(TRIM(LEFT(INDEX(I:I,ROW()),6))),0)</f>
        <v>0</v>
      </c>
      <c r="F405" s="283"/>
      <c r="G405" s="287"/>
      <c r="H405" s="302"/>
      <c r="I405" s="288"/>
      <c r="J405" s="302"/>
      <c r="K405" s="303"/>
      <c r="L405" s="50"/>
      <c r="M405" s="63"/>
    </row>
    <row r="406" spans="1:13">
      <c r="A406" s="44" cm="1">
        <f t="array" aca="1" ref="A406" ca="1">IF(INDEX(B:B,ROW()),COUNTIF(OFFSET(INDEX(B:B,ROW()),ROW()*-1+6,,ROW()-5),TRUE),0)</f>
        <v>0</v>
      </c>
      <c r="B406" s="44" t="b" cm="1">
        <f t="array" ref="B406">AND(分科號=INDEX(E:E,ROW()),INDEX(D:D,ROW())&gt;=分起日,INDEX(D:D,ROW())&lt;=分訖日,IF(分專案="全部",TRUE,INDEX(J:J,ROW())=分專案))</f>
        <v>0</v>
      </c>
      <c r="C406" s="45" cm="1">
        <f t="array" ref="C406">IF(INDEX(F:F,ROW())&lt;&gt;"",INDEX(F:F,ROW()),IF(INDEX(E:E,ROW())&lt;&gt;0,INDEX(C:C,ROW()-1),0))</f>
        <v>0</v>
      </c>
      <c r="D406" s="44" cm="1">
        <f t="array" ref="D406">IF(INDEX(G:G,ROW())&lt;&gt;"",INDEX(G:G,ROW()),IF(INDEX(E:E,ROW())&lt;&gt;0,INDEX(D:D,ROW()-1),0))</f>
        <v>0</v>
      </c>
      <c r="E406" s="217" cm="1">
        <f t="array" ref="E406">IF(INDEX(I:I,ROW())&lt;&gt;"",VALUE(TRIM(LEFT(INDEX(I:I,ROW()),6))),0)</f>
        <v>0</v>
      </c>
      <c r="F406" s="283"/>
      <c r="G406" s="287"/>
      <c r="H406" s="302"/>
      <c r="I406" s="288"/>
      <c r="J406" s="302"/>
      <c r="K406" s="303"/>
      <c r="L406" s="50"/>
      <c r="M406" s="63"/>
    </row>
    <row r="407" spans="1:13">
      <c r="A407" s="44" cm="1">
        <f t="array" aca="1" ref="A407" ca="1">IF(INDEX(B:B,ROW()),COUNTIF(OFFSET(INDEX(B:B,ROW()),ROW()*-1+6,,ROW()-5),TRUE),0)</f>
        <v>0</v>
      </c>
      <c r="B407" s="44" t="b" cm="1">
        <f t="array" ref="B407">AND(分科號=INDEX(E:E,ROW()),INDEX(D:D,ROW())&gt;=分起日,INDEX(D:D,ROW())&lt;=分訖日,IF(分專案="全部",TRUE,INDEX(J:J,ROW())=分專案))</f>
        <v>0</v>
      </c>
      <c r="C407" s="45" cm="1">
        <f t="array" ref="C407">IF(INDEX(F:F,ROW())&lt;&gt;"",INDEX(F:F,ROW()),IF(INDEX(E:E,ROW())&lt;&gt;0,INDEX(C:C,ROW()-1),0))</f>
        <v>0</v>
      </c>
      <c r="D407" s="44" cm="1">
        <f t="array" ref="D407">IF(INDEX(G:G,ROW())&lt;&gt;"",INDEX(G:G,ROW()),IF(INDEX(E:E,ROW())&lt;&gt;0,INDEX(D:D,ROW()-1),0))</f>
        <v>0</v>
      </c>
      <c r="E407" s="217" cm="1">
        <f t="array" ref="E407">IF(INDEX(I:I,ROW())&lt;&gt;"",VALUE(TRIM(LEFT(INDEX(I:I,ROW()),6))),0)</f>
        <v>0</v>
      </c>
      <c r="F407" s="283"/>
      <c r="G407" s="287"/>
      <c r="H407" s="302"/>
      <c r="I407" s="288"/>
      <c r="J407" s="302"/>
      <c r="K407" s="303"/>
      <c r="L407" s="50"/>
      <c r="M407" s="63"/>
    </row>
    <row r="408" spans="1:13">
      <c r="A408" s="44" cm="1">
        <f t="array" aca="1" ref="A408" ca="1">IF(INDEX(B:B,ROW()),COUNTIF(OFFSET(INDEX(B:B,ROW()),ROW()*-1+6,,ROW()-5),TRUE),0)</f>
        <v>0</v>
      </c>
      <c r="B408" s="44" t="b" cm="1">
        <f t="array" ref="B408">AND(分科號=INDEX(E:E,ROW()),INDEX(D:D,ROW())&gt;=分起日,INDEX(D:D,ROW())&lt;=分訖日,IF(分專案="全部",TRUE,INDEX(J:J,ROW())=分專案))</f>
        <v>0</v>
      </c>
      <c r="C408" s="45" cm="1">
        <f t="array" ref="C408">IF(INDEX(F:F,ROW())&lt;&gt;"",INDEX(F:F,ROW()),IF(INDEX(E:E,ROW())&lt;&gt;0,INDEX(C:C,ROW()-1),0))</f>
        <v>0</v>
      </c>
      <c r="D408" s="44" cm="1">
        <f t="array" ref="D408">IF(INDEX(G:G,ROW())&lt;&gt;"",INDEX(G:G,ROW()),IF(INDEX(E:E,ROW())&lt;&gt;0,INDEX(D:D,ROW()-1),0))</f>
        <v>0</v>
      </c>
      <c r="E408" s="217" cm="1">
        <f t="array" ref="E408">IF(INDEX(I:I,ROW())&lt;&gt;"",VALUE(TRIM(LEFT(INDEX(I:I,ROW()),6))),0)</f>
        <v>0</v>
      </c>
      <c r="F408" s="283"/>
      <c r="G408" s="287"/>
      <c r="H408" s="302"/>
      <c r="I408" s="288"/>
      <c r="J408" s="302"/>
      <c r="K408" s="303"/>
      <c r="L408" s="50"/>
      <c r="M408" s="63"/>
    </row>
    <row r="409" spans="1:13">
      <c r="A409" s="44" cm="1">
        <f t="array" aca="1" ref="A409" ca="1">IF(INDEX(B:B,ROW()),COUNTIF(OFFSET(INDEX(B:B,ROW()),ROW()*-1+6,,ROW()-5),TRUE),0)</f>
        <v>0</v>
      </c>
      <c r="B409" s="44" t="b" cm="1">
        <f t="array" ref="B409">AND(分科號=INDEX(E:E,ROW()),INDEX(D:D,ROW())&gt;=分起日,INDEX(D:D,ROW())&lt;=分訖日,IF(分專案="全部",TRUE,INDEX(J:J,ROW())=分專案))</f>
        <v>0</v>
      </c>
      <c r="C409" s="45" cm="1">
        <f t="array" ref="C409">IF(INDEX(F:F,ROW())&lt;&gt;"",INDEX(F:F,ROW()),IF(INDEX(E:E,ROW())&lt;&gt;0,INDEX(C:C,ROW()-1),0))</f>
        <v>0</v>
      </c>
      <c r="D409" s="44" cm="1">
        <f t="array" ref="D409">IF(INDEX(G:G,ROW())&lt;&gt;"",INDEX(G:G,ROW()),IF(INDEX(E:E,ROW())&lt;&gt;0,INDEX(D:D,ROW()-1),0))</f>
        <v>0</v>
      </c>
      <c r="E409" s="217" cm="1">
        <f t="array" ref="E409">IF(INDEX(I:I,ROW())&lt;&gt;"",VALUE(TRIM(LEFT(INDEX(I:I,ROW()),6))),0)</f>
        <v>0</v>
      </c>
      <c r="F409" s="283"/>
      <c r="G409" s="287"/>
      <c r="H409" s="302"/>
      <c r="I409" s="288"/>
      <c r="J409" s="302"/>
      <c r="K409" s="303"/>
      <c r="L409" s="50"/>
      <c r="M409" s="63"/>
    </row>
    <row r="410" spans="1:13">
      <c r="A410" s="44" cm="1">
        <f t="array" aca="1" ref="A410" ca="1">IF(INDEX(B:B,ROW()),COUNTIF(OFFSET(INDEX(B:B,ROW()),ROW()*-1+6,,ROW()-5),TRUE),0)</f>
        <v>0</v>
      </c>
      <c r="B410" s="44" t="b" cm="1">
        <f t="array" ref="B410">AND(分科號=INDEX(E:E,ROW()),INDEX(D:D,ROW())&gt;=分起日,INDEX(D:D,ROW())&lt;=分訖日,IF(分專案="全部",TRUE,INDEX(J:J,ROW())=分專案))</f>
        <v>0</v>
      </c>
      <c r="C410" s="45" cm="1">
        <f t="array" ref="C410">IF(INDEX(F:F,ROW())&lt;&gt;"",INDEX(F:F,ROW()),IF(INDEX(E:E,ROW())&lt;&gt;0,INDEX(C:C,ROW()-1),0))</f>
        <v>0</v>
      </c>
      <c r="D410" s="44" cm="1">
        <f t="array" ref="D410">IF(INDEX(G:G,ROW())&lt;&gt;"",INDEX(G:G,ROW()),IF(INDEX(E:E,ROW())&lt;&gt;0,INDEX(D:D,ROW()-1),0))</f>
        <v>0</v>
      </c>
      <c r="E410" s="217" cm="1">
        <f t="array" ref="E410">IF(INDEX(I:I,ROW())&lt;&gt;"",VALUE(TRIM(LEFT(INDEX(I:I,ROW()),6))),0)</f>
        <v>0</v>
      </c>
      <c r="F410" s="283"/>
      <c r="G410" s="287"/>
      <c r="H410" s="302"/>
      <c r="I410" s="288"/>
      <c r="J410" s="302"/>
      <c r="K410" s="303"/>
      <c r="L410" s="50"/>
      <c r="M410" s="63"/>
    </row>
    <row r="411" spans="1:13">
      <c r="A411" s="44" cm="1">
        <f t="array" aca="1" ref="A411" ca="1">IF(INDEX(B:B,ROW()),COUNTIF(OFFSET(INDEX(B:B,ROW()),ROW()*-1+6,,ROW()-5),TRUE),0)</f>
        <v>0</v>
      </c>
      <c r="B411" s="44" t="b" cm="1">
        <f t="array" ref="B411">AND(分科號=INDEX(E:E,ROW()),INDEX(D:D,ROW())&gt;=分起日,INDEX(D:D,ROW())&lt;=分訖日,IF(分專案="全部",TRUE,INDEX(J:J,ROW())=分專案))</f>
        <v>0</v>
      </c>
      <c r="C411" s="45" cm="1">
        <f t="array" ref="C411">IF(INDEX(F:F,ROW())&lt;&gt;"",INDEX(F:F,ROW()),IF(INDEX(E:E,ROW())&lt;&gt;0,INDEX(C:C,ROW()-1),0))</f>
        <v>0</v>
      </c>
      <c r="D411" s="44" cm="1">
        <f t="array" ref="D411">IF(INDEX(G:G,ROW())&lt;&gt;"",INDEX(G:G,ROW()),IF(INDEX(E:E,ROW())&lt;&gt;0,INDEX(D:D,ROW()-1),0))</f>
        <v>0</v>
      </c>
      <c r="E411" s="217" cm="1">
        <f t="array" ref="E411">IF(INDEX(I:I,ROW())&lt;&gt;"",VALUE(TRIM(LEFT(INDEX(I:I,ROW()),6))),0)</f>
        <v>0</v>
      </c>
      <c r="F411" s="283"/>
      <c r="G411" s="287"/>
      <c r="H411" s="302"/>
      <c r="I411" s="288"/>
      <c r="J411" s="302"/>
      <c r="K411" s="303"/>
      <c r="L411" s="50"/>
      <c r="M411" s="63"/>
    </row>
    <row r="412" spans="1:13">
      <c r="A412" s="44" cm="1">
        <f t="array" aca="1" ref="A412" ca="1">IF(INDEX(B:B,ROW()),COUNTIF(OFFSET(INDEX(B:B,ROW()),ROW()*-1+6,,ROW()-5),TRUE),0)</f>
        <v>0</v>
      </c>
      <c r="B412" s="44" t="b" cm="1">
        <f t="array" ref="B412">AND(分科號=INDEX(E:E,ROW()),INDEX(D:D,ROW())&gt;=分起日,INDEX(D:D,ROW())&lt;=分訖日,IF(分專案="全部",TRUE,INDEX(J:J,ROW())=分專案))</f>
        <v>0</v>
      </c>
      <c r="C412" s="45" cm="1">
        <f t="array" ref="C412">IF(INDEX(F:F,ROW())&lt;&gt;"",INDEX(F:F,ROW()),IF(INDEX(E:E,ROW())&lt;&gt;0,INDEX(C:C,ROW()-1),0))</f>
        <v>0</v>
      </c>
      <c r="D412" s="44" cm="1">
        <f t="array" ref="D412">IF(INDEX(G:G,ROW())&lt;&gt;"",INDEX(G:G,ROW()),IF(INDEX(E:E,ROW())&lt;&gt;0,INDEX(D:D,ROW()-1),0))</f>
        <v>0</v>
      </c>
      <c r="E412" s="217" cm="1">
        <f t="array" ref="E412">IF(INDEX(I:I,ROW())&lt;&gt;"",VALUE(TRIM(LEFT(INDEX(I:I,ROW()),6))),0)</f>
        <v>0</v>
      </c>
      <c r="F412" s="283"/>
      <c r="G412" s="287"/>
      <c r="H412" s="302"/>
      <c r="I412" s="288"/>
      <c r="J412" s="302"/>
      <c r="K412" s="303"/>
      <c r="L412" s="50"/>
      <c r="M412" s="63"/>
    </row>
    <row r="413" spans="1:13">
      <c r="A413" s="44" cm="1">
        <f t="array" aca="1" ref="A413" ca="1">IF(INDEX(B:B,ROW()),COUNTIF(OFFSET(INDEX(B:B,ROW()),ROW()*-1+6,,ROW()-5),TRUE),0)</f>
        <v>0</v>
      </c>
      <c r="B413" s="44" t="b" cm="1">
        <f t="array" ref="B413">AND(分科號=INDEX(E:E,ROW()),INDEX(D:D,ROW())&gt;=分起日,INDEX(D:D,ROW())&lt;=分訖日,IF(分專案="全部",TRUE,INDEX(J:J,ROW())=分專案))</f>
        <v>0</v>
      </c>
      <c r="C413" s="45" cm="1">
        <f t="array" ref="C413">IF(INDEX(F:F,ROW())&lt;&gt;"",INDEX(F:F,ROW()),IF(INDEX(E:E,ROW())&lt;&gt;0,INDEX(C:C,ROW()-1),0))</f>
        <v>0</v>
      </c>
      <c r="D413" s="44" cm="1">
        <f t="array" ref="D413">IF(INDEX(G:G,ROW())&lt;&gt;"",INDEX(G:G,ROW()),IF(INDEX(E:E,ROW())&lt;&gt;0,INDEX(D:D,ROW()-1),0))</f>
        <v>0</v>
      </c>
      <c r="E413" s="217" cm="1">
        <f t="array" ref="E413">IF(INDEX(I:I,ROW())&lt;&gt;"",VALUE(TRIM(LEFT(INDEX(I:I,ROW()),6))),0)</f>
        <v>0</v>
      </c>
      <c r="F413" s="283"/>
      <c r="G413" s="287"/>
      <c r="H413" s="302"/>
      <c r="I413" s="288"/>
      <c r="J413" s="302"/>
      <c r="K413" s="303"/>
      <c r="L413" s="50"/>
      <c r="M413" s="63"/>
    </row>
    <row r="414" spans="1:13">
      <c r="A414" s="44" cm="1">
        <f t="array" aca="1" ref="A414" ca="1">IF(INDEX(B:B,ROW()),COUNTIF(OFFSET(INDEX(B:B,ROW()),ROW()*-1+6,,ROW()-5),TRUE),0)</f>
        <v>0</v>
      </c>
      <c r="B414" s="44" t="b" cm="1">
        <f t="array" ref="B414">AND(分科號=INDEX(E:E,ROW()),INDEX(D:D,ROW())&gt;=分起日,INDEX(D:D,ROW())&lt;=分訖日,IF(分專案="全部",TRUE,INDEX(J:J,ROW())=分專案))</f>
        <v>0</v>
      </c>
      <c r="C414" s="45" cm="1">
        <f t="array" ref="C414">IF(INDEX(F:F,ROW())&lt;&gt;"",INDEX(F:F,ROW()),IF(INDEX(E:E,ROW())&lt;&gt;0,INDEX(C:C,ROW()-1),0))</f>
        <v>0</v>
      </c>
      <c r="D414" s="44" cm="1">
        <f t="array" ref="D414">IF(INDEX(G:G,ROW())&lt;&gt;"",INDEX(G:G,ROW()),IF(INDEX(E:E,ROW())&lt;&gt;0,INDEX(D:D,ROW()-1),0))</f>
        <v>0</v>
      </c>
      <c r="E414" s="217" cm="1">
        <f t="array" ref="E414">IF(INDEX(I:I,ROW())&lt;&gt;"",VALUE(TRIM(LEFT(INDEX(I:I,ROW()),6))),0)</f>
        <v>0</v>
      </c>
      <c r="F414" s="283"/>
      <c r="G414" s="287"/>
      <c r="H414" s="302"/>
      <c r="I414" s="288"/>
      <c r="J414" s="302"/>
      <c r="K414" s="303"/>
      <c r="L414" s="50"/>
      <c r="M414" s="63"/>
    </row>
    <row r="415" spans="1:13">
      <c r="A415" s="44" cm="1">
        <f t="array" aca="1" ref="A415" ca="1">IF(INDEX(B:B,ROW()),COUNTIF(OFFSET(INDEX(B:B,ROW()),ROW()*-1+6,,ROW()-5),TRUE),0)</f>
        <v>0</v>
      </c>
      <c r="B415" s="44" t="b" cm="1">
        <f t="array" ref="B415">AND(分科號=INDEX(E:E,ROW()),INDEX(D:D,ROW())&gt;=分起日,INDEX(D:D,ROW())&lt;=分訖日,IF(分專案="全部",TRUE,INDEX(J:J,ROW())=分專案))</f>
        <v>0</v>
      </c>
      <c r="C415" s="45" cm="1">
        <f t="array" ref="C415">IF(INDEX(F:F,ROW())&lt;&gt;"",INDEX(F:F,ROW()),IF(INDEX(E:E,ROW())&lt;&gt;0,INDEX(C:C,ROW()-1),0))</f>
        <v>0</v>
      </c>
      <c r="D415" s="44" cm="1">
        <f t="array" ref="D415">IF(INDEX(G:G,ROW())&lt;&gt;"",INDEX(G:G,ROW()),IF(INDEX(E:E,ROW())&lt;&gt;0,INDEX(D:D,ROW()-1),0))</f>
        <v>0</v>
      </c>
      <c r="E415" s="217" cm="1">
        <f t="array" ref="E415">IF(INDEX(I:I,ROW())&lt;&gt;"",VALUE(TRIM(LEFT(INDEX(I:I,ROW()),6))),0)</f>
        <v>0</v>
      </c>
      <c r="F415" s="283"/>
      <c r="G415" s="287"/>
      <c r="H415" s="302"/>
      <c r="I415" s="288"/>
      <c r="J415" s="302"/>
      <c r="K415" s="303"/>
      <c r="L415" s="50"/>
      <c r="M415" s="63"/>
    </row>
    <row r="416" spans="1:13">
      <c r="A416" s="44" cm="1">
        <f t="array" aca="1" ref="A416" ca="1">IF(INDEX(B:B,ROW()),COUNTIF(OFFSET(INDEX(B:B,ROW()),ROW()*-1+6,,ROW()-5),TRUE),0)</f>
        <v>0</v>
      </c>
      <c r="B416" s="44" t="b" cm="1">
        <f t="array" ref="B416">AND(分科號=INDEX(E:E,ROW()),INDEX(D:D,ROW())&gt;=分起日,INDEX(D:D,ROW())&lt;=分訖日,IF(分專案="全部",TRUE,INDEX(J:J,ROW())=分專案))</f>
        <v>0</v>
      </c>
      <c r="C416" s="45" cm="1">
        <f t="array" ref="C416">IF(INDEX(F:F,ROW())&lt;&gt;"",INDEX(F:F,ROW()),IF(INDEX(E:E,ROW())&lt;&gt;0,INDEX(C:C,ROW()-1),0))</f>
        <v>0</v>
      </c>
      <c r="D416" s="44" cm="1">
        <f t="array" ref="D416">IF(INDEX(G:G,ROW())&lt;&gt;"",INDEX(G:G,ROW()),IF(INDEX(E:E,ROW())&lt;&gt;0,INDEX(D:D,ROW()-1),0))</f>
        <v>0</v>
      </c>
      <c r="E416" s="217" cm="1">
        <f t="array" ref="E416">IF(INDEX(I:I,ROW())&lt;&gt;"",VALUE(TRIM(LEFT(INDEX(I:I,ROW()),6))),0)</f>
        <v>0</v>
      </c>
      <c r="F416" s="283"/>
      <c r="G416" s="287"/>
      <c r="H416" s="302"/>
      <c r="I416" s="288"/>
      <c r="J416" s="302"/>
      <c r="K416" s="303"/>
      <c r="L416" s="50"/>
      <c r="M416" s="63"/>
    </row>
    <row r="417" spans="1:13">
      <c r="A417" s="44" cm="1">
        <f t="array" aca="1" ref="A417" ca="1">IF(INDEX(B:B,ROW()),COUNTIF(OFFSET(INDEX(B:B,ROW()),ROW()*-1+6,,ROW()-5),TRUE),0)</f>
        <v>0</v>
      </c>
      <c r="B417" s="44" t="b" cm="1">
        <f t="array" ref="B417">AND(分科號=INDEX(E:E,ROW()),INDEX(D:D,ROW())&gt;=分起日,INDEX(D:D,ROW())&lt;=分訖日,IF(分專案="全部",TRUE,INDEX(J:J,ROW())=分專案))</f>
        <v>0</v>
      </c>
      <c r="C417" s="45" cm="1">
        <f t="array" ref="C417">IF(INDEX(F:F,ROW())&lt;&gt;"",INDEX(F:F,ROW()),IF(INDEX(E:E,ROW())&lt;&gt;0,INDEX(C:C,ROW()-1),0))</f>
        <v>0</v>
      </c>
      <c r="D417" s="44" cm="1">
        <f t="array" ref="D417">IF(INDEX(G:G,ROW())&lt;&gt;"",INDEX(G:G,ROW()),IF(INDEX(E:E,ROW())&lt;&gt;0,INDEX(D:D,ROW()-1),0))</f>
        <v>0</v>
      </c>
      <c r="E417" s="217" cm="1">
        <f t="array" ref="E417">IF(INDEX(I:I,ROW())&lt;&gt;"",VALUE(TRIM(LEFT(INDEX(I:I,ROW()),6))),0)</f>
        <v>0</v>
      </c>
      <c r="F417" s="283"/>
      <c r="G417" s="287"/>
      <c r="H417" s="302"/>
      <c r="I417" s="288"/>
      <c r="J417" s="302"/>
      <c r="K417" s="303"/>
      <c r="L417" s="50"/>
      <c r="M417" s="63"/>
    </row>
    <row r="418" spans="1:13">
      <c r="A418" s="44" cm="1">
        <f t="array" aca="1" ref="A418" ca="1">IF(INDEX(B:B,ROW()),COUNTIF(OFFSET(INDEX(B:B,ROW()),ROW()*-1+6,,ROW()-5),TRUE),0)</f>
        <v>0</v>
      </c>
      <c r="B418" s="44" t="b" cm="1">
        <f t="array" ref="B418">AND(分科號=INDEX(E:E,ROW()),INDEX(D:D,ROW())&gt;=分起日,INDEX(D:D,ROW())&lt;=分訖日,IF(分專案="全部",TRUE,INDEX(J:J,ROW())=分專案))</f>
        <v>0</v>
      </c>
      <c r="C418" s="45" cm="1">
        <f t="array" ref="C418">IF(INDEX(F:F,ROW())&lt;&gt;"",INDEX(F:F,ROW()),IF(INDEX(E:E,ROW())&lt;&gt;0,INDEX(C:C,ROW()-1),0))</f>
        <v>0</v>
      </c>
      <c r="D418" s="44" cm="1">
        <f t="array" ref="D418">IF(INDEX(G:G,ROW())&lt;&gt;"",INDEX(G:G,ROW()),IF(INDEX(E:E,ROW())&lt;&gt;0,INDEX(D:D,ROW()-1),0))</f>
        <v>0</v>
      </c>
      <c r="E418" s="217" cm="1">
        <f t="array" ref="E418">IF(INDEX(I:I,ROW())&lt;&gt;"",VALUE(TRIM(LEFT(INDEX(I:I,ROW()),6))),0)</f>
        <v>0</v>
      </c>
      <c r="F418" s="283"/>
      <c r="G418" s="287"/>
      <c r="H418" s="302"/>
      <c r="I418" s="288"/>
      <c r="J418" s="302"/>
      <c r="K418" s="303"/>
      <c r="L418" s="50"/>
      <c r="M418" s="63"/>
    </row>
    <row r="419" spans="1:13">
      <c r="A419" s="44" cm="1">
        <f t="array" aca="1" ref="A419" ca="1">IF(INDEX(B:B,ROW()),COUNTIF(OFFSET(INDEX(B:B,ROW()),ROW()*-1+6,,ROW()-5),TRUE),0)</f>
        <v>0</v>
      </c>
      <c r="B419" s="44" t="b" cm="1">
        <f t="array" ref="B419">AND(分科號=INDEX(E:E,ROW()),INDEX(D:D,ROW())&gt;=分起日,INDEX(D:D,ROW())&lt;=分訖日,IF(分專案="全部",TRUE,INDEX(J:J,ROW())=分專案))</f>
        <v>0</v>
      </c>
      <c r="C419" s="45" cm="1">
        <f t="array" ref="C419">IF(INDEX(F:F,ROW())&lt;&gt;"",INDEX(F:F,ROW()),IF(INDEX(E:E,ROW())&lt;&gt;0,INDEX(C:C,ROW()-1),0))</f>
        <v>0</v>
      </c>
      <c r="D419" s="44" cm="1">
        <f t="array" ref="D419">IF(INDEX(G:G,ROW())&lt;&gt;"",INDEX(G:G,ROW()),IF(INDEX(E:E,ROW())&lt;&gt;0,INDEX(D:D,ROW()-1),0))</f>
        <v>0</v>
      </c>
      <c r="E419" s="217" cm="1">
        <f t="array" ref="E419">IF(INDEX(I:I,ROW())&lt;&gt;"",VALUE(TRIM(LEFT(INDEX(I:I,ROW()),6))),0)</f>
        <v>0</v>
      </c>
      <c r="F419" s="283"/>
      <c r="G419" s="287"/>
      <c r="H419" s="302"/>
      <c r="I419" s="288"/>
      <c r="J419" s="302"/>
      <c r="K419" s="303"/>
      <c r="L419" s="50"/>
      <c r="M419" s="63"/>
    </row>
    <row r="420" spans="1:13">
      <c r="A420" s="44" cm="1">
        <f t="array" aca="1" ref="A420" ca="1">IF(INDEX(B:B,ROW()),COUNTIF(OFFSET(INDEX(B:B,ROW()),ROW()*-1+6,,ROW()-5),TRUE),0)</f>
        <v>0</v>
      </c>
      <c r="B420" s="44" t="b" cm="1">
        <f t="array" ref="B420">AND(分科號=INDEX(E:E,ROW()),INDEX(D:D,ROW())&gt;=分起日,INDEX(D:D,ROW())&lt;=分訖日,IF(分專案="全部",TRUE,INDEX(J:J,ROW())=分專案))</f>
        <v>0</v>
      </c>
      <c r="C420" s="45" cm="1">
        <f t="array" ref="C420">IF(INDEX(F:F,ROW())&lt;&gt;"",INDEX(F:F,ROW()),IF(INDEX(E:E,ROW())&lt;&gt;0,INDEX(C:C,ROW()-1),0))</f>
        <v>0</v>
      </c>
      <c r="D420" s="44" cm="1">
        <f t="array" ref="D420">IF(INDEX(G:G,ROW())&lt;&gt;"",INDEX(G:G,ROW()),IF(INDEX(E:E,ROW())&lt;&gt;0,INDEX(D:D,ROW()-1),0))</f>
        <v>0</v>
      </c>
      <c r="E420" s="217" cm="1">
        <f t="array" ref="E420">IF(INDEX(I:I,ROW())&lt;&gt;"",VALUE(TRIM(LEFT(INDEX(I:I,ROW()),6))),0)</f>
        <v>0</v>
      </c>
      <c r="F420" s="283"/>
      <c r="G420" s="287"/>
      <c r="H420" s="302"/>
      <c r="I420" s="288"/>
      <c r="J420" s="302"/>
      <c r="K420" s="303"/>
      <c r="L420" s="50"/>
      <c r="M420" s="63"/>
    </row>
    <row r="421" spans="1:13">
      <c r="A421" s="44" cm="1">
        <f t="array" aca="1" ref="A421" ca="1">IF(INDEX(B:B,ROW()),COUNTIF(OFFSET(INDEX(B:B,ROW()),ROW()*-1+6,,ROW()-5),TRUE),0)</f>
        <v>0</v>
      </c>
      <c r="B421" s="44" t="b" cm="1">
        <f t="array" ref="B421">AND(分科號=INDEX(E:E,ROW()),INDEX(D:D,ROW())&gt;=分起日,INDEX(D:D,ROW())&lt;=分訖日,IF(分專案="全部",TRUE,INDEX(J:J,ROW())=分專案))</f>
        <v>0</v>
      </c>
      <c r="C421" s="45" cm="1">
        <f t="array" ref="C421">IF(INDEX(F:F,ROW())&lt;&gt;"",INDEX(F:F,ROW()),IF(INDEX(E:E,ROW())&lt;&gt;0,INDEX(C:C,ROW()-1),0))</f>
        <v>0</v>
      </c>
      <c r="D421" s="44" cm="1">
        <f t="array" ref="D421">IF(INDEX(G:G,ROW())&lt;&gt;"",INDEX(G:G,ROW()),IF(INDEX(E:E,ROW())&lt;&gt;0,INDEX(D:D,ROW()-1),0))</f>
        <v>0</v>
      </c>
      <c r="E421" s="217" cm="1">
        <f t="array" ref="E421">IF(INDEX(I:I,ROW())&lt;&gt;"",VALUE(TRIM(LEFT(INDEX(I:I,ROW()),6))),0)</f>
        <v>0</v>
      </c>
      <c r="F421" s="283"/>
      <c r="G421" s="287"/>
      <c r="H421" s="302"/>
      <c r="I421" s="288"/>
      <c r="J421" s="302"/>
      <c r="K421" s="303"/>
      <c r="L421" s="50"/>
      <c r="M421" s="63"/>
    </row>
    <row r="422" spans="1:13">
      <c r="A422" s="44" cm="1">
        <f t="array" aca="1" ref="A422" ca="1">IF(INDEX(B:B,ROW()),COUNTIF(OFFSET(INDEX(B:B,ROW()),ROW()*-1+6,,ROW()-5),TRUE),0)</f>
        <v>0</v>
      </c>
      <c r="B422" s="44" t="b" cm="1">
        <f t="array" ref="B422">AND(分科號=INDEX(E:E,ROW()),INDEX(D:D,ROW())&gt;=分起日,INDEX(D:D,ROW())&lt;=分訖日,IF(分專案="全部",TRUE,INDEX(J:J,ROW())=分專案))</f>
        <v>0</v>
      </c>
      <c r="C422" s="45" cm="1">
        <f t="array" ref="C422">IF(INDEX(F:F,ROW())&lt;&gt;"",INDEX(F:F,ROW()),IF(INDEX(E:E,ROW())&lt;&gt;0,INDEX(C:C,ROW()-1),0))</f>
        <v>0</v>
      </c>
      <c r="D422" s="44" cm="1">
        <f t="array" ref="D422">IF(INDEX(G:G,ROW())&lt;&gt;"",INDEX(G:G,ROW()),IF(INDEX(E:E,ROW())&lt;&gt;0,INDEX(D:D,ROW()-1),0))</f>
        <v>0</v>
      </c>
      <c r="E422" s="217" cm="1">
        <f t="array" ref="E422">IF(INDEX(I:I,ROW())&lt;&gt;"",VALUE(TRIM(LEFT(INDEX(I:I,ROW()),6))),0)</f>
        <v>0</v>
      </c>
      <c r="F422" s="283"/>
      <c r="G422" s="287"/>
      <c r="H422" s="302"/>
      <c r="I422" s="288"/>
      <c r="J422" s="302"/>
      <c r="K422" s="303"/>
      <c r="L422" s="50"/>
      <c r="M422" s="63"/>
    </row>
    <row r="423" spans="1:13">
      <c r="A423" s="44" cm="1">
        <f t="array" aca="1" ref="A423" ca="1">IF(INDEX(B:B,ROW()),COUNTIF(OFFSET(INDEX(B:B,ROW()),ROW()*-1+6,,ROW()-5),TRUE),0)</f>
        <v>0</v>
      </c>
      <c r="B423" s="44" t="b" cm="1">
        <f t="array" ref="B423">AND(分科號=INDEX(E:E,ROW()),INDEX(D:D,ROW())&gt;=分起日,INDEX(D:D,ROW())&lt;=分訖日,IF(分專案="全部",TRUE,INDEX(J:J,ROW())=分專案))</f>
        <v>0</v>
      </c>
      <c r="C423" s="45" cm="1">
        <f t="array" ref="C423">IF(INDEX(F:F,ROW())&lt;&gt;"",INDEX(F:F,ROW()),IF(INDEX(E:E,ROW())&lt;&gt;0,INDEX(C:C,ROW()-1),0))</f>
        <v>0</v>
      </c>
      <c r="D423" s="44" cm="1">
        <f t="array" ref="D423">IF(INDEX(G:G,ROW())&lt;&gt;"",INDEX(G:G,ROW()),IF(INDEX(E:E,ROW())&lt;&gt;0,INDEX(D:D,ROW()-1),0))</f>
        <v>0</v>
      </c>
      <c r="E423" s="217" cm="1">
        <f t="array" ref="E423">IF(INDEX(I:I,ROW())&lt;&gt;"",VALUE(TRIM(LEFT(INDEX(I:I,ROW()),6))),0)</f>
        <v>0</v>
      </c>
      <c r="F423" s="283"/>
      <c r="G423" s="287"/>
      <c r="H423" s="302"/>
      <c r="I423" s="288"/>
      <c r="J423" s="302"/>
      <c r="K423" s="303"/>
      <c r="L423" s="50"/>
      <c r="M423" s="63"/>
    </row>
    <row r="424" spans="1:13">
      <c r="A424" s="44" cm="1">
        <f t="array" aca="1" ref="A424" ca="1">IF(INDEX(B:B,ROW()),COUNTIF(OFFSET(INDEX(B:B,ROW()),ROW()*-1+6,,ROW()-5),TRUE),0)</f>
        <v>0</v>
      </c>
      <c r="B424" s="44" t="b" cm="1">
        <f t="array" ref="B424">AND(分科號=INDEX(E:E,ROW()),INDEX(D:D,ROW())&gt;=分起日,INDEX(D:D,ROW())&lt;=分訖日,IF(分專案="全部",TRUE,INDEX(J:J,ROW())=分專案))</f>
        <v>0</v>
      </c>
      <c r="C424" s="45" cm="1">
        <f t="array" ref="C424">IF(INDEX(F:F,ROW())&lt;&gt;"",INDEX(F:F,ROW()),IF(INDEX(E:E,ROW())&lt;&gt;0,INDEX(C:C,ROW()-1),0))</f>
        <v>0</v>
      </c>
      <c r="D424" s="44" cm="1">
        <f t="array" ref="D424">IF(INDEX(G:G,ROW())&lt;&gt;"",INDEX(G:G,ROW()),IF(INDEX(E:E,ROW())&lt;&gt;0,INDEX(D:D,ROW()-1),0))</f>
        <v>0</v>
      </c>
      <c r="E424" s="217" cm="1">
        <f t="array" ref="E424">IF(INDEX(I:I,ROW())&lt;&gt;"",VALUE(TRIM(LEFT(INDEX(I:I,ROW()),6))),0)</f>
        <v>0</v>
      </c>
      <c r="F424" s="283"/>
      <c r="G424" s="287"/>
      <c r="H424" s="302"/>
      <c r="I424" s="288"/>
      <c r="J424" s="302"/>
      <c r="K424" s="303"/>
      <c r="L424" s="50"/>
      <c r="M424" s="63"/>
    </row>
    <row r="425" spans="1:13">
      <c r="A425" s="44" cm="1">
        <f t="array" aca="1" ref="A425" ca="1">IF(INDEX(B:B,ROW()),COUNTIF(OFFSET(INDEX(B:B,ROW()),ROW()*-1+6,,ROW()-5),TRUE),0)</f>
        <v>0</v>
      </c>
      <c r="B425" s="44" t="b" cm="1">
        <f t="array" ref="B425">AND(分科號=INDEX(E:E,ROW()),INDEX(D:D,ROW())&gt;=分起日,INDEX(D:D,ROW())&lt;=分訖日,IF(分專案="全部",TRUE,INDEX(J:J,ROW())=分專案))</f>
        <v>0</v>
      </c>
      <c r="C425" s="45" cm="1">
        <f t="array" ref="C425">IF(INDEX(F:F,ROW())&lt;&gt;"",INDEX(F:F,ROW()),IF(INDEX(E:E,ROW())&lt;&gt;0,INDEX(C:C,ROW()-1),0))</f>
        <v>0</v>
      </c>
      <c r="D425" s="44" cm="1">
        <f t="array" ref="D425">IF(INDEX(G:G,ROW())&lt;&gt;"",INDEX(G:G,ROW()),IF(INDEX(E:E,ROW())&lt;&gt;0,INDEX(D:D,ROW()-1),0))</f>
        <v>0</v>
      </c>
      <c r="E425" s="217" cm="1">
        <f t="array" ref="E425">IF(INDEX(I:I,ROW())&lt;&gt;"",VALUE(TRIM(LEFT(INDEX(I:I,ROW()),6))),0)</f>
        <v>0</v>
      </c>
      <c r="F425" s="283"/>
      <c r="G425" s="287"/>
      <c r="H425" s="302"/>
      <c r="I425" s="288"/>
      <c r="J425" s="302"/>
      <c r="K425" s="303"/>
      <c r="L425" s="50"/>
      <c r="M425" s="63"/>
    </row>
    <row r="426" spans="1:13">
      <c r="A426" s="44" cm="1">
        <f t="array" aca="1" ref="A426" ca="1">IF(INDEX(B:B,ROW()),COUNTIF(OFFSET(INDEX(B:B,ROW()),ROW()*-1+6,,ROW()-5),TRUE),0)</f>
        <v>0</v>
      </c>
      <c r="B426" s="44" t="b" cm="1">
        <f t="array" ref="B426">AND(分科號=INDEX(E:E,ROW()),INDEX(D:D,ROW())&gt;=分起日,INDEX(D:D,ROW())&lt;=分訖日,IF(分專案="全部",TRUE,INDEX(J:J,ROW())=分專案))</f>
        <v>0</v>
      </c>
      <c r="C426" s="45" cm="1">
        <f t="array" ref="C426">IF(INDEX(F:F,ROW())&lt;&gt;"",INDEX(F:F,ROW()),IF(INDEX(E:E,ROW())&lt;&gt;0,INDEX(C:C,ROW()-1),0))</f>
        <v>0</v>
      </c>
      <c r="D426" s="44" cm="1">
        <f t="array" ref="D426">IF(INDEX(G:G,ROW())&lt;&gt;"",INDEX(G:G,ROW()),IF(INDEX(E:E,ROW())&lt;&gt;0,INDEX(D:D,ROW()-1),0))</f>
        <v>0</v>
      </c>
      <c r="E426" s="217" cm="1">
        <f t="array" ref="E426">IF(INDEX(I:I,ROW())&lt;&gt;"",VALUE(TRIM(LEFT(INDEX(I:I,ROW()),6))),0)</f>
        <v>0</v>
      </c>
      <c r="F426" s="283"/>
      <c r="G426" s="287"/>
      <c r="H426" s="302"/>
      <c r="I426" s="288"/>
      <c r="J426" s="302"/>
      <c r="K426" s="303"/>
      <c r="L426" s="50"/>
      <c r="M426" s="63"/>
    </row>
    <row r="427" spans="1:13">
      <c r="A427" s="44" cm="1">
        <f t="array" aca="1" ref="A427" ca="1">IF(INDEX(B:B,ROW()),COUNTIF(OFFSET(INDEX(B:B,ROW()),ROW()*-1+6,,ROW()-5),TRUE),0)</f>
        <v>0</v>
      </c>
      <c r="B427" s="44" t="b" cm="1">
        <f t="array" ref="B427">AND(分科號=INDEX(E:E,ROW()),INDEX(D:D,ROW())&gt;=分起日,INDEX(D:D,ROW())&lt;=分訖日,IF(分專案="全部",TRUE,INDEX(J:J,ROW())=分專案))</f>
        <v>0</v>
      </c>
      <c r="C427" s="45" cm="1">
        <f t="array" ref="C427">IF(INDEX(F:F,ROW())&lt;&gt;"",INDEX(F:F,ROW()),IF(INDEX(E:E,ROW())&lt;&gt;0,INDEX(C:C,ROW()-1),0))</f>
        <v>0</v>
      </c>
      <c r="D427" s="44" cm="1">
        <f t="array" ref="D427">IF(INDEX(G:G,ROW())&lt;&gt;"",INDEX(G:G,ROW()),IF(INDEX(E:E,ROW())&lt;&gt;0,INDEX(D:D,ROW()-1),0))</f>
        <v>0</v>
      </c>
      <c r="E427" s="217" cm="1">
        <f t="array" ref="E427">IF(INDEX(I:I,ROW())&lt;&gt;"",VALUE(TRIM(LEFT(INDEX(I:I,ROW()),6))),0)</f>
        <v>0</v>
      </c>
      <c r="F427" s="283"/>
      <c r="G427" s="287"/>
      <c r="H427" s="302"/>
      <c r="I427" s="288"/>
      <c r="J427" s="302"/>
      <c r="K427" s="303"/>
      <c r="L427" s="50"/>
      <c r="M427" s="63"/>
    </row>
    <row r="428" spans="1:13">
      <c r="A428" s="44" cm="1">
        <f t="array" aca="1" ref="A428" ca="1">IF(INDEX(B:B,ROW()),COUNTIF(OFFSET(INDEX(B:B,ROW()),ROW()*-1+6,,ROW()-5),TRUE),0)</f>
        <v>0</v>
      </c>
      <c r="B428" s="44" t="b" cm="1">
        <f t="array" ref="B428">AND(分科號=INDEX(E:E,ROW()),INDEX(D:D,ROW())&gt;=分起日,INDEX(D:D,ROW())&lt;=分訖日,IF(分專案="全部",TRUE,INDEX(J:J,ROW())=分專案))</f>
        <v>0</v>
      </c>
      <c r="C428" s="45" cm="1">
        <f t="array" ref="C428">IF(INDEX(F:F,ROW())&lt;&gt;"",INDEX(F:F,ROW()),IF(INDEX(E:E,ROW())&lt;&gt;0,INDEX(C:C,ROW()-1),0))</f>
        <v>0</v>
      </c>
      <c r="D428" s="44" cm="1">
        <f t="array" ref="D428">IF(INDEX(G:G,ROW())&lt;&gt;"",INDEX(G:G,ROW()),IF(INDEX(E:E,ROW())&lt;&gt;0,INDEX(D:D,ROW()-1),0))</f>
        <v>0</v>
      </c>
      <c r="E428" s="217" cm="1">
        <f t="array" ref="E428">IF(INDEX(I:I,ROW())&lt;&gt;"",VALUE(TRIM(LEFT(INDEX(I:I,ROW()),6))),0)</f>
        <v>0</v>
      </c>
      <c r="F428" s="283"/>
      <c r="G428" s="287"/>
      <c r="H428" s="302"/>
      <c r="I428" s="288"/>
      <c r="J428" s="302"/>
      <c r="K428" s="303"/>
      <c r="L428" s="50"/>
      <c r="M428" s="63"/>
    </row>
    <row r="429" spans="1:13">
      <c r="A429" s="44" cm="1">
        <f t="array" aca="1" ref="A429" ca="1">IF(INDEX(B:B,ROW()),COUNTIF(OFFSET(INDEX(B:B,ROW()),ROW()*-1+6,,ROW()-5),TRUE),0)</f>
        <v>0</v>
      </c>
      <c r="B429" s="44" t="b" cm="1">
        <f t="array" ref="B429">AND(分科號=INDEX(E:E,ROW()),INDEX(D:D,ROW())&gt;=分起日,INDEX(D:D,ROW())&lt;=分訖日,IF(分專案="全部",TRUE,INDEX(J:J,ROW())=分專案))</f>
        <v>0</v>
      </c>
      <c r="C429" s="45" cm="1">
        <f t="array" ref="C429">IF(INDEX(F:F,ROW())&lt;&gt;"",INDEX(F:F,ROW()),IF(INDEX(E:E,ROW())&lt;&gt;0,INDEX(C:C,ROW()-1),0))</f>
        <v>0</v>
      </c>
      <c r="D429" s="44" cm="1">
        <f t="array" ref="D429">IF(INDEX(G:G,ROW())&lt;&gt;"",INDEX(G:G,ROW()),IF(INDEX(E:E,ROW())&lt;&gt;0,INDEX(D:D,ROW()-1),0))</f>
        <v>0</v>
      </c>
      <c r="E429" s="217" cm="1">
        <f t="array" ref="E429">IF(INDEX(I:I,ROW())&lt;&gt;"",VALUE(TRIM(LEFT(INDEX(I:I,ROW()),6))),0)</f>
        <v>0</v>
      </c>
      <c r="F429" s="283"/>
      <c r="G429" s="287"/>
      <c r="H429" s="302"/>
      <c r="I429" s="288"/>
      <c r="J429" s="302"/>
      <c r="K429" s="303"/>
      <c r="L429" s="50"/>
      <c r="M429" s="63"/>
    </row>
    <row r="430" spans="1:13">
      <c r="A430" s="44" cm="1">
        <f t="array" aca="1" ref="A430" ca="1">IF(INDEX(B:B,ROW()),COUNTIF(OFFSET(INDEX(B:B,ROW()),ROW()*-1+6,,ROW()-5),TRUE),0)</f>
        <v>0</v>
      </c>
      <c r="B430" s="44" t="b" cm="1">
        <f t="array" ref="B430">AND(分科號=INDEX(E:E,ROW()),INDEX(D:D,ROW())&gt;=分起日,INDEX(D:D,ROW())&lt;=分訖日,IF(分專案="全部",TRUE,INDEX(J:J,ROW())=分專案))</f>
        <v>0</v>
      </c>
      <c r="C430" s="45" cm="1">
        <f t="array" ref="C430">IF(INDEX(F:F,ROW())&lt;&gt;"",INDEX(F:F,ROW()),IF(INDEX(E:E,ROW())&lt;&gt;0,INDEX(C:C,ROW()-1),0))</f>
        <v>0</v>
      </c>
      <c r="D430" s="44" cm="1">
        <f t="array" ref="D430">IF(INDEX(G:G,ROW())&lt;&gt;"",INDEX(G:G,ROW()),IF(INDEX(E:E,ROW())&lt;&gt;0,INDEX(D:D,ROW()-1),0))</f>
        <v>0</v>
      </c>
      <c r="E430" s="217" cm="1">
        <f t="array" ref="E430">IF(INDEX(I:I,ROW())&lt;&gt;"",VALUE(TRIM(LEFT(INDEX(I:I,ROW()),6))),0)</f>
        <v>0</v>
      </c>
      <c r="F430" s="283"/>
      <c r="G430" s="287"/>
      <c r="H430" s="302"/>
      <c r="I430" s="288"/>
      <c r="J430" s="302"/>
      <c r="K430" s="303"/>
      <c r="L430" s="50"/>
      <c r="M430" s="63"/>
    </row>
    <row r="431" spans="1:13">
      <c r="A431" s="44" cm="1">
        <f t="array" aca="1" ref="A431" ca="1">IF(INDEX(B:B,ROW()),COUNTIF(OFFSET(INDEX(B:B,ROW()),ROW()*-1+6,,ROW()-5),TRUE),0)</f>
        <v>0</v>
      </c>
      <c r="B431" s="44" t="b" cm="1">
        <f t="array" ref="B431">AND(分科號=INDEX(E:E,ROW()),INDEX(D:D,ROW())&gt;=分起日,INDEX(D:D,ROW())&lt;=分訖日,IF(分專案="全部",TRUE,INDEX(J:J,ROW())=分專案))</f>
        <v>0</v>
      </c>
      <c r="C431" s="45" cm="1">
        <f t="array" ref="C431">IF(INDEX(F:F,ROW())&lt;&gt;"",INDEX(F:F,ROW()),IF(INDEX(E:E,ROW())&lt;&gt;0,INDEX(C:C,ROW()-1),0))</f>
        <v>0</v>
      </c>
      <c r="D431" s="44" cm="1">
        <f t="array" ref="D431">IF(INDEX(G:G,ROW())&lt;&gt;"",INDEX(G:G,ROW()),IF(INDEX(E:E,ROW())&lt;&gt;0,INDEX(D:D,ROW()-1),0))</f>
        <v>0</v>
      </c>
      <c r="E431" s="217" cm="1">
        <f t="array" ref="E431">IF(INDEX(I:I,ROW())&lt;&gt;"",VALUE(TRIM(LEFT(INDEX(I:I,ROW()),6))),0)</f>
        <v>0</v>
      </c>
      <c r="F431" s="283"/>
      <c r="G431" s="287"/>
      <c r="H431" s="302"/>
      <c r="I431" s="288"/>
      <c r="J431" s="302"/>
      <c r="K431" s="303"/>
      <c r="L431" s="50"/>
      <c r="M431" s="63"/>
    </row>
    <row r="432" spans="1:13">
      <c r="A432" s="44" cm="1">
        <f t="array" aca="1" ref="A432" ca="1">IF(INDEX(B:B,ROW()),COUNTIF(OFFSET(INDEX(B:B,ROW()),ROW()*-1+6,,ROW()-5),TRUE),0)</f>
        <v>0</v>
      </c>
      <c r="B432" s="44" t="b" cm="1">
        <f t="array" ref="B432">AND(分科號=INDEX(E:E,ROW()),INDEX(D:D,ROW())&gt;=分起日,INDEX(D:D,ROW())&lt;=分訖日,IF(分專案="全部",TRUE,INDEX(J:J,ROW())=分專案))</f>
        <v>0</v>
      </c>
      <c r="C432" s="45" cm="1">
        <f t="array" ref="C432">IF(INDEX(F:F,ROW())&lt;&gt;"",INDEX(F:F,ROW()),IF(INDEX(E:E,ROW())&lt;&gt;0,INDEX(C:C,ROW()-1),0))</f>
        <v>0</v>
      </c>
      <c r="D432" s="44" cm="1">
        <f t="array" ref="D432">IF(INDEX(G:G,ROW())&lt;&gt;"",INDEX(G:G,ROW()),IF(INDEX(E:E,ROW())&lt;&gt;0,INDEX(D:D,ROW()-1),0))</f>
        <v>0</v>
      </c>
      <c r="E432" s="217" cm="1">
        <f t="array" ref="E432">IF(INDEX(I:I,ROW())&lt;&gt;"",VALUE(TRIM(LEFT(INDEX(I:I,ROW()),6))),0)</f>
        <v>0</v>
      </c>
      <c r="F432" s="283"/>
      <c r="G432" s="287"/>
      <c r="H432" s="302"/>
      <c r="I432" s="288"/>
      <c r="J432" s="302"/>
      <c r="K432" s="303"/>
      <c r="L432" s="50"/>
      <c r="M432" s="63"/>
    </row>
    <row r="433" spans="1:13">
      <c r="A433" s="44" cm="1">
        <f t="array" aca="1" ref="A433" ca="1">IF(INDEX(B:B,ROW()),COUNTIF(OFFSET(INDEX(B:B,ROW()),ROW()*-1+6,,ROW()-5),TRUE),0)</f>
        <v>0</v>
      </c>
      <c r="B433" s="44" t="b" cm="1">
        <f t="array" ref="B433">AND(分科號=INDEX(E:E,ROW()),INDEX(D:D,ROW())&gt;=分起日,INDEX(D:D,ROW())&lt;=分訖日,IF(分專案="全部",TRUE,INDEX(J:J,ROW())=分專案))</f>
        <v>0</v>
      </c>
      <c r="C433" s="45" cm="1">
        <f t="array" ref="C433">IF(INDEX(F:F,ROW())&lt;&gt;"",INDEX(F:F,ROW()),IF(INDEX(E:E,ROW())&lt;&gt;0,INDEX(C:C,ROW()-1),0))</f>
        <v>0</v>
      </c>
      <c r="D433" s="44" cm="1">
        <f t="array" ref="D433">IF(INDEX(G:G,ROW())&lt;&gt;"",INDEX(G:G,ROW()),IF(INDEX(E:E,ROW())&lt;&gt;0,INDEX(D:D,ROW()-1),0))</f>
        <v>0</v>
      </c>
      <c r="E433" s="217" cm="1">
        <f t="array" ref="E433">IF(INDEX(I:I,ROW())&lt;&gt;"",VALUE(TRIM(LEFT(INDEX(I:I,ROW()),6))),0)</f>
        <v>0</v>
      </c>
      <c r="F433" s="283"/>
      <c r="G433" s="287"/>
      <c r="H433" s="302"/>
      <c r="I433" s="288"/>
      <c r="J433" s="302"/>
      <c r="K433" s="303"/>
      <c r="L433" s="50"/>
      <c r="M433" s="63"/>
    </row>
    <row r="434" spans="1:13">
      <c r="A434" s="44" cm="1">
        <f t="array" aca="1" ref="A434" ca="1">IF(INDEX(B:B,ROW()),COUNTIF(OFFSET(INDEX(B:B,ROW()),ROW()*-1+6,,ROW()-5),TRUE),0)</f>
        <v>0</v>
      </c>
      <c r="B434" s="44" t="b" cm="1">
        <f t="array" ref="B434">AND(分科號=INDEX(E:E,ROW()),INDEX(D:D,ROW())&gt;=分起日,INDEX(D:D,ROW())&lt;=分訖日,IF(分專案="全部",TRUE,INDEX(J:J,ROW())=分專案))</f>
        <v>0</v>
      </c>
      <c r="C434" s="45" cm="1">
        <f t="array" ref="C434">IF(INDEX(F:F,ROW())&lt;&gt;"",INDEX(F:F,ROW()),IF(INDEX(E:E,ROW())&lt;&gt;0,INDEX(C:C,ROW()-1),0))</f>
        <v>0</v>
      </c>
      <c r="D434" s="44" cm="1">
        <f t="array" ref="D434">IF(INDEX(G:G,ROW())&lt;&gt;"",INDEX(G:G,ROW()),IF(INDEX(E:E,ROW())&lt;&gt;0,INDEX(D:D,ROW()-1),0))</f>
        <v>0</v>
      </c>
      <c r="E434" s="217" cm="1">
        <f t="array" ref="E434">IF(INDEX(I:I,ROW())&lt;&gt;"",VALUE(TRIM(LEFT(INDEX(I:I,ROW()),6))),0)</f>
        <v>0</v>
      </c>
      <c r="F434" s="283"/>
      <c r="G434" s="287"/>
      <c r="H434" s="302"/>
      <c r="I434" s="288"/>
      <c r="J434" s="302"/>
      <c r="K434" s="303"/>
      <c r="L434" s="50"/>
      <c r="M434" s="63"/>
    </row>
    <row r="435" spans="1:13">
      <c r="A435" s="44" cm="1">
        <f t="array" aca="1" ref="A435" ca="1">IF(INDEX(B:B,ROW()),COUNTIF(OFFSET(INDEX(B:B,ROW()),ROW()*-1+6,,ROW()-5),TRUE),0)</f>
        <v>0</v>
      </c>
      <c r="B435" s="44" t="b" cm="1">
        <f t="array" ref="B435">AND(分科號=INDEX(E:E,ROW()),INDEX(D:D,ROW())&gt;=分起日,INDEX(D:D,ROW())&lt;=分訖日,IF(分專案="全部",TRUE,INDEX(J:J,ROW())=分專案))</f>
        <v>0</v>
      </c>
      <c r="C435" s="45" cm="1">
        <f t="array" ref="C435">IF(INDEX(F:F,ROW())&lt;&gt;"",INDEX(F:F,ROW()),IF(INDEX(E:E,ROW())&lt;&gt;0,INDEX(C:C,ROW()-1),0))</f>
        <v>0</v>
      </c>
      <c r="D435" s="44" cm="1">
        <f t="array" ref="D435">IF(INDEX(G:G,ROW())&lt;&gt;"",INDEX(G:G,ROW()),IF(INDEX(E:E,ROW())&lt;&gt;0,INDEX(D:D,ROW()-1),0))</f>
        <v>0</v>
      </c>
      <c r="E435" s="217" cm="1">
        <f t="array" ref="E435">IF(INDEX(I:I,ROW())&lt;&gt;"",VALUE(TRIM(LEFT(INDEX(I:I,ROW()),6))),0)</f>
        <v>0</v>
      </c>
      <c r="F435" s="283"/>
      <c r="G435" s="287"/>
      <c r="H435" s="302"/>
      <c r="I435" s="288"/>
      <c r="J435" s="302"/>
      <c r="K435" s="303"/>
      <c r="L435" s="50"/>
      <c r="M435" s="63"/>
    </row>
    <row r="436" spans="1:13">
      <c r="A436" s="44" cm="1">
        <f t="array" aca="1" ref="A436" ca="1">IF(INDEX(B:B,ROW()),COUNTIF(OFFSET(INDEX(B:B,ROW()),ROW()*-1+6,,ROW()-5),TRUE),0)</f>
        <v>0</v>
      </c>
      <c r="B436" s="44" t="b" cm="1">
        <f t="array" ref="B436">AND(分科號=INDEX(E:E,ROW()),INDEX(D:D,ROW())&gt;=分起日,INDEX(D:D,ROW())&lt;=分訖日,IF(分專案="全部",TRUE,INDEX(J:J,ROW())=分專案))</f>
        <v>0</v>
      </c>
      <c r="C436" s="45" cm="1">
        <f t="array" ref="C436">IF(INDEX(F:F,ROW())&lt;&gt;"",INDEX(F:F,ROW()),IF(INDEX(E:E,ROW())&lt;&gt;0,INDEX(C:C,ROW()-1),0))</f>
        <v>0</v>
      </c>
      <c r="D436" s="44" cm="1">
        <f t="array" ref="D436">IF(INDEX(G:G,ROW())&lt;&gt;"",INDEX(G:G,ROW()),IF(INDEX(E:E,ROW())&lt;&gt;0,INDEX(D:D,ROW()-1),0))</f>
        <v>0</v>
      </c>
      <c r="E436" s="217" cm="1">
        <f t="array" ref="E436">IF(INDEX(I:I,ROW())&lt;&gt;"",VALUE(TRIM(LEFT(INDEX(I:I,ROW()),6))),0)</f>
        <v>0</v>
      </c>
      <c r="F436" s="283"/>
      <c r="G436" s="287"/>
      <c r="H436" s="302"/>
      <c r="I436" s="288"/>
      <c r="J436" s="302"/>
      <c r="K436" s="303"/>
      <c r="L436" s="50"/>
      <c r="M436" s="63"/>
    </row>
    <row r="437" spans="1:13">
      <c r="A437" s="44" cm="1">
        <f t="array" aca="1" ref="A437" ca="1">IF(INDEX(B:B,ROW()),COUNTIF(OFFSET(INDEX(B:B,ROW()),ROW()*-1+6,,ROW()-5),TRUE),0)</f>
        <v>0</v>
      </c>
      <c r="B437" s="44" t="b" cm="1">
        <f t="array" ref="B437">AND(分科號=INDEX(E:E,ROW()),INDEX(D:D,ROW())&gt;=分起日,INDEX(D:D,ROW())&lt;=分訖日,IF(分專案="全部",TRUE,INDEX(J:J,ROW())=分專案))</f>
        <v>0</v>
      </c>
      <c r="C437" s="45" cm="1">
        <f t="array" ref="C437">IF(INDEX(F:F,ROW())&lt;&gt;"",INDEX(F:F,ROW()),IF(INDEX(E:E,ROW())&lt;&gt;0,INDEX(C:C,ROW()-1),0))</f>
        <v>0</v>
      </c>
      <c r="D437" s="44" cm="1">
        <f t="array" ref="D437">IF(INDEX(G:G,ROW())&lt;&gt;"",INDEX(G:G,ROW()),IF(INDEX(E:E,ROW())&lt;&gt;0,INDEX(D:D,ROW()-1),0))</f>
        <v>0</v>
      </c>
      <c r="E437" s="217" cm="1">
        <f t="array" ref="E437">IF(INDEX(I:I,ROW())&lt;&gt;"",VALUE(TRIM(LEFT(INDEX(I:I,ROW()),6))),0)</f>
        <v>0</v>
      </c>
      <c r="F437" s="283"/>
      <c r="G437" s="287"/>
      <c r="H437" s="302"/>
      <c r="I437" s="288"/>
      <c r="J437" s="302"/>
      <c r="K437" s="303"/>
      <c r="L437" s="50"/>
      <c r="M437" s="63"/>
    </row>
    <row r="438" spans="1:13">
      <c r="A438" s="44" cm="1">
        <f t="array" aca="1" ref="A438" ca="1">IF(INDEX(B:B,ROW()),COUNTIF(OFFSET(INDEX(B:B,ROW()),ROW()*-1+6,,ROW()-5),TRUE),0)</f>
        <v>0</v>
      </c>
      <c r="B438" s="44" t="b" cm="1">
        <f t="array" ref="B438">AND(分科號=INDEX(E:E,ROW()),INDEX(D:D,ROW())&gt;=分起日,INDEX(D:D,ROW())&lt;=分訖日,IF(分專案="全部",TRUE,INDEX(J:J,ROW())=分專案))</f>
        <v>0</v>
      </c>
      <c r="C438" s="45" cm="1">
        <f t="array" ref="C438">IF(INDEX(F:F,ROW())&lt;&gt;"",INDEX(F:F,ROW()),IF(INDEX(E:E,ROW())&lt;&gt;0,INDEX(C:C,ROW()-1),0))</f>
        <v>0</v>
      </c>
      <c r="D438" s="44" cm="1">
        <f t="array" ref="D438">IF(INDEX(G:G,ROW())&lt;&gt;"",INDEX(G:G,ROW()),IF(INDEX(E:E,ROW())&lt;&gt;0,INDEX(D:D,ROW()-1),0))</f>
        <v>0</v>
      </c>
      <c r="E438" s="217" cm="1">
        <f t="array" ref="E438">IF(INDEX(I:I,ROW())&lt;&gt;"",VALUE(TRIM(LEFT(INDEX(I:I,ROW()),6))),0)</f>
        <v>0</v>
      </c>
      <c r="F438" s="283"/>
      <c r="G438" s="287"/>
      <c r="H438" s="302"/>
      <c r="I438" s="288"/>
      <c r="J438" s="302"/>
      <c r="K438" s="303"/>
      <c r="L438" s="50"/>
      <c r="M438" s="63"/>
    </row>
    <row r="439" spans="1:13">
      <c r="A439" s="44" cm="1">
        <f t="array" aca="1" ref="A439" ca="1">IF(INDEX(B:B,ROW()),COUNTIF(OFFSET(INDEX(B:B,ROW()),ROW()*-1+6,,ROW()-5),TRUE),0)</f>
        <v>0</v>
      </c>
      <c r="B439" s="44" t="b" cm="1">
        <f t="array" ref="B439">AND(分科號=INDEX(E:E,ROW()),INDEX(D:D,ROW())&gt;=分起日,INDEX(D:D,ROW())&lt;=分訖日,IF(分專案="全部",TRUE,INDEX(J:J,ROW())=分專案))</f>
        <v>0</v>
      </c>
      <c r="C439" s="45" cm="1">
        <f t="array" ref="C439">IF(INDEX(F:F,ROW())&lt;&gt;"",INDEX(F:F,ROW()),IF(INDEX(E:E,ROW())&lt;&gt;0,INDEX(C:C,ROW()-1),0))</f>
        <v>0</v>
      </c>
      <c r="D439" s="44" cm="1">
        <f t="array" ref="D439">IF(INDEX(G:G,ROW())&lt;&gt;"",INDEX(G:G,ROW()),IF(INDEX(E:E,ROW())&lt;&gt;0,INDEX(D:D,ROW()-1),0))</f>
        <v>0</v>
      </c>
      <c r="E439" s="217" cm="1">
        <f t="array" ref="E439">IF(INDEX(I:I,ROW())&lt;&gt;"",VALUE(TRIM(LEFT(INDEX(I:I,ROW()),6))),0)</f>
        <v>0</v>
      </c>
      <c r="F439" s="283"/>
      <c r="G439" s="287"/>
      <c r="H439" s="302"/>
      <c r="I439" s="288"/>
      <c r="J439" s="302"/>
      <c r="K439" s="303"/>
      <c r="L439" s="50"/>
      <c r="M439" s="63"/>
    </row>
    <row r="440" spans="1:13">
      <c r="A440" s="44" cm="1">
        <f t="array" aca="1" ref="A440" ca="1">IF(INDEX(B:B,ROW()),COUNTIF(OFFSET(INDEX(B:B,ROW()),ROW()*-1+6,,ROW()-5),TRUE),0)</f>
        <v>0</v>
      </c>
      <c r="B440" s="44" t="b" cm="1">
        <f t="array" ref="B440">AND(分科號=INDEX(E:E,ROW()),INDEX(D:D,ROW())&gt;=分起日,INDEX(D:D,ROW())&lt;=分訖日,IF(分專案="全部",TRUE,INDEX(J:J,ROW())=分專案))</f>
        <v>0</v>
      </c>
      <c r="C440" s="45" cm="1">
        <f t="array" ref="C440">IF(INDEX(F:F,ROW())&lt;&gt;"",INDEX(F:F,ROW()),IF(INDEX(E:E,ROW())&lt;&gt;0,INDEX(C:C,ROW()-1),0))</f>
        <v>0</v>
      </c>
      <c r="D440" s="44" cm="1">
        <f t="array" ref="D440">IF(INDEX(G:G,ROW())&lt;&gt;"",INDEX(G:G,ROW()),IF(INDEX(E:E,ROW())&lt;&gt;0,INDEX(D:D,ROW()-1),0))</f>
        <v>0</v>
      </c>
      <c r="E440" s="217" cm="1">
        <f t="array" ref="E440">IF(INDEX(I:I,ROW())&lt;&gt;"",VALUE(TRIM(LEFT(INDEX(I:I,ROW()),6))),0)</f>
        <v>0</v>
      </c>
      <c r="F440" s="283"/>
      <c r="G440" s="287"/>
      <c r="H440" s="302"/>
      <c r="I440" s="288"/>
      <c r="J440" s="302"/>
      <c r="K440" s="303"/>
      <c r="L440" s="50"/>
      <c r="M440" s="63"/>
    </row>
    <row r="441" spans="1:13">
      <c r="A441" s="44" cm="1">
        <f t="array" aca="1" ref="A441" ca="1">IF(INDEX(B:B,ROW()),COUNTIF(OFFSET(INDEX(B:B,ROW()),ROW()*-1+6,,ROW()-5),TRUE),0)</f>
        <v>0</v>
      </c>
      <c r="B441" s="44" t="b" cm="1">
        <f t="array" ref="B441">AND(分科號=INDEX(E:E,ROW()),INDEX(D:D,ROW())&gt;=分起日,INDEX(D:D,ROW())&lt;=分訖日,IF(分專案="全部",TRUE,INDEX(J:J,ROW())=分專案))</f>
        <v>0</v>
      </c>
      <c r="C441" s="45" cm="1">
        <f t="array" ref="C441">IF(INDEX(F:F,ROW())&lt;&gt;"",INDEX(F:F,ROW()),IF(INDEX(E:E,ROW())&lt;&gt;0,INDEX(C:C,ROW()-1),0))</f>
        <v>0</v>
      </c>
      <c r="D441" s="44" cm="1">
        <f t="array" ref="D441">IF(INDEX(G:G,ROW())&lt;&gt;"",INDEX(G:G,ROW()),IF(INDEX(E:E,ROW())&lt;&gt;0,INDEX(D:D,ROW()-1),0))</f>
        <v>0</v>
      </c>
      <c r="E441" s="217" cm="1">
        <f t="array" ref="E441">IF(INDEX(I:I,ROW())&lt;&gt;"",VALUE(TRIM(LEFT(INDEX(I:I,ROW()),6))),0)</f>
        <v>0</v>
      </c>
      <c r="F441" s="283"/>
      <c r="G441" s="287"/>
      <c r="H441" s="302"/>
      <c r="I441" s="288"/>
      <c r="J441" s="302"/>
      <c r="K441" s="303"/>
      <c r="L441" s="50"/>
      <c r="M441" s="63"/>
    </row>
    <row r="442" spans="1:13">
      <c r="A442" s="44" cm="1">
        <f t="array" aca="1" ref="A442" ca="1">IF(INDEX(B:B,ROW()),COUNTIF(OFFSET(INDEX(B:B,ROW()),ROW()*-1+6,,ROW()-5),TRUE),0)</f>
        <v>0</v>
      </c>
      <c r="B442" s="44" t="b" cm="1">
        <f t="array" ref="B442">AND(分科號=INDEX(E:E,ROW()),INDEX(D:D,ROW())&gt;=分起日,INDEX(D:D,ROW())&lt;=分訖日,IF(分專案="全部",TRUE,INDEX(J:J,ROW())=分專案))</f>
        <v>0</v>
      </c>
      <c r="C442" s="45" cm="1">
        <f t="array" ref="C442">IF(INDEX(F:F,ROW())&lt;&gt;"",INDEX(F:F,ROW()),IF(INDEX(E:E,ROW())&lt;&gt;0,INDEX(C:C,ROW()-1),0))</f>
        <v>0</v>
      </c>
      <c r="D442" s="44" cm="1">
        <f t="array" ref="D442">IF(INDEX(G:G,ROW())&lt;&gt;"",INDEX(G:G,ROW()),IF(INDEX(E:E,ROW())&lt;&gt;0,INDEX(D:D,ROW()-1),0))</f>
        <v>0</v>
      </c>
      <c r="E442" s="217" cm="1">
        <f t="array" ref="E442">IF(INDEX(I:I,ROW())&lt;&gt;"",VALUE(TRIM(LEFT(INDEX(I:I,ROW()),6))),0)</f>
        <v>0</v>
      </c>
      <c r="F442" s="283"/>
      <c r="G442" s="287"/>
      <c r="H442" s="302"/>
      <c r="I442" s="288"/>
      <c r="J442" s="302"/>
      <c r="K442" s="303"/>
      <c r="L442" s="50"/>
      <c r="M442" s="63"/>
    </row>
    <row r="443" spans="1:13">
      <c r="A443" s="44" cm="1">
        <f t="array" aca="1" ref="A443" ca="1">IF(INDEX(B:B,ROW()),COUNTIF(OFFSET(INDEX(B:B,ROW()),ROW()*-1+6,,ROW()-5),TRUE),0)</f>
        <v>0</v>
      </c>
      <c r="B443" s="44" t="b" cm="1">
        <f t="array" ref="B443">AND(分科號=INDEX(E:E,ROW()),INDEX(D:D,ROW())&gt;=分起日,INDEX(D:D,ROW())&lt;=分訖日,IF(分專案="全部",TRUE,INDEX(J:J,ROW())=分專案))</f>
        <v>0</v>
      </c>
      <c r="C443" s="45" cm="1">
        <f t="array" ref="C443">IF(INDEX(F:F,ROW())&lt;&gt;"",INDEX(F:F,ROW()),IF(INDEX(E:E,ROW())&lt;&gt;0,INDEX(C:C,ROW()-1),0))</f>
        <v>0</v>
      </c>
      <c r="D443" s="44" cm="1">
        <f t="array" ref="D443">IF(INDEX(G:G,ROW())&lt;&gt;"",INDEX(G:G,ROW()),IF(INDEX(E:E,ROW())&lt;&gt;0,INDEX(D:D,ROW()-1),0))</f>
        <v>0</v>
      </c>
      <c r="E443" s="217" cm="1">
        <f t="array" ref="E443">IF(INDEX(I:I,ROW())&lt;&gt;"",VALUE(TRIM(LEFT(INDEX(I:I,ROW()),6))),0)</f>
        <v>0</v>
      </c>
      <c r="F443" s="283"/>
      <c r="G443" s="287"/>
      <c r="H443" s="302"/>
      <c r="I443" s="288"/>
      <c r="J443" s="302"/>
      <c r="K443" s="303"/>
      <c r="L443" s="50"/>
      <c r="M443" s="63"/>
    </row>
    <row r="444" spans="1:13">
      <c r="A444" s="44" cm="1">
        <f t="array" aca="1" ref="A444" ca="1">IF(INDEX(B:B,ROW()),COUNTIF(OFFSET(INDEX(B:B,ROW()),ROW()*-1+6,,ROW()-5),TRUE),0)</f>
        <v>0</v>
      </c>
      <c r="B444" s="44" t="b" cm="1">
        <f t="array" ref="B444">AND(分科號=INDEX(E:E,ROW()),INDEX(D:D,ROW())&gt;=分起日,INDEX(D:D,ROW())&lt;=分訖日,IF(分專案="全部",TRUE,INDEX(J:J,ROW())=分專案))</f>
        <v>0</v>
      </c>
      <c r="C444" s="45" cm="1">
        <f t="array" ref="C444">IF(INDEX(F:F,ROW())&lt;&gt;"",INDEX(F:F,ROW()),IF(INDEX(E:E,ROW())&lt;&gt;0,INDEX(C:C,ROW()-1),0))</f>
        <v>0</v>
      </c>
      <c r="D444" s="44" cm="1">
        <f t="array" ref="D444">IF(INDEX(G:G,ROW())&lt;&gt;"",INDEX(G:G,ROW()),IF(INDEX(E:E,ROW())&lt;&gt;0,INDEX(D:D,ROW()-1),0))</f>
        <v>0</v>
      </c>
      <c r="E444" s="217" cm="1">
        <f t="array" ref="E444">IF(INDEX(I:I,ROW())&lt;&gt;"",VALUE(TRIM(LEFT(INDEX(I:I,ROW()),6))),0)</f>
        <v>0</v>
      </c>
      <c r="F444" s="283"/>
      <c r="G444" s="287"/>
      <c r="H444" s="302"/>
      <c r="I444" s="288"/>
      <c r="J444" s="302"/>
      <c r="K444" s="303"/>
      <c r="L444" s="50"/>
      <c r="M444" s="63"/>
    </row>
    <row r="445" spans="1:13">
      <c r="A445" s="44" cm="1">
        <f t="array" aca="1" ref="A445" ca="1">IF(INDEX(B:B,ROW()),COUNTIF(OFFSET(INDEX(B:B,ROW()),ROW()*-1+6,,ROW()-5),TRUE),0)</f>
        <v>0</v>
      </c>
      <c r="B445" s="44" t="b" cm="1">
        <f t="array" ref="B445">AND(分科號=INDEX(E:E,ROW()),INDEX(D:D,ROW())&gt;=分起日,INDEX(D:D,ROW())&lt;=分訖日,IF(分專案="全部",TRUE,INDEX(J:J,ROW())=分專案))</f>
        <v>0</v>
      </c>
      <c r="C445" s="45" cm="1">
        <f t="array" ref="C445">IF(INDEX(F:F,ROW())&lt;&gt;"",INDEX(F:F,ROW()),IF(INDEX(E:E,ROW())&lt;&gt;0,INDEX(C:C,ROW()-1),0))</f>
        <v>0</v>
      </c>
      <c r="D445" s="44" cm="1">
        <f t="array" ref="D445">IF(INDEX(G:G,ROW())&lt;&gt;"",INDEX(G:G,ROW()),IF(INDEX(E:E,ROW())&lt;&gt;0,INDEX(D:D,ROW()-1),0))</f>
        <v>0</v>
      </c>
      <c r="E445" s="217" cm="1">
        <f t="array" ref="E445">IF(INDEX(I:I,ROW())&lt;&gt;"",VALUE(TRIM(LEFT(INDEX(I:I,ROW()),6))),0)</f>
        <v>0</v>
      </c>
      <c r="F445" s="283"/>
      <c r="G445" s="287"/>
      <c r="H445" s="302"/>
      <c r="I445" s="288"/>
      <c r="J445" s="302"/>
      <c r="K445" s="303"/>
      <c r="L445" s="50"/>
      <c r="M445" s="63"/>
    </row>
    <row r="446" spans="1:13">
      <c r="A446" s="44" cm="1">
        <f t="array" aca="1" ref="A446" ca="1">IF(INDEX(B:B,ROW()),COUNTIF(OFFSET(INDEX(B:B,ROW()),ROW()*-1+6,,ROW()-5),TRUE),0)</f>
        <v>0</v>
      </c>
      <c r="B446" s="44" t="b" cm="1">
        <f t="array" ref="B446">AND(分科號=INDEX(E:E,ROW()),INDEX(D:D,ROW())&gt;=分起日,INDEX(D:D,ROW())&lt;=分訖日,IF(分專案="全部",TRUE,INDEX(J:J,ROW())=分專案))</f>
        <v>0</v>
      </c>
      <c r="C446" s="45" cm="1">
        <f t="array" ref="C446">IF(INDEX(F:F,ROW())&lt;&gt;"",INDEX(F:F,ROW()),IF(INDEX(E:E,ROW())&lt;&gt;0,INDEX(C:C,ROW()-1),0))</f>
        <v>0</v>
      </c>
      <c r="D446" s="44" cm="1">
        <f t="array" ref="D446">IF(INDEX(G:G,ROW())&lt;&gt;"",INDEX(G:G,ROW()),IF(INDEX(E:E,ROW())&lt;&gt;0,INDEX(D:D,ROW()-1),0))</f>
        <v>0</v>
      </c>
      <c r="E446" s="217" cm="1">
        <f t="array" ref="E446">IF(INDEX(I:I,ROW())&lt;&gt;"",VALUE(TRIM(LEFT(INDEX(I:I,ROW()),6))),0)</f>
        <v>0</v>
      </c>
      <c r="F446" s="283"/>
      <c r="G446" s="287"/>
      <c r="H446" s="302"/>
      <c r="I446" s="288"/>
      <c r="J446" s="302"/>
      <c r="K446" s="303"/>
      <c r="L446" s="50"/>
      <c r="M446" s="63"/>
    </row>
    <row r="447" spans="1:13">
      <c r="A447" s="44" cm="1">
        <f t="array" aca="1" ref="A447" ca="1">IF(INDEX(B:B,ROW()),COUNTIF(OFFSET(INDEX(B:B,ROW()),ROW()*-1+6,,ROW()-5),TRUE),0)</f>
        <v>0</v>
      </c>
      <c r="B447" s="44" t="b" cm="1">
        <f t="array" ref="B447">AND(分科號=INDEX(E:E,ROW()),INDEX(D:D,ROW())&gt;=分起日,INDEX(D:D,ROW())&lt;=分訖日,IF(分專案="全部",TRUE,INDEX(J:J,ROW())=分專案))</f>
        <v>0</v>
      </c>
      <c r="C447" s="45" cm="1">
        <f t="array" ref="C447">IF(INDEX(F:F,ROW())&lt;&gt;"",INDEX(F:F,ROW()),IF(INDEX(E:E,ROW())&lt;&gt;0,INDEX(C:C,ROW()-1),0))</f>
        <v>0</v>
      </c>
      <c r="D447" s="44" cm="1">
        <f t="array" ref="D447">IF(INDEX(G:G,ROW())&lt;&gt;"",INDEX(G:G,ROW()),IF(INDEX(E:E,ROW())&lt;&gt;0,INDEX(D:D,ROW()-1),0))</f>
        <v>0</v>
      </c>
      <c r="E447" s="217" cm="1">
        <f t="array" ref="E447">IF(INDEX(I:I,ROW())&lt;&gt;"",VALUE(TRIM(LEFT(INDEX(I:I,ROW()),6))),0)</f>
        <v>0</v>
      </c>
      <c r="F447" s="283"/>
      <c r="G447" s="287"/>
      <c r="H447" s="302"/>
      <c r="I447" s="288"/>
      <c r="J447" s="302"/>
      <c r="K447" s="303"/>
      <c r="L447" s="50"/>
      <c r="M447" s="63"/>
    </row>
    <row r="448" spans="1:13">
      <c r="A448" s="44" cm="1">
        <f t="array" aca="1" ref="A448" ca="1">IF(INDEX(B:B,ROW()),COUNTIF(OFFSET(INDEX(B:B,ROW()),ROW()*-1+6,,ROW()-5),TRUE),0)</f>
        <v>0</v>
      </c>
      <c r="B448" s="44" t="b" cm="1">
        <f t="array" ref="B448">AND(分科號=INDEX(E:E,ROW()),INDEX(D:D,ROW())&gt;=分起日,INDEX(D:D,ROW())&lt;=分訖日,IF(分專案="全部",TRUE,INDEX(J:J,ROW())=分專案))</f>
        <v>0</v>
      </c>
      <c r="C448" s="45" cm="1">
        <f t="array" ref="C448">IF(INDEX(F:F,ROW())&lt;&gt;"",INDEX(F:F,ROW()),IF(INDEX(E:E,ROW())&lt;&gt;0,INDEX(C:C,ROW()-1),0))</f>
        <v>0</v>
      </c>
      <c r="D448" s="44" cm="1">
        <f t="array" ref="D448">IF(INDEX(G:G,ROW())&lt;&gt;"",INDEX(G:G,ROW()),IF(INDEX(E:E,ROW())&lt;&gt;0,INDEX(D:D,ROW()-1),0))</f>
        <v>0</v>
      </c>
      <c r="E448" s="217" cm="1">
        <f t="array" ref="E448">IF(INDEX(I:I,ROW())&lt;&gt;"",VALUE(TRIM(LEFT(INDEX(I:I,ROW()),6))),0)</f>
        <v>0</v>
      </c>
      <c r="F448" s="283"/>
      <c r="G448" s="287"/>
      <c r="H448" s="302"/>
      <c r="I448" s="288"/>
      <c r="J448" s="302"/>
      <c r="K448" s="303"/>
      <c r="L448" s="50"/>
      <c r="M448" s="63"/>
    </row>
    <row r="449" spans="1:13">
      <c r="A449" s="44" cm="1">
        <f t="array" aca="1" ref="A449" ca="1">IF(INDEX(B:B,ROW()),COUNTIF(OFFSET(INDEX(B:B,ROW()),ROW()*-1+6,,ROW()-5),TRUE),0)</f>
        <v>0</v>
      </c>
      <c r="B449" s="44" t="b" cm="1">
        <f t="array" ref="B449">AND(分科號=INDEX(E:E,ROW()),INDEX(D:D,ROW())&gt;=分起日,INDEX(D:D,ROW())&lt;=分訖日,IF(分專案="全部",TRUE,INDEX(J:J,ROW())=分專案))</f>
        <v>0</v>
      </c>
      <c r="C449" s="45" cm="1">
        <f t="array" ref="C449">IF(INDEX(F:F,ROW())&lt;&gt;"",INDEX(F:F,ROW()),IF(INDEX(E:E,ROW())&lt;&gt;0,INDEX(C:C,ROW()-1),0))</f>
        <v>0</v>
      </c>
      <c r="D449" s="44" cm="1">
        <f t="array" ref="D449">IF(INDEX(G:G,ROW())&lt;&gt;"",INDEX(G:G,ROW()),IF(INDEX(E:E,ROW())&lt;&gt;0,INDEX(D:D,ROW()-1),0))</f>
        <v>0</v>
      </c>
      <c r="E449" s="217" cm="1">
        <f t="array" ref="E449">IF(INDEX(I:I,ROW())&lt;&gt;"",VALUE(TRIM(LEFT(INDEX(I:I,ROW()),6))),0)</f>
        <v>0</v>
      </c>
      <c r="F449" s="283"/>
      <c r="G449" s="287"/>
      <c r="H449" s="302"/>
      <c r="I449" s="288"/>
      <c r="J449" s="302"/>
      <c r="K449" s="303"/>
      <c r="L449" s="50"/>
      <c r="M449" s="63"/>
    </row>
    <row r="450" spans="1:13">
      <c r="A450" s="44" cm="1">
        <f t="array" aca="1" ref="A450" ca="1">IF(INDEX(B:B,ROW()),COUNTIF(OFFSET(INDEX(B:B,ROW()),ROW()*-1+6,,ROW()-5),TRUE),0)</f>
        <v>0</v>
      </c>
      <c r="B450" s="44" t="b" cm="1">
        <f t="array" ref="B450">AND(分科號=INDEX(E:E,ROW()),INDEX(D:D,ROW())&gt;=分起日,INDEX(D:D,ROW())&lt;=分訖日,IF(分專案="全部",TRUE,INDEX(J:J,ROW())=分專案))</f>
        <v>0</v>
      </c>
      <c r="C450" s="45" cm="1">
        <f t="array" ref="C450">IF(INDEX(F:F,ROW())&lt;&gt;"",INDEX(F:F,ROW()),IF(INDEX(E:E,ROW())&lt;&gt;0,INDEX(C:C,ROW()-1),0))</f>
        <v>0</v>
      </c>
      <c r="D450" s="44" cm="1">
        <f t="array" ref="D450">IF(INDEX(G:G,ROW())&lt;&gt;"",INDEX(G:G,ROW()),IF(INDEX(E:E,ROW())&lt;&gt;0,INDEX(D:D,ROW()-1),0))</f>
        <v>0</v>
      </c>
      <c r="E450" s="217" cm="1">
        <f t="array" ref="E450">IF(INDEX(I:I,ROW())&lt;&gt;"",VALUE(TRIM(LEFT(INDEX(I:I,ROW()),6))),0)</f>
        <v>0</v>
      </c>
      <c r="F450" s="283"/>
      <c r="G450" s="287"/>
      <c r="H450" s="302"/>
      <c r="I450" s="288"/>
      <c r="J450" s="302"/>
      <c r="K450" s="303"/>
      <c r="L450" s="50"/>
      <c r="M450" s="63"/>
    </row>
    <row r="451" spans="1:13">
      <c r="A451" s="44" cm="1">
        <f t="array" aca="1" ref="A451" ca="1">IF(INDEX(B:B,ROW()),COUNTIF(OFFSET(INDEX(B:B,ROW()),ROW()*-1+6,,ROW()-5),TRUE),0)</f>
        <v>0</v>
      </c>
      <c r="B451" s="44" t="b" cm="1">
        <f t="array" ref="B451">AND(分科號=INDEX(E:E,ROW()),INDEX(D:D,ROW())&gt;=分起日,INDEX(D:D,ROW())&lt;=分訖日,IF(分專案="全部",TRUE,INDEX(J:J,ROW())=分專案))</f>
        <v>0</v>
      </c>
      <c r="C451" s="45" cm="1">
        <f t="array" ref="C451">IF(INDEX(F:F,ROW())&lt;&gt;"",INDEX(F:F,ROW()),IF(INDEX(E:E,ROW())&lt;&gt;0,INDEX(C:C,ROW()-1),0))</f>
        <v>0</v>
      </c>
      <c r="D451" s="44" cm="1">
        <f t="array" ref="D451">IF(INDEX(G:G,ROW())&lt;&gt;"",INDEX(G:G,ROW()),IF(INDEX(E:E,ROW())&lt;&gt;0,INDEX(D:D,ROW()-1),0))</f>
        <v>0</v>
      </c>
      <c r="E451" s="217" cm="1">
        <f t="array" ref="E451">IF(INDEX(I:I,ROW())&lt;&gt;"",VALUE(TRIM(LEFT(INDEX(I:I,ROW()),6))),0)</f>
        <v>0</v>
      </c>
      <c r="F451" s="283"/>
      <c r="G451" s="287"/>
      <c r="H451" s="302"/>
      <c r="I451" s="288"/>
      <c r="J451" s="302"/>
      <c r="K451" s="303"/>
      <c r="L451" s="50"/>
      <c r="M451" s="63"/>
    </row>
    <row r="452" spans="1:13">
      <c r="A452" s="44" cm="1">
        <f t="array" aca="1" ref="A452" ca="1">IF(INDEX(B:B,ROW()),COUNTIF(OFFSET(INDEX(B:B,ROW()),ROW()*-1+6,,ROW()-5),TRUE),0)</f>
        <v>0</v>
      </c>
      <c r="B452" s="44" t="b" cm="1">
        <f t="array" ref="B452">AND(分科號=INDEX(E:E,ROW()),INDEX(D:D,ROW())&gt;=分起日,INDEX(D:D,ROW())&lt;=分訖日,IF(分專案="全部",TRUE,INDEX(J:J,ROW())=分專案))</f>
        <v>0</v>
      </c>
      <c r="C452" s="45" cm="1">
        <f t="array" ref="C452">IF(INDEX(F:F,ROW())&lt;&gt;"",INDEX(F:F,ROW()),IF(INDEX(E:E,ROW())&lt;&gt;0,INDEX(C:C,ROW()-1),0))</f>
        <v>0</v>
      </c>
      <c r="D452" s="44" cm="1">
        <f t="array" ref="D452">IF(INDEX(G:G,ROW())&lt;&gt;"",INDEX(G:G,ROW()),IF(INDEX(E:E,ROW())&lt;&gt;0,INDEX(D:D,ROW()-1),0))</f>
        <v>0</v>
      </c>
      <c r="E452" s="217" cm="1">
        <f t="array" ref="E452">IF(INDEX(I:I,ROW())&lt;&gt;"",VALUE(TRIM(LEFT(INDEX(I:I,ROW()),6))),0)</f>
        <v>0</v>
      </c>
      <c r="F452" s="283"/>
      <c r="G452" s="287"/>
      <c r="H452" s="302"/>
      <c r="I452" s="288"/>
      <c r="J452" s="302"/>
      <c r="K452" s="303"/>
      <c r="L452" s="50"/>
      <c r="M452" s="63"/>
    </row>
    <row r="453" spans="1:13">
      <c r="A453" s="44" cm="1">
        <f t="array" aca="1" ref="A453" ca="1">IF(INDEX(B:B,ROW()),COUNTIF(OFFSET(INDEX(B:B,ROW()),ROW()*-1+6,,ROW()-5),TRUE),0)</f>
        <v>0</v>
      </c>
      <c r="B453" s="44" t="b" cm="1">
        <f t="array" ref="B453">AND(分科號=INDEX(E:E,ROW()),INDEX(D:D,ROW())&gt;=分起日,INDEX(D:D,ROW())&lt;=分訖日,IF(分專案="全部",TRUE,INDEX(J:J,ROW())=分專案))</f>
        <v>0</v>
      </c>
      <c r="C453" s="45" cm="1">
        <f t="array" ref="C453">IF(INDEX(F:F,ROW())&lt;&gt;"",INDEX(F:F,ROW()),IF(INDEX(E:E,ROW())&lt;&gt;0,INDEX(C:C,ROW()-1),0))</f>
        <v>0</v>
      </c>
      <c r="D453" s="44" cm="1">
        <f t="array" ref="D453">IF(INDEX(G:G,ROW())&lt;&gt;"",INDEX(G:G,ROW()),IF(INDEX(E:E,ROW())&lt;&gt;0,INDEX(D:D,ROW()-1),0))</f>
        <v>0</v>
      </c>
      <c r="E453" s="217" cm="1">
        <f t="array" ref="E453">IF(INDEX(I:I,ROW())&lt;&gt;"",VALUE(TRIM(LEFT(INDEX(I:I,ROW()),6))),0)</f>
        <v>0</v>
      </c>
      <c r="F453" s="283"/>
      <c r="G453" s="287"/>
      <c r="H453" s="302"/>
      <c r="I453" s="288"/>
      <c r="J453" s="302"/>
      <c r="K453" s="303"/>
      <c r="L453" s="50"/>
      <c r="M453" s="63"/>
    </row>
    <row r="454" spans="1:13">
      <c r="A454" s="44" cm="1">
        <f t="array" aca="1" ref="A454" ca="1">IF(INDEX(B:B,ROW()),COUNTIF(OFFSET(INDEX(B:B,ROW()),ROW()*-1+6,,ROW()-5),TRUE),0)</f>
        <v>0</v>
      </c>
      <c r="B454" s="44" t="b" cm="1">
        <f t="array" ref="B454">AND(分科號=INDEX(E:E,ROW()),INDEX(D:D,ROW())&gt;=分起日,INDEX(D:D,ROW())&lt;=分訖日,IF(分專案="全部",TRUE,INDEX(J:J,ROW())=分專案))</f>
        <v>0</v>
      </c>
      <c r="C454" s="45" cm="1">
        <f t="array" ref="C454">IF(INDEX(F:F,ROW())&lt;&gt;"",INDEX(F:F,ROW()),IF(INDEX(E:E,ROW())&lt;&gt;0,INDEX(C:C,ROW()-1),0))</f>
        <v>0</v>
      </c>
      <c r="D454" s="44" cm="1">
        <f t="array" ref="D454">IF(INDEX(G:G,ROW())&lt;&gt;"",INDEX(G:G,ROW()),IF(INDEX(E:E,ROW())&lt;&gt;0,INDEX(D:D,ROW()-1),0))</f>
        <v>0</v>
      </c>
      <c r="E454" s="217" cm="1">
        <f t="array" ref="E454">IF(INDEX(I:I,ROW())&lt;&gt;"",VALUE(TRIM(LEFT(INDEX(I:I,ROW()),6))),0)</f>
        <v>0</v>
      </c>
      <c r="F454" s="283"/>
      <c r="G454" s="287"/>
      <c r="H454" s="302"/>
      <c r="I454" s="288"/>
      <c r="J454" s="302"/>
      <c r="K454" s="303"/>
      <c r="L454" s="50"/>
      <c r="M454" s="63"/>
    </row>
    <row r="455" spans="1:13">
      <c r="A455" s="44" cm="1">
        <f t="array" aca="1" ref="A455" ca="1">IF(INDEX(B:B,ROW()),COUNTIF(OFFSET(INDEX(B:B,ROW()),ROW()*-1+6,,ROW()-5),TRUE),0)</f>
        <v>0</v>
      </c>
      <c r="B455" s="44" t="b" cm="1">
        <f t="array" ref="B455">AND(分科號=INDEX(E:E,ROW()),INDEX(D:D,ROW())&gt;=分起日,INDEX(D:D,ROW())&lt;=分訖日,IF(分專案="全部",TRUE,INDEX(J:J,ROW())=分專案))</f>
        <v>0</v>
      </c>
      <c r="C455" s="45" cm="1">
        <f t="array" ref="C455">IF(INDEX(F:F,ROW())&lt;&gt;"",INDEX(F:F,ROW()),IF(INDEX(E:E,ROW())&lt;&gt;0,INDEX(C:C,ROW()-1),0))</f>
        <v>0</v>
      </c>
      <c r="D455" s="44" cm="1">
        <f t="array" ref="D455">IF(INDEX(G:G,ROW())&lt;&gt;"",INDEX(G:G,ROW()),IF(INDEX(E:E,ROW())&lt;&gt;0,INDEX(D:D,ROW()-1),0))</f>
        <v>0</v>
      </c>
      <c r="E455" s="217" cm="1">
        <f t="array" ref="E455">IF(INDEX(I:I,ROW())&lt;&gt;"",VALUE(TRIM(LEFT(INDEX(I:I,ROW()),6))),0)</f>
        <v>0</v>
      </c>
      <c r="F455" s="283"/>
      <c r="G455" s="287"/>
      <c r="H455" s="302"/>
      <c r="I455" s="288"/>
      <c r="J455" s="302"/>
      <c r="K455" s="303"/>
      <c r="L455" s="50"/>
      <c r="M455" s="63"/>
    </row>
    <row r="456" spans="1:13">
      <c r="A456" s="44" cm="1">
        <f t="array" aca="1" ref="A456" ca="1">IF(INDEX(B:B,ROW()),COUNTIF(OFFSET(INDEX(B:B,ROW()),ROW()*-1+6,,ROW()-5),TRUE),0)</f>
        <v>0</v>
      </c>
      <c r="B456" s="44" t="b" cm="1">
        <f t="array" ref="B456">AND(分科號=INDEX(E:E,ROW()),INDEX(D:D,ROW())&gt;=分起日,INDEX(D:D,ROW())&lt;=分訖日,IF(分專案="全部",TRUE,INDEX(J:J,ROW())=分專案))</f>
        <v>0</v>
      </c>
      <c r="C456" s="45" cm="1">
        <f t="array" ref="C456">IF(INDEX(F:F,ROW())&lt;&gt;"",INDEX(F:F,ROW()),IF(INDEX(E:E,ROW())&lt;&gt;0,INDEX(C:C,ROW()-1),0))</f>
        <v>0</v>
      </c>
      <c r="D456" s="44" cm="1">
        <f t="array" ref="D456">IF(INDEX(G:G,ROW())&lt;&gt;"",INDEX(G:G,ROW()),IF(INDEX(E:E,ROW())&lt;&gt;0,INDEX(D:D,ROW()-1),0))</f>
        <v>0</v>
      </c>
      <c r="E456" s="217" cm="1">
        <f t="array" ref="E456">IF(INDEX(I:I,ROW())&lt;&gt;"",VALUE(TRIM(LEFT(INDEX(I:I,ROW()),6))),0)</f>
        <v>0</v>
      </c>
      <c r="F456" s="283"/>
      <c r="G456" s="287"/>
      <c r="H456" s="302"/>
      <c r="I456" s="288"/>
      <c r="J456" s="302"/>
      <c r="K456" s="303"/>
      <c r="L456" s="50"/>
      <c r="M456" s="63"/>
    </row>
    <row r="457" spans="1:13">
      <c r="A457" s="44" cm="1">
        <f t="array" aca="1" ref="A457" ca="1">IF(INDEX(B:B,ROW()),COUNTIF(OFFSET(INDEX(B:B,ROW()),ROW()*-1+6,,ROW()-5),TRUE),0)</f>
        <v>0</v>
      </c>
      <c r="B457" s="44" t="b" cm="1">
        <f t="array" ref="B457">AND(分科號=INDEX(E:E,ROW()),INDEX(D:D,ROW())&gt;=分起日,INDEX(D:D,ROW())&lt;=分訖日,IF(分專案="全部",TRUE,INDEX(J:J,ROW())=分專案))</f>
        <v>0</v>
      </c>
      <c r="C457" s="45" cm="1">
        <f t="array" ref="C457">IF(INDEX(F:F,ROW())&lt;&gt;"",INDEX(F:F,ROW()),IF(INDEX(E:E,ROW())&lt;&gt;0,INDEX(C:C,ROW()-1),0))</f>
        <v>0</v>
      </c>
      <c r="D457" s="44" cm="1">
        <f t="array" ref="D457">IF(INDEX(G:G,ROW())&lt;&gt;"",INDEX(G:G,ROW()),IF(INDEX(E:E,ROW())&lt;&gt;0,INDEX(D:D,ROW()-1),0))</f>
        <v>0</v>
      </c>
      <c r="E457" s="217" cm="1">
        <f t="array" ref="E457">IF(INDEX(I:I,ROW())&lt;&gt;"",VALUE(TRIM(LEFT(INDEX(I:I,ROW()),6))),0)</f>
        <v>0</v>
      </c>
      <c r="F457" s="283"/>
      <c r="G457" s="287"/>
      <c r="H457" s="302"/>
      <c r="I457" s="288"/>
      <c r="J457" s="302"/>
      <c r="K457" s="303"/>
      <c r="L457" s="50"/>
      <c r="M457" s="63"/>
    </row>
    <row r="458" spans="1:13">
      <c r="A458" s="44" cm="1">
        <f t="array" aca="1" ref="A458" ca="1">IF(INDEX(B:B,ROW()),COUNTIF(OFFSET(INDEX(B:B,ROW()),ROW()*-1+6,,ROW()-5),TRUE),0)</f>
        <v>0</v>
      </c>
      <c r="B458" s="44" t="b" cm="1">
        <f t="array" ref="B458">AND(分科號=INDEX(E:E,ROW()),INDEX(D:D,ROW())&gt;=分起日,INDEX(D:D,ROW())&lt;=分訖日,IF(分專案="全部",TRUE,INDEX(J:J,ROW())=分專案))</f>
        <v>0</v>
      </c>
      <c r="C458" s="45" cm="1">
        <f t="array" ref="C458">IF(INDEX(F:F,ROW())&lt;&gt;"",INDEX(F:F,ROW()),IF(INDEX(E:E,ROW())&lt;&gt;0,INDEX(C:C,ROW()-1),0))</f>
        <v>0</v>
      </c>
      <c r="D458" s="44" cm="1">
        <f t="array" ref="D458">IF(INDEX(G:G,ROW())&lt;&gt;"",INDEX(G:G,ROW()),IF(INDEX(E:E,ROW())&lt;&gt;0,INDEX(D:D,ROW()-1),0))</f>
        <v>0</v>
      </c>
      <c r="E458" s="217" cm="1">
        <f t="array" ref="E458">IF(INDEX(I:I,ROW())&lt;&gt;"",VALUE(TRIM(LEFT(INDEX(I:I,ROW()),6))),0)</f>
        <v>0</v>
      </c>
      <c r="F458" s="283"/>
      <c r="G458" s="287"/>
      <c r="H458" s="302"/>
      <c r="I458" s="288"/>
      <c r="J458" s="302"/>
      <c r="K458" s="303"/>
      <c r="L458" s="50"/>
      <c r="M458" s="63"/>
    </row>
    <row r="459" spans="1:13">
      <c r="A459" s="44" cm="1">
        <f t="array" aca="1" ref="A459" ca="1">IF(INDEX(B:B,ROW()),COUNTIF(OFFSET(INDEX(B:B,ROW()),ROW()*-1+6,,ROW()-5),TRUE),0)</f>
        <v>0</v>
      </c>
      <c r="B459" s="44" t="b" cm="1">
        <f t="array" ref="B459">AND(分科號=INDEX(E:E,ROW()),INDEX(D:D,ROW())&gt;=分起日,INDEX(D:D,ROW())&lt;=分訖日,IF(分專案="全部",TRUE,INDEX(J:J,ROW())=分專案))</f>
        <v>0</v>
      </c>
      <c r="C459" s="45" cm="1">
        <f t="array" ref="C459">IF(INDEX(F:F,ROW())&lt;&gt;"",INDEX(F:F,ROW()),IF(INDEX(E:E,ROW())&lt;&gt;0,INDEX(C:C,ROW()-1),0))</f>
        <v>0</v>
      </c>
      <c r="D459" s="44" cm="1">
        <f t="array" ref="D459">IF(INDEX(G:G,ROW())&lt;&gt;"",INDEX(G:G,ROW()),IF(INDEX(E:E,ROW())&lt;&gt;0,INDEX(D:D,ROW()-1),0))</f>
        <v>0</v>
      </c>
      <c r="E459" s="217" cm="1">
        <f t="array" ref="E459">IF(INDEX(I:I,ROW())&lt;&gt;"",VALUE(TRIM(LEFT(INDEX(I:I,ROW()),6))),0)</f>
        <v>0</v>
      </c>
      <c r="F459" s="283"/>
      <c r="G459" s="287"/>
      <c r="H459" s="302"/>
      <c r="I459" s="288"/>
      <c r="J459" s="302"/>
      <c r="K459" s="303"/>
      <c r="L459" s="50"/>
      <c r="M459" s="63"/>
    </row>
    <row r="460" spans="1:13">
      <c r="A460" s="44" cm="1">
        <f t="array" aca="1" ref="A460" ca="1">IF(INDEX(B:B,ROW()),COUNTIF(OFFSET(INDEX(B:B,ROW()),ROW()*-1+6,,ROW()-5),TRUE),0)</f>
        <v>0</v>
      </c>
      <c r="B460" s="44" t="b" cm="1">
        <f t="array" ref="B460">AND(分科號=INDEX(E:E,ROW()),INDEX(D:D,ROW())&gt;=分起日,INDEX(D:D,ROW())&lt;=分訖日,IF(分專案="全部",TRUE,INDEX(J:J,ROW())=分專案))</f>
        <v>0</v>
      </c>
      <c r="C460" s="45" cm="1">
        <f t="array" ref="C460">IF(INDEX(F:F,ROW())&lt;&gt;"",INDEX(F:F,ROW()),IF(INDEX(E:E,ROW())&lt;&gt;0,INDEX(C:C,ROW()-1),0))</f>
        <v>0</v>
      </c>
      <c r="D460" s="44" cm="1">
        <f t="array" ref="D460">IF(INDEX(G:G,ROW())&lt;&gt;"",INDEX(G:G,ROW()),IF(INDEX(E:E,ROW())&lt;&gt;0,INDEX(D:D,ROW()-1),0))</f>
        <v>0</v>
      </c>
      <c r="E460" s="217" cm="1">
        <f t="array" ref="E460">IF(INDEX(I:I,ROW())&lt;&gt;"",VALUE(TRIM(LEFT(INDEX(I:I,ROW()),6))),0)</f>
        <v>0</v>
      </c>
      <c r="F460" s="283"/>
      <c r="G460" s="287"/>
      <c r="H460" s="302"/>
      <c r="I460" s="288"/>
      <c r="J460" s="302"/>
      <c r="K460" s="303"/>
      <c r="L460" s="50"/>
      <c r="M460" s="63"/>
    </row>
    <row r="461" spans="1:13">
      <c r="A461" s="44" cm="1">
        <f t="array" aca="1" ref="A461" ca="1">IF(INDEX(B:B,ROW()),COUNTIF(OFFSET(INDEX(B:B,ROW()),ROW()*-1+6,,ROW()-5),TRUE),0)</f>
        <v>0</v>
      </c>
      <c r="B461" s="44" t="b" cm="1">
        <f t="array" ref="B461">AND(分科號=INDEX(E:E,ROW()),INDEX(D:D,ROW())&gt;=分起日,INDEX(D:D,ROW())&lt;=分訖日,IF(分專案="全部",TRUE,INDEX(J:J,ROW())=分專案))</f>
        <v>0</v>
      </c>
      <c r="C461" s="45" cm="1">
        <f t="array" ref="C461">IF(INDEX(F:F,ROW())&lt;&gt;"",INDEX(F:F,ROW()),IF(INDEX(E:E,ROW())&lt;&gt;0,INDEX(C:C,ROW()-1),0))</f>
        <v>0</v>
      </c>
      <c r="D461" s="44" cm="1">
        <f t="array" ref="D461">IF(INDEX(G:G,ROW())&lt;&gt;"",INDEX(G:G,ROW()),IF(INDEX(E:E,ROW())&lt;&gt;0,INDEX(D:D,ROW()-1),0))</f>
        <v>0</v>
      </c>
      <c r="E461" s="217" cm="1">
        <f t="array" ref="E461">IF(INDEX(I:I,ROW())&lt;&gt;"",VALUE(TRIM(LEFT(INDEX(I:I,ROW()),6))),0)</f>
        <v>0</v>
      </c>
      <c r="F461" s="283"/>
      <c r="G461" s="287"/>
      <c r="H461" s="302"/>
      <c r="I461" s="288"/>
      <c r="J461" s="302"/>
      <c r="K461" s="303"/>
      <c r="L461" s="50"/>
      <c r="M461" s="63"/>
    </row>
    <row r="462" spans="1:13">
      <c r="A462" s="44" cm="1">
        <f t="array" aca="1" ref="A462" ca="1">IF(INDEX(B:B,ROW()),COUNTIF(OFFSET(INDEX(B:B,ROW()),ROW()*-1+6,,ROW()-5),TRUE),0)</f>
        <v>0</v>
      </c>
      <c r="B462" s="44" t="b" cm="1">
        <f t="array" ref="B462">AND(分科號=INDEX(E:E,ROW()),INDEX(D:D,ROW())&gt;=分起日,INDEX(D:D,ROW())&lt;=分訖日,IF(分專案="全部",TRUE,INDEX(J:J,ROW())=分專案))</f>
        <v>0</v>
      </c>
      <c r="C462" s="45" cm="1">
        <f t="array" ref="C462">IF(INDEX(F:F,ROW())&lt;&gt;"",INDEX(F:F,ROW()),IF(INDEX(E:E,ROW())&lt;&gt;0,INDEX(C:C,ROW()-1),0))</f>
        <v>0</v>
      </c>
      <c r="D462" s="44" cm="1">
        <f t="array" ref="D462">IF(INDEX(G:G,ROW())&lt;&gt;"",INDEX(G:G,ROW()),IF(INDEX(E:E,ROW())&lt;&gt;0,INDEX(D:D,ROW()-1),0))</f>
        <v>0</v>
      </c>
      <c r="E462" s="217" cm="1">
        <f t="array" ref="E462">IF(INDEX(I:I,ROW())&lt;&gt;"",VALUE(TRIM(LEFT(INDEX(I:I,ROW()),6))),0)</f>
        <v>0</v>
      </c>
      <c r="F462" s="283"/>
      <c r="G462" s="287"/>
      <c r="H462" s="302"/>
      <c r="I462" s="288"/>
      <c r="J462" s="302"/>
      <c r="K462" s="303"/>
      <c r="L462" s="50"/>
      <c r="M462" s="63"/>
    </row>
    <row r="463" spans="1:13">
      <c r="A463" s="44" cm="1">
        <f t="array" aca="1" ref="A463" ca="1">IF(INDEX(B:B,ROW()),COUNTIF(OFFSET(INDEX(B:B,ROW()),ROW()*-1+6,,ROW()-5),TRUE),0)</f>
        <v>0</v>
      </c>
      <c r="B463" s="44" t="b" cm="1">
        <f t="array" ref="B463">AND(分科號=INDEX(E:E,ROW()),INDEX(D:D,ROW())&gt;=分起日,INDEX(D:D,ROW())&lt;=分訖日,IF(分專案="全部",TRUE,INDEX(J:J,ROW())=分專案))</f>
        <v>0</v>
      </c>
      <c r="C463" s="45" cm="1">
        <f t="array" ref="C463">IF(INDEX(F:F,ROW())&lt;&gt;"",INDEX(F:F,ROW()),IF(INDEX(E:E,ROW())&lt;&gt;0,INDEX(C:C,ROW()-1),0))</f>
        <v>0</v>
      </c>
      <c r="D463" s="44" cm="1">
        <f t="array" ref="D463">IF(INDEX(G:G,ROW())&lt;&gt;"",INDEX(G:G,ROW()),IF(INDEX(E:E,ROW())&lt;&gt;0,INDEX(D:D,ROW()-1),0))</f>
        <v>0</v>
      </c>
      <c r="E463" s="217" cm="1">
        <f t="array" ref="E463">IF(INDEX(I:I,ROW())&lt;&gt;"",VALUE(TRIM(LEFT(INDEX(I:I,ROW()),6))),0)</f>
        <v>0</v>
      </c>
      <c r="F463" s="283"/>
      <c r="G463" s="287"/>
      <c r="H463" s="302"/>
      <c r="I463" s="288"/>
      <c r="J463" s="302"/>
      <c r="K463" s="303"/>
      <c r="L463" s="50"/>
      <c r="M463" s="63"/>
    </row>
    <row r="464" spans="1:13">
      <c r="A464" s="44" cm="1">
        <f t="array" aca="1" ref="A464" ca="1">IF(INDEX(B:B,ROW()),COUNTIF(OFFSET(INDEX(B:B,ROW()),ROW()*-1+6,,ROW()-5),TRUE),0)</f>
        <v>0</v>
      </c>
      <c r="B464" s="44" t="b" cm="1">
        <f t="array" ref="B464">AND(分科號=INDEX(E:E,ROW()),INDEX(D:D,ROW())&gt;=分起日,INDEX(D:D,ROW())&lt;=分訖日,IF(分專案="全部",TRUE,INDEX(J:J,ROW())=分專案))</f>
        <v>0</v>
      </c>
      <c r="C464" s="45" cm="1">
        <f t="array" ref="C464">IF(INDEX(F:F,ROW())&lt;&gt;"",INDEX(F:F,ROW()),IF(INDEX(E:E,ROW())&lt;&gt;0,INDEX(C:C,ROW()-1),0))</f>
        <v>0</v>
      </c>
      <c r="D464" s="44" cm="1">
        <f t="array" ref="D464">IF(INDEX(G:G,ROW())&lt;&gt;"",INDEX(G:G,ROW()),IF(INDEX(E:E,ROW())&lt;&gt;0,INDEX(D:D,ROW()-1),0))</f>
        <v>0</v>
      </c>
      <c r="E464" s="217" cm="1">
        <f t="array" ref="E464">IF(INDEX(I:I,ROW())&lt;&gt;"",VALUE(TRIM(LEFT(INDEX(I:I,ROW()),6))),0)</f>
        <v>0</v>
      </c>
      <c r="F464" s="283"/>
      <c r="G464" s="287"/>
      <c r="H464" s="302"/>
      <c r="I464" s="288"/>
      <c r="J464" s="302"/>
      <c r="K464" s="303"/>
      <c r="L464" s="50"/>
      <c r="M464" s="63"/>
    </row>
    <row r="465" spans="1:13">
      <c r="A465" s="44" cm="1">
        <f t="array" aca="1" ref="A465" ca="1">IF(INDEX(B:B,ROW()),COUNTIF(OFFSET(INDEX(B:B,ROW()),ROW()*-1+6,,ROW()-5),TRUE),0)</f>
        <v>0</v>
      </c>
      <c r="B465" s="44" t="b" cm="1">
        <f t="array" ref="B465">AND(分科號=INDEX(E:E,ROW()),INDEX(D:D,ROW())&gt;=分起日,INDEX(D:D,ROW())&lt;=分訖日,IF(分專案="全部",TRUE,INDEX(J:J,ROW())=分專案))</f>
        <v>0</v>
      </c>
      <c r="C465" s="45" cm="1">
        <f t="array" ref="C465">IF(INDEX(F:F,ROW())&lt;&gt;"",INDEX(F:F,ROW()),IF(INDEX(E:E,ROW())&lt;&gt;0,INDEX(C:C,ROW()-1),0))</f>
        <v>0</v>
      </c>
      <c r="D465" s="44" cm="1">
        <f t="array" ref="D465">IF(INDEX(G:G,ROW())&lt;&gt;"",INDEX(G:G,ROW()),IF(INDEX(E:E,ROW())&lt;&gt;0,INDEX(D:D,ROW()-1),0))</f>
        <v>0</v>
      </c>
      <c r="E465" s="217" cm="1">
        <f t="array" ref="E465">IF(INDEX(I:I,ROW())&lt;&gt;"",VALUE(TRIM(LEFT(INDEX(I:I,ROW()),6))),0)</f>
        <v>0</v>
      </c>
      <c r="F465" s="283"/>
      <c r="G465" s="287"/>
      <c r="H465" s="302"/>
      <c r="I465" s="288"/>
      <c r="J465" s="302"/>
      <c r="K465" s="303"/>
      <c r="L465" s="50"/>
      <c r="M465" s="63"/>
    </row>
    <row r="466" spans="1:13">
      <c r="A466" s="44" cm="1">
        <f t="array" aca="1" ref="A466" ca="1">IF(INDEX(B:B,ROW()),COUNTIF(OFFSET(INDEX(B:B,ROW()),ROW()*-1+6,,ROW()-5),TRUE),0)</f>
        <v>0</v>
      </c>
      <c r="B466" s="44" t="b" cm="1">
        <f t="array" ref="B466">AND(分科號=INDEX(E:E,ROW()),INDEX(D:D,ROW())&gt;=分起日,INDEX(D:D,ROW())&lt;=分訖日,IF(分專案="全部",TRUE,INDEX(J:J,ROW())=分專案))</f>
        <v>0</v>
      </c>
      <c r="C466" s="45" cm="1">
        <f t="array" ref="C466">IF(INDEX(F:F,ROW())&lt;&gt;"",INDEX(F:F,ROW()),IF(INDEX(E:E,ROW())&lt;&gt;0,INDEX(C:C,ROW()-1),0))</f>
        <v>0</v>
      </c>
      <c r="D466" s="44" cm="1">
        <f t="array" ref="D466">IF(INDEX(G:G,ROW())&lt;&gt;"",INDEX(G:G,ROW()),IF(INDEX(E:E,ROW())&lt;&gt;0,INDEX(D:D,ROW()-1),0))</f>
        <v>0</v>
      </c>
      <c r="E466" s="217" cm="1">
        <f t="array" ref="E466">IF(INDEX(I:I,ROW())&lt;&gt;"",VALUE(TRIM(LEFT(INDEX(I:I,ROW()),6))),0)</f>
        <v>0</v>
      </c>
      <c r="F466" s="283"/>
      <c r="G466" s="287"/>
      <c r="H466" s="302"/>
      <c r="I466" s="288"/>
      <c r="J466" s="302"/>
      <c r="K466" s="303"/>
      <c r="L466" s="50"/>
      <c r="M466" s="63"/>
    </row>
    <row r="467" spans="1:13">
      <c r="A467" s="44" cm="1">
        <f t="array" aca="1" ref="A467" ca="1">IF(INDEX(B:B,ROW()),COUNTIF(OFFSET(INDEX(B:B,ROW()),ROW()*-1+6,,ROW()-5),TRUE),0)</f>
        <v>0</v>
      </c>
      <c r="B467" s="44" t="b" cm="1">
        <f t="array" ref="B467">AND(分科號=INDEX(E:E,ROW()),INDEX(D:D,ROW())&gt;=分起日,INDEX(D:D,ROW())&lt;=分訖日,IF(分專案="全部",TRUE,INDEX(J:J,ROW())=分專案))</f>
        <v>0</v>
      </c>
      <c r="C467" s="45" cm="1">
        <f t="array" ref="C467">IF(INDEX(F:F,ROW())&lt;&gt;"",INDEX(F:F,ROW()),IF(INDEX(E:E,ROW())&lt;&gt;0,INDEX(C:C,ROW()-1),0))</f>
        <v>0</v>
      </c>
      <c r="D467" s="44" cm="1">
        <f t="array" ref="D467">IF(INDEX(G:G,ROW())&lt;&gt;"",INDEX(G:G,ROW()),IF(INDEX(E:E,ROW())&lt;&gt;0,INDEX(D:D,ROW()-1),0))</f>
        <v>0</v>
      </c>
      <c r="E467" s="217" cm="1">
        <f t="array" ref="E467">IF(INDEX(I:I,ROW())&lt;&gt;"",VALUE(TRIM(LEFT(INDEX(I:I,ROW()),6))),0)</f>
        <v>0</v>
      </c>
      <c r="F467" s="283"/>
      <c r="G467" s="287"/>
      <c r="H467" s="302"/>
      <c r="I467" s="288"/>
      <c r="J467" s="302"/>
      <c r="K467" s="303"/>
      <c r="L467" s="50"/>
      <c r="M467" s="63"/>
    </row>
    <row r="468" spans="1:13">
      <c r="A468" s="44" cm="1">
        <f t="array" aca="1" ref="A468" ca="1">IF(INDEX(B:B,ROW()),COUNTIF(OFFSET(INDEX(B:B,ROW()),ROW()*-1+6,,ROW()-5),TRUE),0)</f>
        <v>0</v>
      </c>
      <c r="B468" s="44" t="b" cm="1">
        <f t="array" ref="B468">AND(分科號=INDEX(E:E,ROW()),INDEX(D:D,ROW())&gt;=分起日,INDEX(D:D,ROW())&lt;=分訖日,IF(分專案="全部",TRUE,INDEX(J:J,ROW())=分專案))</f>
        <v>0</v>
      </c>
      <c r="C468" s="45" cm="1">
        <f t="array" ref="C468">IF(INDEX(F:F,ROW())&lt;&gt;"",INDEX(F:F,ROW()),IF(INDEX(E:E,ROW())&lt;&gt;0,INDEX(C:C,ROW()-1),0))</f>
        <v>0</v>
      </c>
      <c r="D468" s="44" cm="1">
        <f t="array" ref="D468">IF(INDEX(G:G,ROW())&lt;&gt;"",INDEX(G:G,ROW()),IF(INDEX(E:E,ROW())&lt;&gt;0,INDEX(D:D,ROW()-1),0))</f>
        <v>0</v>
      </c>
      <c r="E468" s="217" cm="1">
        <f t="array" ref="E468">IF(INDEX(I:I,ROW())&lt;&gt;"",VALUE(TRIM(LEFT(INDEX(I:I,ROW()),6))),0)</f>
        <v>0</v>
      </c>
      <c r="F468" s="283"/>
      <c r="G468" s="287"/>
      <c r="H468" s="302"/>
      <c r="I468" s="288"/>
      <c r="J468" s="302"/>
      <c r="K468" s="303"/>
      <c r="L468" s="50"/>
      <c r="M468" s="63"/>
    </row>
    <row r="469" spans="1:13">
      <c r="A469" s="44" cm="1">
        <f t="array" aca="1" ref="A469" ca="1">IF(INDEX(B:B,ROW()),COUNTIF(OFFSET(INDEX(B:B,ROW()),ROW()*-1+6,,ROW()-5),TRUE),0)</f>
        <v>0</v>
      </c>
      <c r="B469" s="44" t="b" cm="1">
        <f t="array" ref="B469">AND(分科號=INDEX(E:E,ROW()),INDEX(D:D,ROW())&gt;=分起日,INDEX(D:D,ROW())&lt;=分訖日,IF(分專案="全部",TRUE,INDEX(J:J,ROW())=分專案))</f>
        <v>0</v>
      </c>
      <c r="C469" s="45" cm="1">
        <f t="array" ref="C469">IF(INDEX(F:F,ROW())&lt;&gt;"",INDEX(F:F,ROW()),IF(INDEX(E:E,ROW())&lt;&gt;0,INDEX(C:C,ROW()-1),0))</f>
        <v>0</v>
      </c>
      <c r="D469" s="44" cm="1">
        <f t="array" ref="D469">IF(INDEX(G:G,ROW())&lt;&gt;"",INDEX(G:G,ROW()),IF(INDEX(E:E,ROW())&lt;&gt;0,INDEX(D:D,ROW()-1),0))</f>
        <v>0</v>
      </c>
      <c r="E469" s="217" cm="1">
        <f t="array" ref="E469">IF(INDEX(I:I,ROW())&lt;&gt;"",VALUE(TRIM(LEFT(INDEX(I:I,ROW()),6))),0)</f>
        <v>0</v>
      </c>
      <c r="F469" s="283"/>
      <c r="G469" s="287"/>
      <c r="H469" s="302"/>
      <c r="I469" s="288"/>
      <c r="J469" s="302"/>
      <c r="K469" s="303"/>
      <c r="L469" s="50"/>
      <c r="M469" s="63"/>
    </row>
    <row r="470" spans="1:13">
      <c r="A470" s="44" cm="1">
        <f t="array" aca="1" ref="A470" ca="1">IF(INDEX(B:B,ROW()),COUNTIF(OFFSET(INDEX(B:B,ROW()),ROW()*-1+6,,ROW()-5),TRUE),0)</f>
        <v>0</v>
      </c>
      <c r="B470" s="44" t="b" cm="1">
        <f t="array" ref="B470">AND(分科號=INDEX(E:E,ROW()),INDEX(D:D,ROW())&gt;=分起日,INDEX(D:D,ROW())&lt;=分訖日,IF(分專案="全部",TRUE,INDEX(J:J,ROW())=分專案))</f>
        <v>0</v>
      </c>
      <c r="C470" s="45" cm="1">
        <f t="array" ref="C470">IF(INDEX(F:F,ROW())&lt;&gt;"",INDEX(F:F,ROW()),IF(INDEX(E:E,ROW())&lt;&gt;0,INDEX(C:C,ROW()-1),0))</f>
        <v>0</v>
      </c>
      <c r="D470" s="44" cm="1">
        <f t="array" ref="D470">IF(INDEX(G:G,ROW())&lt;&gt;"",INDEX(G:G,ROW()),IF(INDEX(E:E,ROW())&lt;&gt;0,INDEX(D:D,ROW()-1),0))</f>
        <v>0</v>
      </c>
      <c r="E470" s="217" cm="1">
        <f t="array" ref="E470">IF(INDEX(I:I,ROW())&lt;&gt;"",VALUE(TRIM(LEFT(INDEX(I:I,ROW()),6))),0)</f>
        <v>0</v>
      </c>
      <c r="F470" s="283"/>
      <c r="G470" s="287"/>
      <c r="H470" s="302"/>
      <c r="I470" s="288"/>
      <c r="J470" s="302"/>
      <c r="K470" s="303"/>
      <c r="L470" s="50"/>
      <c r="M470" s="63"/>
    </row>
    <row r="471" spans="1:13">
      <c r="A471" s="44" cm="1">
        <f t="array" aca="1" ref="A471" ca="1">IF(INDEX(B:B,ROW()),COUNTIF(OFFSET(INDEX(B:B,ROW()),ROW()*-1+6,,ROW()-5),TRUE),0)</f>
        <v>0</v>
      </c>
      <c r="B471" s="44" t="b" cm="1">
        <f t="array" ref="B471">AND(分科號=INDEX(E:E,ROW()),INDEX(D:D,ROW())&gt;=分起日,INDEX(D:D,ROW())&lt;=分訖日,IF(分專案="全部",TRUE,INDEX(J:J,ROW())=分專案))</f>
        <v>0</v>
      </c>
      <c r="C471" s="45" cm="1">
        <f t="array" ref="C471">IF(INDEX(F:F,ROW())&lt;&gt;"",INDEX(F:F,ROW()),IF(INDEX(E:E,ROW())&lt;&gt;0,INDEX(C:C,ROW()-1),0))</f>
        <v>0</v>
      </c>
      <c r="D471" s="44" cm="1">
        <f t="array" ref="D471">IF(INDEX(G:G,ROW())&lt;&gt;"",INDEX(G:G,ROW()),IF(INDEX(E:E,ROW())&lt;&gt;0,INDEX(D:D,ROW()-1),0))</f>
        <v>0</v>
      </c>
      <c r="E471" s="217" cm="1">
        <f t="array" ref="E471">IF(INDEX(I:I,ROW())&lt;&gt;"",VALUE(TRIM(LEFT(INDEX(I:I,ROW()),6))),0)</f>
        <v>0</v>
      </c>
      <c r="F471" s="283"/>
      <c r="G471" s="287"/>
      <c r="H471" s="302"/>
      <c r="I471" s="288"/>
      <c r="J471" s="302"/>
      <c r="K471" s="303"/>
      <c r="L471" s="50"/>
      <c r="M471" s="63"/>
    </row>
    <row r="472" spans="1:13">
      <c r="A472" s="44" cm="1">
        <f t="array" aca="1" ref="A472" ca="1">IF(INDEX(B:B,ROW()),COUNTIF(OFFSET(INDEX(B:B,ROW()),ROW()*-1+6,,ROW()-5),TRUE),0)</f>
        <v>0</v>
      </c>
      <c r="B472" s="44" t="b" cm="1">
        <f t="array" ref="B472">AND(分科號=INDEX(E:E,ROW()),INDEX(D:D,ROW())&gt;=分起日,INDEX(D:D,ROW())&lt;=分訖日,IF(分專案="全部",TRUE,INDEX(J:J,ROW())=分專案))</f>
        <v>0</v>
      </c>
      <c r="C472" s="45" cm="1">
        <f t="array" ref="C472">IF(INDEX(F:F,ROW())&lt;&gt;"",INDEX(F:F,ROW()),IF(INDEX(E:E,ROW())&lt;&gt;0,INDEX(C:C,ROW()-1),0))</f>
        <v>0</v>
      </c>
      <c r="D472" s="44" cm="1">
        <f t="array" ref="D472">IF(INDEX(G:G,ROW())&lt;&gt;"",INDEX(G:G,ROW()),IF(INDEX(E:E,ROW())&lt;&gt;0,INDEX(D:D,ROW()-1),0))</f>
        <v>0</v>
      </c>
      <c r="E472" s="217" cm="1">
        <f t="array" ref="E472">IF(INDEX(I:I,ROW())&lt;&gt;"",VALUE(TRIM(LEFT(INDEX(I:I,ROW()),6))),0)</f>
        <v>0</v>
      </c>
      <c r="F472" s="283"/>
      <c r="G472" s="287"/>
      <c r="H472" s="302"/>
      <c r="I472" s="288"/>
      <c r="J472" s="302"/>
      <c r="K472" s="303"/>
      <c r="L472" s="50"/>
      <c r="M472" s="63"/>
    </row>
    <row r="473" spans="1:13">
      <c r="A473" s="44" cm="1">
        <f t="array" aca="1" ref="A473" ca="1">IF(INDEX(B:B,ROW()),COUNTIF(OFFSET(INDEX(B:B,ROW()),ROW()*-1+6,,ROW()-5),TRUE),0)</f>
        <v>0</v>
      </c>
      <c r="B473" s="44" t="b" cm="1">
        <f t="array" ref="B473">AND(分科號=INDEX(E:E,ROW()),INDEX(D:D,ROW())&gt;=分起日,INDEX(D:D,ROW())&lt;=分訖日,IF(分專案="全部",TRUE,INDEX(J:J,ROW())=分專案))</f>
        <v>0</v>
      </c>
      <c r="C473" s="45" cm="1">
        <f t="array" ref="C473">IF(INDEX(F:F,ROW())&lt;&gt;"",INDEX(F:F,ROW()),IF(INDEX(E:E,ROW())&lt;&gt;0,INDEX(C:C,ROW()-1),0))</f>
        <v>0</v>
      </c>
      <c r="D473" s="44" cm="1">
        <f t="array" ref="D473">IF(INDEX(G:G,ROW())&lt;&gt;"",INDEX(G:G,ROW()),IF(INDEX(E:E,ROW())&lt;&gt;0,INDEX(D:D,ROW()-1),0))</f>
        <v>0</v>
      </c>
      <c r="E473" s="217" cm="1">
        <f t="array" ref="E473">IF(INDEX(I:I,ROW())&lt;&gt;"",VALUE(TRIM(LEFT(INDEX(I:I,ROW()),6))),0)</f>
        <v>0</v>
      </c>
      <c r="F473" s="283"/>
      <c r="G473" s="287"/>
      <c r="H473" s="302"/>
      <c r="I473" s="288"/>
      <c r="J473" s="302"/>
      <c r="K473" s="303"/>
      <c r="L473" s="50"/>
      <c r="M473" s="63"/>
    </row>
    <row r="474" spans="1:13">
      <c r="A474" s="44" cm="1">
        <f t="array" aca="1" ref="A474" ca="1">IF(INDEX(B:B,ROW()),COUNTIF(OFFSET(INDEX(B:B,ROW()),ROW()*-1+6,,ROW()-5),TRUE),0)</f>
        <v>0</v>
      </c>
      <c r="B474" s="44" t="b" cm="1">
        <f t="array" ref="B474">AND(分科號=INDEX(E:E,ROW()),INDEX(D:D,ROW())&gt;=分起日,INDEX(D:D,ROW())&lt;=分訖日,IF(分專案="全部",TRUE,INDEX(J:J,ROW())=分專案))</f>
        <v>0</v>
      </c>
      <c r="C474" s="45" cm="1">
        <f t="array" ref="C474">IF(INDEX(F:F,ROW())&lt;&gt;"",INDEX(F:F,ROW()),IF(INDEX(E:E,ROW())&lt;&gt;0,INDEX(C:C,ROW()-1),0))</f>
        <v>0</v>
      </c>
      <c r="D474" s="44" cm="1">
        <f t="array" ref="D474">IF(INDEX(G:G,ROW())&lt;&gt;"",INDEX(G:G,ROW()),IF(INDEX(E:E,ROW())&lt;&gt;0,INDEX(D:D,ROW()-1),0))</f>
        <v>0</v>
      </c>
      <c r="E474" s="217" cm="1">
        <f t="array" ref="E474">IF(INDEX(I:I,ROW())&lt;&gt;"",VALUE(TRIM(LEFT(INDEX(I:I,ROW()),6))),0)</f>
        <v>0</v>
      </c>
      <c r="F474" s="283"/>
      <c r="G474" s="287"/>
      <c r="H474" s="302"/>
      <c r="I474" s="288"/>
      <c r="J474" s="302"/>
      <c r="K474" s="303"/>
      <c r="L474" s="50"/>
      <c r="M474" s="63"/>
    </row>
    <row r="475" spans="1:13">
      <c r="A475" s="44" cm="1">
        <f t="array" aca="1" ref="A475" ca="1">IF(INDEX(B:B,ROW()),COUNTIF(OFFSET(INDEX(B:B,ROW()),ROW()*-1+6,,ROW()-5),TRUE),0)</f>
        <v>0</v>
      </c>
      <c r="B475" s="44" t="b" cm="1">
        <f t="array" ref="B475">AND(分科號=INDEX(E:E,ROW()),INDEX(D:D,ROW())&gt;=分起日,INDEX(D:D,ROW())&lt;=分訖日,IF(分專案="全部",TRUE,INDEX(J:J,ROW())=分專案))</f>
        <v>0</v>
      </c>
      <c r="C475" s="45" cm="1">
        <f t="array" ref="C475">IF(INDEX(F:F,ROW())&lt;&gt;"",INDEX(F:F,ROW()),IF(INDEX(E:E,ROW())&lt;&gt;0,INDEX(C:C,ROW()-1),0))</f>
        <v>0</v>
      </c>
      <c r="D475" s="44" cm="1">
        <f t="array" ref="D475">IF(INDEX(G:G,ROW())&lt;&gt;"",INDEX(G:G,ROW()),IF(INDEX(E:E,ROW())&lt;&gt;0,INDEX(D:D,ROW()-1),0))</f>
        <v>0</v>
      </c>
      <c r="E475" s="217" cm="1">
        <f t="array" ref="E475">IF(INDEX(I:I,ROW())&lt;&gt;"",VALUE(TRIM(LEFT(INDEX(I:I,ROW()),6))),0)</f>
        <v>0</v>
      </c>
      <c r="F475" s="283"/>
      <c r="G475" s="287"/>
      <c r="H475" s="302"/>
      <c r="I475" s="288"/>
      <c r="J475" s="302"/>
      <c r="K475" s="303"/>
      <c r="L475" s="50"/>
      <c r="M475" s="63"/>
    </row>
    <row r="476" spans="1:13">
      <c r="A476" s="44" cm="1">
        <f t="array" aca="1" ref="A476" ca="1">IF(INDEX(B:B,ROW()),COUNTIF(OFFSET(INDEX(B:B,ROW()),ROW()*-1+6,,ROW()-5),TRUE),0)</f>
        <v>0</v>
      </c>
      <c r="B476" s="44" t="b" cm="1">
        <f t="array" ref="B476">AND(分科號=INDEX(E:E,ROW()),INDEX(D:D,ROW())&gt;=分起日,INDEX(D:D,ROW())&lt;=分訖日,IF(分專案="全部",TRUE,INDEX(J:J,ROW())=分專案))</f>
        <v>0</v>
      </c>
      <c r="C476" s="45" cm="1">
        <f t="array" ref="C476">IF(INDEX(F:F,ROW())&lt;&gt;"",INDEX(F:F,ROW()),IF(INDEX(E:E,ROW())&lt;&gt;0,INDEX(C:C,ROW()-1),0))</f>
        <v>0</v>
      </c>
      <c r="D476" s="44" cm="1">
        <f t="array" ref="D476">IF(INDEX(G:G,ROW())&lt;&gt;"",INDEX(G:G,ROW()),IF(INDEX(E:E,ROW())&lt;&gt;0,INDEX(D:D,ROW()-1),0))</f>
        <v>0</v>
      </c>
      <c r="E476" s="217" cm="1">
        <f t="array" ref="E476">IF(INDEX(I:I,ROW())&lt;&gt;"",VALUE(TRIM(LEFT(INDEX(I:I,ROW()),6))),0)</f>
        <v>0</v>
      </c>
      <c r="F476" s="283"/>
      <c r="G476" s="287"/>
      <c r="H476" s="302"/>
      <c r="I476" s="288"/>
      <c r="J476" s="302"/>
      <c r="K476" s="303"/>
      <c r="L476" s="50"/>
      <c r="M476" s="63"/>
    </row>
    <row r="477" spans="1:13">
      <c r="A477" s="44" cm="1">
        <f t="array" aca="1" ref="A477" ca="1">IF(INDEX(B:B,ROW()),COUNTIF(OFFSET(INDEX(B:B,ROW()),ROW()*-1+6,,ROW()-5),TRUE),0)</f>
        <v>0</v>
      </c>
      <c r="B477" s="44" t="b" cm="1">
        <f t="array" ref="B477">AND(分科號=INDEX(E:E,ROW()),INDEX(D:D,ROW())&gt;=分起日,INDEX(D:D,ROW())&lt;=分訖日,IF(分專案="全部",TRUE,INDEX(J:J,ROW())=分專案))</f>
        <v>0</v>
      </c>
      <c r="C477" s="45" cm="1">
        <f t="array" ref="C477">IF(INDEX(F:F,ROW())&lt;&gt;"",INDEX(F:F,ROW()),IF(INDEX(E:E,ROW())&lt;&gt;0,INDEX(C:C,ROW()-1),0))</f>
        <v>0</v>
      </c>
      <c r="D477" s="44" cm="1">
        <f t="array" ref="D477">IF(INDEX(G:G,ROW())&lt;&gt;"",INDEX(G:G,ROW()),IF(INDEX(E:E,ROW())&lt;&gt;0,INDEX(D:D,ROW()-1),0))</f>
        <v>0</v>
      </c>
      <c r="E477" s="217" cm="1">
        <f t="array" ref="E477">IF(INDEX(I:I,ROW())&lt;&gt;"",VALUE(TRIM(LEFT(INDEX(I:I,ROW()),6))),0)</f>
        <v>0</v>
      </c>
      <c r="F477" s="283"/>
      <c r="G477" s="287"/>
      <c r="H477" s="302"/>
      <c r="I477" s="288"/>
      <c r="J477" s="302"/>
      <c r="K477" s="303"/>
      <c r="L477" s="50"/>
      <c r="M477" s="63"/>
    </row>
    <row r="478" spans="1:13">
      <c r="A478" s="44" cm="1">
        <f t="array" aca="1" ref="A478" ca="1">IF(INDEX(B:B,ROW()),COUNTIF(OFFSET(INDEX(B:B,ROW()),ROW()*-1+6,,ROW()-5),TRUE),0)</f>
        <v>0</v>
      </c>
      <c r="B478" s="44" t="b" cm="1">
        <f t="array" ref="B478">AND(分科號=INDEX(E:E,ROW()),INDEX(D:D,ROW())&gt;=分起日,INDEX(D:D,ROW())&lt;=分訖日,IF(分專案="全部",TRUE,INDEX(J:J,ROW())=分專案))</f>
        <v>0</v>
      </c>
      <c r="C478" s="45" cm="1">
        <f t="array" ref="C478">IF(INDEX(F:F,ROW())&lt;&gt;"",INDEX(F:F,ROW()),IF(INDEX(E:E,ROW())&lt;&gt;0,INDEX(C:C,ROW()-1),0))</f>
        <v>0</v>
      </c>
      <c r="D478" s="44" cm="1">
        <f t="array" ref="D478">IF(INDEX(G:G,ROW())&lt;&gt;"",INDEX(G:G,ROW()),IF(INDEX(E:E,ROW())&lt;&gt;0,INDEX(D:D,ROW()-1),0))</f>
        <v>0</v>
      </c>
      <c r="E478" s="217" cm="1">
        <f t="array" ref="E478">IF(INDEX(I:I,ROW())&lt;&gt;"",VALUE(TRIM(LEFT(INDEX(I:I,ROW()),6))),0)</f>
        <v>0</v>
      </c>
      <c r="F478" s="283"/>
      <c r="G478" s="287"/>
      <c r="H478" s="302"/>
      <c r="I478" s="288"/>
      <c r="J478" s="302"/>
      <c r="K478" s="303"/>
      <c r="L478" s="50"/>
      <c r="M478" s="63"/>
    </row>
    <row r="479" spans="1:13">
      <c r="A479" s="44" cm="1">
        <f t="array" aca="1" ref="A479" ca="1">IF(INDEX(B:B,ROW()),COUNTIF(OFFSET(INDEX(B:B,ROW()),ROW()*-1+6,,ROW()-5),TRUE),0)</f>
        <v>0</v>
      </c>
      <c r="B479" s="44" t="b" cm="1">
        <f t="array" ref="B479">AND(分科號=INDEX(E:E,ROW()),INDEX(D:D,ROW())&gt;=分起日,INDEX(D:D,ROW())&lt;=分訖日,IF(分專案="全部",TRUE,INDEX(J:J,ROW())=分專案))</f>
        <v>0</v>
      </c>
      <c r="C479" s="45" cm="1">
        <f t="array" ref="C479">IF(INDEX(F:F,ROW())&lt;&gt;"",INDEX(F:F,ROW()),IF(INDEX(E:E,ROW())&lt;&gt;0,INDEX(C:C,ROW()-1),0))</f>
        <v>0</v>
      </c>
      <c r="D479" s="44" cm="1">
        <f t="array" ref="D479">IF(INDEX(G:G,ROW())&lt;&gt;"",INDEX(G:G,ROW()),IF(INDEX(E:E,ROW())&lt;&gt;0,INDEX(D:D,ROW()-1),0))</f>
        <v>0</v>
      </c>
      <c r="E479" s="217" cm="1">
        <f t="array" ref="E479">IF(INDEX(I:I,ROW())&lt;&gt;"",VALUE(TRIM(LEFT(INDEX(I:I,ROW()),6))),0)</f>
        <v>0</v>
      </c>
      <c r="F479" s="283"/>
      <c r="G479" s="287"/>
      <c r="H479" s="302"/>
      <c r="I479" s="288"/>
      <c r="J479" s="302"/>
      <c r="K479" s="303"/>
      <c r="L479" s="50"/>
      <c r="M479" s="63"/>
    </row>
    <row r="480" spans="1:13">
      <c r="A480" s="44" cm="1">
        <f t="array" aca="1" ref="A480" ca="1">IF(INDEX(B:B,ROW()),COUNTIF(OFFSET(INDEX(B:B,ROW()),ROW()*-1+6,,ROW()-5),TRUE),0)</f>
        <v>0</v>
      </c>
      <c r="B480" s="44" t="b" cm="1">
        <f t="array" ref="B480">AND(分科號=INDEX(E:E,ROW()),INDEX(D:D,ROW())&gt;=分起日,INDEX(D:D,ROW())&lt;=分訖日,IF(分專案="全部",TRUE,INDEX(J:J,ROW())=分專案))</f>
        <v>0</v>
      </c>
      <c r="C480" s="45" cm="1">
        <f t="array" ref="C480">IF(INDEX(F:F,ROW())&lt;&gt;"",INDEX(F:F,ROW()),IF(INDEX(E:E,ROW())&lt;&gt;0,INDEX(C:C,ROW()-1),0))</f>
        <v>0</v>
      </c>
      <c r="D480" s="44" cm="1">
        <f t="array" ref="D480">IF(INDEX(G:G,ROW())&lt;&gt;"",INDEX(G:G,ROW()),IF(INDEX(E:E,ROW())&lt;&gt;0,INDEX(D:D,ROW()-1),0))</f>
        <v>0</v>
      </c>
      <c r="E480" s="217" cm="1">
        <f t="array" ref="E480">IF(INDEX(I:I,ROW())&lt;&gt;"",VALUE(TRIM(LEFT(INDEX(I:I,ROW()),6))),0)</f>
        <v>0</v>
      </c>
      <c r="F480" s="283"/>
      <c r="G480" s="287"/>
      <c r="H480" s="302"/>
      <c r="I480" s="288"/>
      <c r="J480" s="302"/>
      <c r="K480" s="303"/>
      <c r="L480" s="50"/>
      <c r="M480" s="63"/>
    </row>
    <row r="481" spans="1:13">
      <c r="A481" s="44" cm="1">
        <f t="array" aca="1" ref="A481" ca="1">IF(INDEX(B:B,ROW()),COUNTIF(OFFSET(INDEX(B:B,ROW()),ROW()*-1+6,,ROW()-5),TRUE),0)</f>
        <v>0</v>
      </c>
      <c r="B481" s="44" t="b" cm="1">
        <f t="array" ref="B481">AND(分科號=INDEX(E:E,ROW()),INDEX(D:D,ROW())&gt;=分起日,INDEX(D:D,ROW())&lt;=分訖日,IF(分專案="全部",TRUE,INDEX(J:J,ROW())=分專案))</f>
        <v>0</v>
      </c>
      <c r="C481" s="45" cm="1">
        <f t="array" ref="C481">IF(INDEX(F:F,ROW())&lt;&gt;"",INDEX(F:F,ROW()),IF(INDEX(E:E,ROW())&lt;&gt;0,INDEX(C:C,ROW()-1),0))</f>
        <v>0</v>
      </c>
      <c r="D481" s="44" cm="1">
        <f t="array" ref="D481">IF(INDEX(G:G,ROW())&lt;&gt;"",INDEX(G:G,ROW()),IF(INDEX(E:E,ROW())&lt;&gt;0,INDEX(D:D,ROW()-1),0))</f>
        <v>0</v>
      </c>
      <c r="E481" s="217" cm="1">
        <f t="array" ref="E481">IF(INDEX(I:I,ROW())&lt;&gt;"",VALUE(TRIM(LEFT(INDEX(I:I,ROW()),6))),0)</f>
        <v>0</v>
      </c>
      <c r="F481" s="283"/>
      <c r="G481" s="287"/>
      <c r="H481" s="302"/>
      <c r="I481" s="288"/>
      <c r="J481" s="302"/>
      <c r="K481" s="303"/>
      <c r="L481" s="50"/>
      <c r="M481" s="63"/>
    </row>
    <row r="482" spans="1:13">
      <c r="A482" s="44" cm="1">
        <f t="array" aca="1" ref="A482" ca="1">IF(INDEX(B:B,ROW()),COUNTIF(OFFSET(INDEX(B:B,ROW()),ROW()*-1+6,,ROW()-5),TRUE),0)</f>
        <v>0</v>
      </c>
      <c r="B482" s="44" t="b" cm="1">
        <f t="array" ref="B482">AND(分科號=INDEX(E:E,ROW()),INDEX(D:D,ROW())&gt;=分起日,INDEX(D:D,ROW())&lt;=分訖日,IF(分專案="全部",TRUE,INDEX(J:J,ROW())=分專案))</f>
        <v>0</v>
      </c>
      <c r="C482" s="45" cm="1">
        <f t="array" ref="C482">IF(INDEX(F:F,ROW())&lt;&gt;"",INDEX(F:F,ROW()),IF(INDEX(E:E,ROW())&lt;&gt;0,INDEX(C:C,ROW()-1),0))</f>
        <v>0</v>
      </c>
      <c r="D482" s="44" cm="1">
        <f t="array" ref="D482">IF(INDEX(G:G,ROW())&lt;&gt;"",INDEX(G:G,ROW()),IF(INDEX(E:E,ROW())&lt;&gt;0,INDEX(D:D,ROW()-1),0))</f>
        <v>0</v>
      </c>
      <c r="E482" s="217" cm="1">
        <f t="array" ref="E482">IF(INDEX(I:I,ROW())&lt;&gt;"",VALUE(TRIM(LEFT(INDEX(I:I,ROW()),6))),0)</f>
        <v>0</v>
      </c>
      <c r="F482" s="283"/>
      <c r="G482" s="287"/>
      <c r="H482" s="302"/>
      <c r="I482" s="288"/>
      <c r="J482" s="302"/>
      <c r="K482" s="303"/>
      <c r="L482" s="50"/>
      <c r="M482" s="63"/>
    </row>
    <row r="483" spans="1:13">
      <c r="A483" s="44" cm="1">
        <f t="array" aca="1" ref="A483" ca="1">IF(INDEX(B:B,ROW()),COUNTIF(OFFSET(INDEX(B:B,ROW()),ROW()*-1+6,,ROW()-5),TRUE),0)</f>
        <v>0</v>
      </c>
      <c r="B483" s="44" t="b" cm="1">
        <f t="array" ref="B483">AND(分科號=INDEX(E:E,ROW()),INDEX(D:D,ROW())&gt;=分起日,INDEX(D:D,ROW())&lt;=分訖日,IF(分專案="全部",TRUE,INDEX(J:J,ROW())=分專案))</f>
        <v>0</v>
      </c>
      <c r="C483" s="45" cm="1">
        <f t="array" ref="C483">IF(INDEX(F:F,ROW())&lt;&gt;"",INDEX(F:F,ROW()),IF(INDEX(E:E,ROW())&lt;&gt;0,INDEX(C:C,ROW()-1),0))</f>
        <v>0</v>
      </c>
      <c r="D483" s="44" cm="1">
        <f t="array" ref="D483">IF(INDEX(G:G,ROW())&lt;&gt;"",INDEX(G:G,ROW()),IF(INDEX(E:E,ROW())&lt;&gt;0,INDEX(D:D,ROW()-1),0))</f>
        <v>0</v>
      </c>
      <c r="E483" s="217" cm="1">
        <f t="array" ref="E483">IF(INDEX(I:I,ROW())&lt;&gt;"",VALUE(TRIM(LEFT(INDEX(I:I,ROW()),6))),0)</f>
        <v>0</v>
      </c>
      <c r="F483" s="283"/>
      <c r="G483" s="287"/>
      <c r="H483" s="302"/>
      <c r="I483" s="288"/>
      <c r="J483" s="302"/>
      <c r="K483" s="303"/>
      <c r="L483" s="50"/>
      <c r="M483" s="63"/>
    </row>
    <row r="484" spans="1:13">
      <c r="A484" s="44" cm="1">
        <f t="array" aca="1" ref="A484" ca="1">IF(INDEX(B:B,ROW()),COUNTIF(OFFSET(INDEX(B:B,ROW()),ROW()*-1+6,,ROW()-5),TRUE),0)</f>
        <v>0</v>
      </c>
      <c r="B484" s="44" t="b" cm="1">
        <f t="array" ref="B484">AND(分科號=INDEX(E:E,ROW()),INDEX(D:D,ROW())&gt;=分起日,INDEX(D:D,ROW())&lt;=分訖日,IF(分專案="全部",TRUE,INDEX(J:J,ROW())=分專案))</f>
        <v>0</v>
      </c>
      <c r="C484" s="45" cm="1">
        <f t="array" ref="C484">IF(INDEX(F:F,ROW())&lt;&gt;"",INDEX(F:F,ROW()),IF(INDEX(E:E,ROW())&lt;&gt;0,INDEX(C:C,ROW()-1),0))</f>
        <v>0</v>
      </c>
      <c r="D484" s="44" cm="1">
        <f t="array" ref="D484">IF(INDEX(G:G,ROW())&lt;&gt;"",INDEX(G:G,ROW()),IF(INDEX(E:E,ROW())&lt;&gt;0,INDEX(D:D,ROW()-1),0))</f>
        <v>0</v>
      </c>
      <c r="E484" s="217" cm="1">
        <f t="array" ref="E484">IF(INDEX(I:I,ROW())&lt;&gt;"",VALUE(TRIM(LEFT(INDEX(I:I,ROW()),6))),0)</f>
        <v>0</v>
      </c>
      <c r="F484" s="283"/>
      <c r="G484" s="287"/>
      <c r="H484" s="302"/>
      <c r="I484" s="288"/>
      <c r="J484" s="302"/>
      <c r="K484" s="303"/>
      <c r="L484" s="50"/>
      <c r="M484" s="63"/>
    </row>
    <row r="485" spans="1:13">
      <c r="A485" s="44" cm="1">
        <f t="array" aca="1" ref="A485" ca="1">IF(INDEX(B:B,ROW()),COUNTIF(OFFSET(INDEX(B:B,ROW()),ROW()*-1+6,,ROW()-5),TRUE),0)</f>
        <v>0</v>
      </c>
      <c r="B485" s="44" t="b" cm="1">
        <f t="array" ref="B485">AND(分科號=INDEX(E:E,ROW()),INDEX(D:D,ROW())&gt;=分起日,INDEX(D:D,ROW())&lt;=分訖日,IF(分專案="全部",TRUE,INDEX(J:J,ROW())=分專案))</f>
        <v>0</v>
      </c>
      <c r="C485" s="45" cm="1">
        <f t="array" ref="C485">IF(INDEX(F:F,ROW())&lt;&gt;"",INDEX(F:F,ROW()),IF(INDEX(E:E,ROW())&lt;&gt;0,INDEX(C:C,ROW()-1),0))</f>
        <v>0</v>
      </c>
      <c r="D485" s="44" cm="1">
        <f t="array" ref="D485">IF(INDEX(G:G,ROW())&lt;&gt;"",INDEX(G:G,ROW()),IF(INDEX(E:E,ROW())&lt;&gt;0,INDEX(D:D,ROW()-1),0))</f>
        <v>0</v>
      </c>
      <c r="E485" s="217" cm="1">
        <f t="array" ref="E485">IF(INDEX(I:I,ROW())&lt;&gt;"",VALUE(TRIM(LEFT(INDEX(I:I,ROW()),6))),0)</f>
        <v>0</v>
      </c>
      <c r="F485" s="283"/>
      <c r="G485" s="287"/>
      <c r="H485" s="302"/>
      <c r="I485" s="288"/>
      <c r="J485" s="302"/>
      <c r="K485" s="303"/>
      <c r="L485" s="50"/>
      <c r="M485" s="63"/>
    </row>
    <row r="486" spans="1:13">
      <c r="A486" s="44" cm="1">
        <f t="array" aca="1" ref="A486" ca="1">IF(INDEX(B:B,ROW()),COUNTIF(OFFSET(INDEX(B:B,ROW()),ROW()*-1+6,,ROW()-5),TRUE),0)</f>
        <v>0</v>
      </c>
      <c r="B486" s="44" t="b" cm="1">
        <f t="array" ref="B486">AND(分科號=INDEX(E:E,ROW()),INDEX(D:D,ROW())&gt;=分起日,INDEX(D:D,ROW())&lt;=分訖日,IF(分專案="全部",TRUE,INDEX(J:J,ROW())=分專案))</f>
        <v>0</v>
      </c>
      <c r="C486" s="45" cm="1">
        <f t="array" ref="C486">IF(INDEX(F:F,ROW())&lt;&gt;"",INDEX(F:F,ROW()),IF(INDEX(E:E,ROW())&lt;&gt;0,INDEX(C:C,ROW()-1),0))</f>
        <v>0</v>
      </c>
      <c r="D486" s="44" cm="1">
        <f t="array" ref="D486">IF(INDEX(G:G,ROW())&lt;&gt;"",INDEX(G:G,ROW()),IF(INDEX(E:E,ROW())&lt;&gt;0,INDEX(D:D,ROW()-1),0))</f>
        <v>0</v>
      </c>
      <c r="E486" s="217" cm="1">
        <f t="array" ref="E486">IF(INDEX(I:I,ROW())&lt;&gt;"",VALUE(TRIM(LEFT(INDEX(I:I,ROW()),6))),0)</f>
        <v>0</v>
      </c>
      <c r="F486" s="283"/>
      <c r="G486" s="287"/>
      <c r="H486" s="302"/>
      <c r="I486" s="288"/>
      <c r="J486" s="302"/>
      <c r="K486" s="303"/>
      <c r="L486" s="50"/>
      <c r="M486" s="63"/>
    </row>
    <row r="487" spans="1:13">
      <c r="A487" s="44" cm="1">
        <f t="array" aca="1" ref="A487" ca="1">IF(INDEX(B:B,ROW()),COUNTIF(OFFSET(INDEX(B:B,ROW()),ROW()*-1+6,,ROW()-5),TRUE),0)</f>
        <v>0</v>
      </c>
      <c r="B487" s="44" t="b" cm="1">
        <f t="array" ref="B487">AND(分科號=INDEX(E:E,ROW()),INDEX(D:D,ROW())&gt;=分起日,INDEX(D:D,ROW())&lt;=分訖日,IF(分專案="全部",TRUE,INDEX(J:J,ROW())=分專案))</f>
        <v>0</v>
      </c>
      <c r="C487" s="45" cm="1">
        <f t="array" ref="C487">IF(INDEX(F:F,ROW())&lt;&gt;"",INDEX(F:F,ROW()),IF(INDEX(E:E,ROW())&lt;&gt;0,INDEX(C:C,ROW()-1),0))</f>
        <v>0</v>
      </c>
      <c r="D487" s="44" cm="1">
        <f t="array" ref="D487">IF(INDEX(G:G,ROW())&lt;&gt;"",INDEX(G:G,ROW()),IF(INDEX(E:E,ROW())&lt;&gt;0,INDEX(D:D,ROW()-1),0))</f>
        <v>0</v>
      </c>
      <c r="E487" s="217" cm="1">
        <f t="array" ref="E487">IF(INDEX(I:I,ROW())&lt;&gt;"",VALUE(TRIM(LEFT(INDEX(I:I,ROW()),6))),0)</f>
        <v>0</v>
      </c>
      <c r="F487" s="283"/>
      <c r="G487" s="287"/>
      <c r="H487" s="302"/>
      <c r="I487" s="288"/>
      <c r="J487" s="302"/>
      <c r="K487" s="303"/>
      <c r="L487" s="50"/>
      <c r="M487" s="63"/>
    </row>
    <row r="488" spans="1:13">
      <c r="A488" s="44" cm="1">
        <f t="array" aca="1" ref="A488" ca="1">IF(INDEX(B:B,ROW()),COUNTIF(OFFSET(INDEX(B:B,ROW()),ROW()*-1+6,,ROW()-5),TRUE),0)</f>
        <v>0</v>
      </c>
      <c r="B488" s="44" t="b" cm="1">
        <f t="array" ref="B488">AND(分科號=INDEX(E:E,ROW()),INDEX(D:D,ROW())&gt;=分起日,INDEX(D:D,ROW())&lt;=分訖日,IF(分專案="全部",TRUE,INDEX(J:J,ROW())=分專案))</f>
        <v>0</v>
      </c>
      <c r="C488" s="45" cm="1">
        <f t="array" ref="C488">IF(INDEX(F:F,ROW())&lt;&gt;"",INDEX(F:F,ROW()),IF(INDEX(E:E,ROW())&lt;&gt;0,INDEX(C:C,ROW()-1),0))</f>
        <v>0</v>
      </c>
      <c r="D488" s="44" cm="1">
        <f t="array" ref="D488">IF(INDEX(G:G,ROW())&lt;&gt;"",INDEX(G:G,ROW()),IF(INDEX(E:E,ROW())&lt;&gt;0,INDEX(D:D,ROW()-1),0))</f>
        <v>0</v>
      </c>
      <c r="E488" s="217" cm="1">
        <f t="array" ref="E488">IF(INDEX(I:I,ROW())&lt;&gt;"",VALUE(TRIM(LEFT(INDEX(I:I,ROW()),6))),0)</f>
        <v>0</v>
      </c>
      <c r="F488" s="283"/>
      <c r="G488" s="287"/>
      <c r="H488" s="302"/>
      <c r="I488" s="288"/>
      <c r="J488" s="302"/>
      <c r="K488" s="303"/>
      <c r="L488" s="50"/>
      <c r="M488" s="63"/>
    </row>
    <row r="489" spans="1:13">
      <c r="A489" s="44" cm="1">
        <f t="array" aca="1" ref="A489" ca="1">IF(INDEX(B:B,ROW()),COUNTIF(OFFSET(INDEX(B:B,ROW()),ROW()*-1+6,,ROW()-5),TRUE),0)</f>
        <v>0</v>
      </c>
      <c r="B489" s="44" t="b" cm="1">
        <f t="array" ref="B489">AND(分科號=INDEX(E:E,ROW()),INDEX(D:D,ROW())&gt;=分起日,INDEX(D:D,ROW())&lt;=分訖日,IF(分專案="全部",TRUE,INDEX(J:J,ROW())=分專案))</f>
        <v>0</v>
      </c>
      <c r="C489" s="45" cm="1">
        <f t="array" ref="C489">IF(INDEX(F:F,ROW())&lt;&gt;"",INDEX(F:F,ROW()),IF(INDEX(E:E,ROW())&lt;&gt;0,INDEX(C:C,ROW()-1),0))</f>
        <v>0</v>
      </c>
      <c r="D489" s="44" cm="1">
        <f t="array" ref="D489">IF(INDEX(G:G,ROW())&lt;&gt;"",INDEX(G:G,ROW()),IF(INDEX(E:E,ROW())&lt;&gt;0,INDEX(D:D,ROW()-1),0))</f>
        <v>0</v>
      </c>
      <c r="E489" s="217" cm="1">
        <f t="array" ref="E489">IF(INDEX(I:I,ROW())&lt;&gt;"",VALUE(TRIM(LEFT(INDEX(I:I,ROW()),6))),0)</f>
        <v>0</v>
      </c>
      <c r="F489" s="283"/>
      <c r="G489" s="287"/>
      <c r="H489" s="302"/>
      <c r="I489" s="288"/>
      <c r="J489" s="302"/>
      <c r="K489" s="303"/>
      <c r="L489" s="50"/>
      <c r="M489" s="63"/>
    </row>
    <row r="490" spans="1:13">
      <c r="A490" s="44" cm="1">
        <f t="array" aca="1" ref="A490" ca="1">IF(INDEX(B:B,ROW()),COUNTIF(OFFSET(INDEX(B:B,ROW()),ROW()*-1+6,,ROW()-5),TRUE),0)</f>
        <v>0</v>
      </c>
      <c r="B490" s="44" t="b" cm="1">
        <f t="array" ref="B490">AND(分科號=INDEX(E:E,ROW()),INDEX(D:D,ROW())&gt;=分起日,INDEX(D:D,ROW())&lt;=分訖日,IF(分專案="全部",TRUE,INDEX(J:J,ROW())=分專案))</f>
        <v>0</v>
      </c>
      <c r="C490" s="45" cm="1">
        <f t="array" ref="C490">IF(INDEX(F:F,ROW())&lt;&gt;"",INDEX(F:F,ROW()),IF(INDEX(E:E,ROW())&lt;&gt;0,INDEX(C:C,ROW()-1),0))</f>
        <v>0</v>
      </c>
      <c r="D490" s="44" cm="1">
        <f t="array" ref="D490">IF(INDEX(G:G,ROW())&lt;&gt;"",INDEX(G:G,ROW()),IF(INDEX(E:E,ROW())&lt;&gt;0,INDEX(D:D,ROW()-1),0))</f>
        <v>0</v>
      </c>
      <c r="E490" s="217" cm="1">
        <f t="array" ref="E490">IF(INDEX(I:I,ROW())&lt;&gt;"",VALUE(TRIM(LEFT(INDEX(I:I,ROW()),6))),0)</f>
        <v>0</v>
      </c>
      <c r="F490" s="283"/>
      <c r="G490" s="287"/>
      <c r="H490" s="302"/>
      <c r="I490" s="288"/>
      <c r="J490" s="302"/>
      <c r="K490" s="303"/>
      <c r="L490" s="50"/>
      <c r="M490" s="63"/>
    </row>
    <row r="491" spans="1:13">
      <c r="A491" s="44" cm="1">
        <f t="array" aca="1" ref="A491" ca="1">IF(INDEX(B:B,ROW()),COUNTIF(OFFSET(INDEX(B:B,ROW()),ROW()*-1+6,,ROW()-5),TRUE),0)</f>
        <v>0</v>
      </c>
      <c r="B491" s="44" t="b" cm="1">
        <f t="array" ref="B491">AND(分科號=INDEX(E:E,ROW()),INDEX(D:D,ROW())&gt;=分起日,INDEX(D:D,ROW())&lt;=分訖日,IF(分專案="全部",TRUE,INDEX(J:J,ROW())=分專案))</f>
        <v>0</v>
      </c>
      <c r="C491" s="45" cm="1">
        <f t="array" ref="C491">IF(INDEX(F:F,ROW())&lt;&gt;"",INDEX(F:F,ROW()),IF(INDEX(E:E,ROW())&lt;&gt;0,INDEX(C:C,ROW()-1),0))</f>
        <v>0</v>
      </c>
      <c r="D491" s="44" cm="1">
        <f t="array" ref="D491">IF(INDEX(G:G,ROW())&lt;&gt;"",INDEX(G:G,ROW()),IF(INDEX(E:E,ROW())&lt;&gt;0,INDEX(D:D,ROW()-1),0))</f>
        <v>0</v>
      </c>
      <c r="E491" s="217" cm="1">
        <f t="array" ref="E491">IF(INDEX(I:I,ROW())&lt;&gt;"",VALUE(TRIM(LEFT(INDEX(I:I,ROW()),6))),0)</f>
        <v>0</v>
      </c>
      <c r="F491" s="283"/>
      <c r="G491" s="287"/>
      <c r="H491" s="302"/>
      <c r="I491" s="288"/>
      <c r="J491" s="302"/>
      <c r="K491" s="303"/>
      <c r="L491" s="50"/>
      <c r="M491" s="63"/>
    </row>
    <row r="492" spans="1:13">
      <c r="A492" s="44" cm="1">
        <f t="array" aca="1" ref="A492" ca="1">IF(INDEX(B:B,ROW()),COUNTIF(OFFSET(INDEX(B:B,ROW()),ROW()*-1+6,,ROW()-5),TRUE),0)</f>
        <v>0</v>
      </c>
      <c r="B492" s="44" t="b" cm="1">
        <f t="array" ref="B492">AND(分科號=INDEX(E:E,ROW()),INDEX(D:D,ROW())&gt;=分起日,INDEX(D:D,ROW())&lt;=分訖日,IF(分專案="全部",TRUE,INDEX(J:J,ROW())=分專案))</f>
        <v>0</v>
      </c>
      <c r="C492" s="45" cm="1">
        <f t="array" ref="C492">IF(INDEX(F:F,ROW())&lt;&gt;"",INDEX(F:F,ROW()),IF(INDEX(E:E,ROW())&lt;&gt;0,INDEX(C:C,ROW()-1),0))</f>
        <v>0</v>
      </c>
      <c r="D492" s="44" cm="1">
        <f t="array" ref="D492">IF(INDEX(G:G,ROW())&lt;&gt;"",INDEX(G:G,ROW()),IF(INDEX(E:E,ROW())&lt;&gt;0,INDEX(D:D,ROW()-1),0))</f>
        <v>0</v>
      </c>
      <c r="E492" s="217" cm="1">
        <f t="array" ref="E492">IF(INDEX(I:I,ROW())&lt;&gt;"",VALUE(TRIM(LEFT(INDEX(I:I,ROW()),6))),0)</f>
        <v>0</v>
      </c>
      <c r="F492" s="283"/>
      <c r="G492" s="287"/>
      <c r="H492" s="302"/>
      <c r="I492" s="288"/>
      <c r="J492" s="302"/>
      <c r="K492" s="303"/>
      <c r="L492" s="50"/>
      <c r="M492" s="63"/>
    </row>
    <row r="493" spans="1:13">
      <c r="A493" s="44" cm="1">
        <f t="array" aca="1" ref="A493" ca="1">IF(INDEX(B:B,ROW()),COUNTIF(OFFSET(INDEX(B:B,ROW()),ROW()*-1+6,,ROW()-5),TRUE),0)</f>
        <v>0</v>
      </c>
      <c r="B493" s="44" t="b" cm="1">
        <f t="array" ref="B493">AND(分科號=INDEX(E:E,ROW()),INDEX(D:D,ROW())&gt;=分起日,INDEX(D:D,ROW())&lt;=分訖日,IF(分專案="全部",TRUE,INDEX(J:J,ROW())=分專案))</f>
        <v>0</v>
      </c>
      <c r="C493" s="45" cm="1">
        <f t="array" ref="C493">IF(INDEX(F:F,ROW())&lt;&gt;"",INDEX(F:F,ROW()),IF(INDEX(E:E,ROW())&lt;&gt;0,INDEX(C:C,ROW()-1),0))</f>
        <v>0</v>
      </c>
      <c r="D493" s="44" cm="1">
        <f t="array" ref="D493">IF(INDEX(G:G,ROW())&lt;&gt;"",INDEX(G:G,ROW()),IF(INDEX(E:E,ROW())&lt;&gt;0,INDEX(D:D,ROW()-1),0))</f>
        <v>0</v>
      </c>
      <c r="E493" s="217" cm="1">
        <f t="array" ref="E493">IF(INDEX(I:I,ROW())&lt;&gt;"",VALUE(TRIM(LEFT(INDEX(I:I,ROW()),6))),0)</f>
        <v>0</v>
      </c>
      <c r="F493" s="283"/>
      <c r="G493" s="287"/>
      <c r="H493" s="302"/>
      <c r="I493" s="288"/>
      <c r="J493" s="302"/>
      <c r="K493" s="303"/>
      <c r="L493" s="50"/>
      <c r="M493" s="63"/>
    </row>
    <row r="494" spans="1:13">
      <c r="A494" s="44" cm="1">
        <f t="array" aca="1" ref="A494" ca="1">IF(INDEX(B:B,ROW()),COUNTIF(OFFSET(INDEX(B:B,ROW()),ROW()*-1+6,,ROW()-5),TRUE),0)</f>
        <v>0</v>
      </c>
      <c r="B494" s="44" t="b" cm="1">
        <f t="array" ref="B494">AND(分科號=INDEX(E:E,ROW()),INDEX(D:D,ROW())&gt;=分起日,INDEX(D:D,ROW())&lt;=分訖日,IF(分專案="全部",TRUE,INDEX(J:J,ROW())=分專案))</f>
        <v>0</v>
      </c>
      <c r="C494" s="45" cm="1">
        <f t="array" ref="C494">IF(INDEX(F:F,ROW())&lt;&gt;"",INDEX(F:F,ROW()),IF(INDEX(E:E,ROW())&lt;&gt;0,INDEX(C:C,ROW()-1),0))</f>
        <v>0</v>
      </c>
      <c r="D494" s="44" cm="1">
        <f t="array" ref="D494">IF(INDEX(G:G,ROW())&lt;&gt;"",INDEX(G:G,ROW()),IF(INDEX(E:E,ROW())&lt;&gt;0,INDEX(D:D,ROW()-1),0))</f>
        <v>0</v>
      </c>
      <c r="E494" s="217" cm="1">
        <f t="array" ref="E494">IF(INDEX(I:I,ROW())&lt;&gt;"",VALUE(TRIM(LEFT(INDEX(I:I,ROW()),6))),0)</f>
        <v>0</v>
      </c>
      <c r="F494" s="283"/>
      <c r="G494" s="287"/>
      <c r="H494" s="302"/>
      <c r="I494" s="288"/>
      <c r="J494" s="302"/>
      <c r="K494" s="303"/>
      <c r="L494" s="50"/>
      <c r="M494" s="63"/>
    </row>
    <row r="495" spans="1:13">
      <c r="A495" s="44" cm="1">
        <f t="array" aca="1" ref="A495" ca="1">IF(INDEX(B:B,ROW()),COUNTIF(OFFSET(INDEX(B:B,ROW()),ROW()*-1+6,,ROW()-5),TRUE),0)</f>
        <v>0</v>
      </c>
      <c r="B495" s="44" t="b" cm="1">
        <f t="array" ref="B495">AND(分科號=INDEX(E:E,ROW()),INDEX(D:D,ROW())&gt;=分起日,INDEX(D:D,ROW())&lt;=分訖日,IF(分專案="全部",TRUE,INDEX(J:J,ROW())=分專案))</f>
        <v>0</v>
      </c>
      <c r="C495" s="45" cm="1">
        <f t="array" ref="C495">IF(INDEX(F:F,ROW())&lt;&gt;"",INDEX(F:F,ROW()),IF(INDEX(E:E,ROW())&lt;&gt;0,INDEX(C:C,ROW()-1),0))</f>
        <v>0</v>
      </c>
      <c r="D495" s="44" cm="1">
        <f t="array" ref="D495">IF(INDEX(G:G,ROW())&lt;&gt;"",INDEX(G:G,ROW()),IF(INDEX(E:E,ROW())&lt;&gt;0,INDEX(D:D,ROW()-1),0))</f>
        <v>0</v>
      </c>
      <c r="E495" s="217" cm="1">
        <f t="array" ref="E495">IF(INDEX(I:I,ROW())&lt;&gt;"",VALUE(TRIM(LEFT(INDEX(I:I,ROW()),6))),0)</f>
        <v>0</v>
      </c>
      <c r="F495" s="283"/>
      <c r="G495" s="287"/>
      <c r="H495" s="302"/>
      <c r="I495" s="288"/>
      <c r="J495" s="302"/>
      <c r="K495" s="303"/>
      <c r="L495" s="50"/>
      <c r="M495" s="63"/>
    </row>
    <row r="496" spans="1:13">
      <c r="A496" s="44" cm="1">
        <f t="array" aca="1" ref="A496" ca="1">IF(INDEX(B:B,ROW()),COUNTIF(OFFSET(INDEX(B:B,ROW()),ROW()*-1+6,,ROW()-5),TRUE),0)</f>
        <v>0</v>
      </c>
      <c r="B496" s="44" t="b" cm="1">
        <f t="array" ref="B496">AND(分科號=INDEX(E:E,ROW()),INDEX(D:D,ROW())&gt;=分起日,INDEX(D:D,ROW())&lt;=分訖日,IF(分專案="全部",TRUE,INDEX(J:J,ROW())=分專案))</f>
        <v>0</v>
      </c>
      <c r="C496" s="45" cm="1">
        <f t="array" ref="C496">IF(INDEX(F:F,ROW())&lt;&gt;"",INDEX(F:F,ROW()),IF(INDEX(E:E,ROW())&lt;&gt;0,INDEX(C:C,ROW()-1),0))</f>
        <v>0</v>
      </c>
      <c r="D496" s="44" cm="1">
        <f t="array" ref="D496">IF(INDEX(G:G,ROW())&lt;&gt;"",INDEX(G:G,ROW()),IF(INDEX(E:E,ROW())&lt;&gt;0,INDEX(D:D,ROW()-1),0))</f>
        <v>0</v>
      </c>
      <c r="E496" s="217" cm="1">
        <f t="array" ref="E496">IF(INDEX(I:I,ROW())&lt;&gt;"",VALUE(TRIM(LEFT(INDEX(I:I,ROW()),6))),0)</f>
        <v>0</v>
      </c>
      <c r="F496" s="283"/>
      <c r="G496" s="287"/>
      <c r="H496" s="302"/>
      <c r="I496" s="288"/>
      <c r="J496" s="302"/>
      <c r="K496" s="303"/>
      <c r="L496" s="50"/>
      <c r="M496" s="63"/>
    </row>
    <row r="497" spans="1:13">
      <c r="A497" s="44" cm="1">
        <f t="array" aca="1" ref="A497" ca="1">IF(INDEX(B:B,ROW()),COUNTIF(OFFSET(INDEX(B:B,ROW()),ROW()*-1+6,,ROW()-5),TRUE),0)</f>
        <v>0</v>
      </c>
      <c r="B497" s="44" t="b" cm="1">
        <f t="array" ref="B497">AND(分科號=INDEX(E:E,ROW()),INDEX(D:D,ROW())&gt;=分起日,INDEX(D:D,ROW())&lt;=分訖日,IF(分專案="全部",TRUE,INDEX(J:J,ROW())=分專案))</f>
        <v>0</v>
      </c>
      <c r="C497" s="45" cm="1">
        <f t="array" ref="C497">IF(INDEX(F:F,ROW())&lt;&gt;"",INDEX(F:F,ROW()),IF(INDEX(E:E,ROW())&lt;&gt;0,INDEX(C:C,ROW()-1),0))</f>
        <v>0</v>
      </c>
      <c r="D497" s="44" cm="1">
        <f t="array" ref="D497">IF(INDEX(G:G,ROW())&lt;&gt;"",INDEX(G:G,ROW()),IF(INDEX(E:E,ROW())&lt;&gt;0,INDEX(D:D,ROW()-1),0))</f>
        <v>0</v>
      </c>
      <c r="E497" s="217" cm="1">
        <f t="array" ref="E497">IF(INDEX(I:I,ROW())&lt;&gt;"",VALUE(TRIM(LEFT(INDEX(I:I,ROW()),6))),0)</f>
        <v>0</v>
      </c>
      <c r="F497" s="283"/>
      <c r="G497" s="287"/>
      <c r="H497" s="302"/>
      <c r="I497" s="288"/>
      <c r="J497" s="302"/>
      <c r="K497" s="303"/>
      <c r="L497" s="50"/>
      <c r="M497" s="63"/>
    </row>
    <row r="498" spans="1:13">
      <c r="A498" s="44" cm="1">
        <f t="array" aca="1" ref="A498" ca="1">IF(INDEX(B:B,ROW()),COUNTIF(OFFSET(INDEX(B:B,ROW()),ROW()*-1+6,,ROW()-5),TRUE),0)</f>
        <v>0</v>
      </c>
      <c r="B498" s="44" t="b" cm="1">
        <f t="array" ref="B498">AND(分科號=INDEX(E:E,ROW()),INDEX(D:D,ROW())&gt;=分起日,INDEX(D:D,ROW())&lt;=分訖日,IF(分專案="全部",TRUE,INDEX(J:J,ROW())=分專案))</f>
        <v>0</v>
      </c>
      <c r="C498" s="45" cm="1">
        <f t="array" ref="C498">IF(INDEX(F:F,ROW())&lt;&gt;"",INDEX(F:F,ROW()),IF(INDEX(E:E,ROW())&lt;&gt;0,INDEX(C:C,ROW()-1),0))</f>
        <v>0</v>
      </c>
      <c r="D498" s="44" cm="1">
        <f t="array" ref="D498">IF(INDEX(G:G,ROW())&lt;&gt;"",INDEX(G:G,ROW()),IF(INDEX(E:E,ROW())&lt;&gt;0,INDEX(D:D,ROW()-1),0))</f>
        <v>0</v>
      </c>
      <c r="E498" s="217" cm="1">
        <f t="array" ref="E498">IF(INDEX(I:I,ROW())&lt;&gt;"",VALUE(TRIM(LEFT(INDEX(I:I,ROW()),6))),0)</f>
        <v>0</v>
      </c>
      <c r="F498" s="283"/>
      <c r="G498" s="287"/>
      <c r="H498" s="302"/>
      <c r="I498" s="288"/>
      <c r="J498" s="302"/>
      <c r="K498" s="303"/>
      <c r="L498" s="50"/>
      <c r="M498" s="63"/>
    </row>
    <row r="499" spans="1:13">
      <c r="A499" s="44" cm="1">
        <f t="array" aca="1" ref="A499" ca="1">IF(INDEX(B:B,ROW()),COUNTIF(OFFSET(INDEX(B:B,ROW()),ROW()*-1+6,,ROW()-5),TRUE),0)</f>
        <v>0</v>
      </c>
      <c r="B499" s="44" t="b" cm="1">
        <f t="array" ref="B499">AND(分科號=INDEX(E:E,ROW()),INDEX(D:D,ROW())&gt;=分起日,INDEX(D:D,ROW())&lt;=分訖日,IF(分專案="全部",TRUE,INDEX(J:J,ROW())=分專案))</f>
        <v>0</v>
      </c>
      <c r="C499" s="45" cm="1">
        <f t="array" ref="C499">IF(INDEX(F:F,ROW())&lt;&gt;"",INDEX(F:F,ROW()),IF(INDEX(E:E,ROW())&lt;&gt;0,INDEX(C:C,ROW()-1),0))</f>
        <v>0</v>
      </c>
      <c r="D499" s="44" cm="1">
        <f t="array" ref="D499">IF(INDEX(G:G,ROW())&lt;&gt;"",INDEX(G:G,ROW()),IF(INDEX(E:E,ROW())&lt;&gt;0,INDEX(D:D,ROW()-1),0))</f>
        <v>0</v>
      </c>
      <c r="E499" s="217" cm="1">
        <f t="array" ref="E499">IF(INDEX(I:I,ROW())&lt;&gt;"",VALUE(TRIM(LEFT(INDEX(I:I,ROW()),6))),0)</f>
        <v>0</v>
      </c>
      <c r="F499" s="283"/>
      <c r="G499" s="287"/>
      <c r="H499" s="302"/>
      <c r="I499" s="288"/>
      <c r="J499" s="302"/>
      <c r="K499" s="303"/>
      <c r="L499" s="50"/>
      <c r="M499" s="63"/>
    </row>
    <row r="500" spans="1:13">
      <c r="A500" s="44" cm="1">
        <f t="array" aca="1" ref="A500" ca="1">IF(INDEX(B:B,ROW()),COUNTIF(OFFSET(INDEX(B:B,ROW()),ROW()*-1+6,,ROW()-5),TRUE),0)</f>
        <v>0</v>
      </c>
      <c r="B500" s="44" t="b" cm="1">
        <f t="array" ref="B500">AND(分科號=INDEX(E:E,ROW()),INDEX(D:D,ROW())&gt;=分起日,INDEX(D:D,ROW())&lt;=分訖日,IF(分專案="全部",TRUE,INDEX(J:J,ROW())=分專案))</f>
        <v>0</v>
      </c>
      <c r="C500" s="45" cm="1">
        <f t="array" ref="C500">IF(INDEX(F:F,ROW())&lt;&gt;"",INDEX(F:F,ROW()),IF(INDEX(E:E,ROW())&lt;&gt;0,INDEX(C:C,ROW()-1),0))</f>
        <v>0</v>
      </c>
      <c r="D500" s="44" cm="1">
        <f t="array" ref="D500">IF(INDEX(G:G,ROW())&lt;&gt;"",INDEX(G:G,ROW()),IF(INDEX(E:E,ROW())&lt;&gt;0,INDEX(D:D,ROW()-1),0))</f>
        <v>0</v>
      </c>
      <c r="E500" s="217" cm="1">
        <f t="array" ref="E500">IF(INDEX(I:I,ROW())&lt;&gt;"",VALUE(TRIM(LEFT(INDEX(I:I,ROW()),6))),0)</f>
        <v>0</v>
      </c>
      <c r="F500" s="283"/>
      <c r="G500" s="287"/>
      <c r="H500" s="302"/>
      <c r="I500" s="288"/>
      <c r="J500" s="302"/>
      <c r="K500" s="303"/>
      <c r="L500" s="50"/>
      <c r="M500" s="63"/>
    </row>
    <row r="501" spans="1:13">
      <c r="A501" s="44" cm="1">
        <f t="array" aca="1" ref="A501" ca="1">IF(INDEX(B:B,ROW()),COUNTIF(OFFSET(INDEX(B:B,ROW()),ROW()*-1+6,,ROW()-5),TRUE),0)</f>
        <v>0</v>
      </c>
      <c r="B501" s="44" t="b" cm="1">
        <f t="array" ref="B501">AND(分科號=INDEX(E:E,ROW()),INDEX(D:D,ROW())&gt;=分起日,INDEX(D:D,ROW())&lt;=分訖日,IF(分專案="全部",TRUE,INDEX(J:J,ROW())=分專案))</f>
        <v>0</v>
      </c>
      <c r="C501" s="45" cm="1">
        <f t="array" ref="C501">IF(INDEX(F:F,ROW())&lt;&gt;"",INDEX(F:F,ROW()),IF(INDEX(E:E,ROW())&lt;&gt;0,INDEX(C:C,ROW()-1),0))</f>
        <v>0</v>
      </c>
      <c r="D501" s="44" cm="1">
        <f t="array" ref="D501">IF(INDEX(G:G,ROW())&lt;&gt;"",INDEX(G:G,ROW()),IF(INDEX(E:E,ROW())&lt;&gt;0,INDEX(D:D,ROW()-1),0))</f>
        <v>0</v>
      </c>
      <c r="E501" s="217" cm="1">
        <f t="array" ref="E501">IF(INDEX(I:I,ROW())&lt;&gt;"",VALUE(TRIM(LEFT(INDEX(I:I,ROW()),6))),0)</f>
        <v>0</v>
      </c>
      <c r="F501" s="283"/>
      <c r="G501" s="287"/>
      <c r="H501" s="302"/>
      <c r="I501" s="288"/>
      <c r="J501" s="302"/>
      <c r="K501" s="303"/>
      <c r="L501" s="50"/>
      <c r="M501" s="63"/>
    </row>
    <row r="502" spans="1:13">
      <c r="A502" s="44" cm="1">
        <f t="array" aca="1" ref="A502" ca="1">IF(INDEX(B:B,ROW()),COUNTIF(OFFSET(INDEX(B:B,ROW()),ROW()*-1+6,,ROW()-5),TRUE),0)</f>
        <v>0</v>
      </c>
      <c r="B502" s="44" t="b" cm="1">
        <f t="array" ref="B502">AND(分科號=INDEX(E:E,ROW()),INDEX(D:D,ROW())&gt;=分起日,INDEX(D:D,ROW())&lt;=分訖日,IF(分專案="全部",TRUE,INDEX(J:J,ROW())=分專案))</f>
        <v>0</v>
      </c>
      <c r="C502" s="45" cm="1">
        <f t="array" ref="C502">IF(INDEX(F:F,ROW())&lt;&gt;"",INDEX(F:F,ROW()),IF(INDEX(E:E,ROW())&lt;&gt;0,INDEX(C:C,ROW()-1),0))</f>
        <v>0</v>
      </c>
      <c r="D502" s="44" cm="1">
        <f t="array" ref="D502">IF(INDEX(G:G,ROW())&lt;&gt;"",INDEX(G:G,ROW()),IF(INDEX(E:E,ROW())&lt;&gt;0,INDEX(D:D,ROW()-1),0))</f>
        <v>0</v>
      </c>
      <c r="E502" s="217" cm="1">
        <f t="array" ref="E502">IF(INDEX(I:I,ROW())&lt;&gt;"",VALUE(TRIM(LEFT(INDEX(I:I,ROW()),6))),0)</f>
        <v>0</v>
      </c>
      <c r="F502" s="283"/>
      <c r="G502" s="287"/>
      <c r="H502" s="302"/>
      <c r="I502" s="288"/>
      <c r="J502" s="302"/>
      <c r="K502" s="303"/>
      <c r="L502" s="50"/>
      <c r="M502" s="63"/>
    </row>
    <row r="503" spans="1:13">
      <c r="A503" s="44" cm="1">
        <f t="array" aca="1" ref="A503" ca="1">IF(INDEX(B:B,ROW()),COUNTIF(OFFSET(INDEX(B:B,ROW()),ROW()*-1+6,,ROW()-5),TRUE),0)</f>
        <v>0</v>
      </c>
      <c r="B503" s="44" t="b" cm="1">
        <f t="array" ref="B503">AND(分科號=INDEX(E:E,ROW()),INDEX(D:D,ROW())&gt;=分起日,INDEX(D:D,ROW())&lt;=分訖日,IF(分專案="全部",TRUE,INDEX(J:J,ROW())=分專案))</f>
        <v>0</v>
      </c>
      <c r="C503" s="45" cm="1">
        <f t="array" ref="C503">IF(INDEX(F:F,ROW())&lt;&gt;"",INDEX(F:F,ROW()),IF(INDEX(E:E,ROW())&lt;&gt;0,INDEX(C:C,ROW()-1),0))</f>
        <v>0</v>
      </c>
      <c r="D503" s="44" cm="1">
        <f t="array" ref="D503">IF(INDEX(G:G,ROW())&lt;&gt;"",INDEX(G:G,ROW()),IF(INDEX(E:E,ROW())&lt;&gt;0,INDEX(D:D,ROW()-1),0))</f>
        <v>0</v>
      </c>
      <c r="E503" s="217" cm="1">
        <f t="array" ref="E503">IF(INDEX(I:I,ROW())&lt;&gt;"",VALUE(TRIM(LEFT(INDEX(I:I,ROW()),6))),0)</f>
        <v>0</v>
      </c>
      <c r="F503" s="283"/>
      <c r="G503" s="287"/>
      <c r="H503" s="302"/>
      <c r="I503" s="288"/>
      <c r="J503" s="302"/>
      <c r="K503" s="303"/>
      <c r="L503" s="50"/>
      <c r="M503" s="63"/>
    </row>
    <row r="504" spans="1:13">
      <c r="A504" s="44" cm="1">
        <f t="array" aca="1" ref="A504" ca="1">IF(INDEX(B:B,ROW()),COUNTIF(OFFSET(INDEX(B:B,ROW()),ROW()*-1+6,,ROW()-5),TRUE),0)</f>
        <v>0</v>
      </c>
      <c r="B504" s="44" t="b" cm="1">
        <f t="array" ref="B504">AND(分科號=INDEX(E:E,ROW()),INDEX(D:D,ROW())&gt;=分起日,INDEX(D:D,ROW())&lt;=分訖日,IF(分專案="全部",TRUE,INDEX(J:J,ROW())=分專案))</f>
        <v>0</v>
      </c>
      <c r="C504" s="45" cm="1">
        <f t="array" ref="C504">IF(INDEX(F:F,ROW())&lt;&gt;"",INDEX(F:F,ROW()),IF(INDEX(E:E,ROW())&lt;&gt;0,INDEX(C:C,ROW()-1),0))</f>
        <v>0</v>
      </c>
      <c r="D504" s="44" cm="1">
        <f t="array" ref="D504">IF(INDEX(G:G,ROW())&lt;&gt;"",INDEX(G:G,ROW()),IF(INDEX(E:E,ROW())&lt;&gt;0,INDEX(D:D,ROW()-1),0))</f>
        <v>0</v>
      </c>
      <c r="E504" s="217" cm="1">
        <f t="array" ref="E504">IF(INDEX(I:I,ROW())&lt;&gt;"",VALUE(TRIM(LEFT(INDEX(I:I,ROW()),6))),0)</f>
        <v>0</v>
      </c>
      <c r="F504" s="283"/>
      <c r="G504" s="287"/>
      <c r="H504" s="302"/>
      <c r="I504" s="288"/>
      <c r="J504" s="302"/>
      <c r="K504" s="303"/>
      <c r="L504" s="50"/>
      <c r="M504" s="63"/>
    </row>
    <row r="505" spans="1:13">
      <c r="A505" s="44" cm="1">
        <f t="array" aca="1" ref="A505" ca="1">IF(INDEX(B:B,ROW()),COUNTIF(OFFSET(INDEX(B:B,ROW()),ROW()*-1+6,,ROW()-5),TRUE),0)</f>
        <v>0</v>
      </c>
      <c r="B505" s="44" t="b" cm="1">
        <f t="array" ref="B505">AND(分科號=INDEX(E:E,ROW()),INDEX(D:D,ROW())&gt;=分起日,INDEX(D:D,ROW())&lt;=分訖日,IF(分專案="全部",TRUE,INDEX(J:J,ROW())=分專案))</f>
        <v>0</v>
      </c>
      <c r="C505" s="45" cm="1">
        <f t="array" ref="C505">IF(INDEX(F:F,ROW())&lt;&gt;"",INDEX(F:F,ROW()),IF(INDEX(E:E,ROW())&lt;&gt;0,INDEX(C:C,ROW()-1),0))</f>
        <v>0</v>
      </c>
      <c r="D505" s="44" cm="1">
        <f t="array" ref="D505">IF(INDEX(G:G,ROW())&lt;&gt;"",INDEX(G:G,ROW()),IF(INDEX(E:E,ROW())&lt;&gt;0,INDEX(D:D,ROW()-1),0))</f>
        <v>0</v>
      </c>
      <c r="E505" s="217" cm="1">
        <f t="array" ref="E505">IF(INDEX(I:I,ROW())&lt;&gt;"",VALUE(TRIM(LEFT(INDEX(I:I,ROW()),6))),0)</f>
        <v>0</v>
      </c>
      <c r="F505" s="283"/>
      <c r="G505" s="287"/>
      <c r="H505" s="302"/>
      <c r="I505" s="288"/>
      <c r="J505" s="302"/>
      <c r="K505" s="303"/>
      <c r="L505" s="50"/>
      <c r="M505" s="63"/>
    </row>
    <row r="506" spans="1:13">
      <c r="A506" s="44" cm="1">
        <f t="array" aca="1" ref="A506" ca="1">IF(INDEX(B:B,ROW()),COUNTIF(OFFSET(INDEX(B:B,ROW()),ROW()*-1+6,,ROW()-5),TRUE),0)</f>
        <v>0</v>
      </c>
      <c r="B506" s="44" t="b" cm="1">
        <f t="array" ref="B506">AND(分科號=INDEX(E:E,ROW()),INDEX(D:D,ROW())&gt;=分起日,INDEX(D:D,ROW())&lt;=分訖日,IF(分專案="全部",TRUE,INDEX(J:J,ROW())=分專案))</f>
        <v>0</v>
      </c>
      <c r="C506" s="45" cm="1">
        <f t="array" ref="C506">IF(INDEX(F:F,ROW())&lt;&gt;"",INDEX(F:F,ROW()),IF(INDEX(E:E,ROW())&lt;&gt;0,INDEX(C:C,ROW()-1),0))</f>
        <v>0</v>
      </c>
      <c r="D506" s="44" cm="1">
        <f t="array" ref="D506">IF(INDEX(G:G,ROW())&lt;&gt;"",INDEX(G:G,ROW()),IF(INDEX(E:E,ROW())&lt;&gt;0,INDEX(D:D,ROW()-1),0))</f>
        <v>0</v>
      </c>
      <c r="E506" s="217" cm="1">
        <f t="array" ref="E506">IF(INDEX(I:I,ROW())&lt;&gt;"",VALUE(TRIM(LEFT(INDEX(I:I,ROW()),6))),0)</f>
        <v>0</v>
      </c>
      <c r="F506" s="283"/>
      <c r="G506" s="287"/>
      <c r="H506" s="302"/>
      <c r="I506" s="288"/>
      <c r="J506" s="302"/>
      <c r="K506" s="303"/>
      <c r="L506" s="50"/>
      <c r="M506" s="63"/>
    </row>
    <row r="507" spans="1:13">
      <c r="A507" s="44" cm="1">
        <f t="array" aca="1" ref="A507" ca="1">IF(INDEX(B:B,ROW()),COUNTIF(OFFSET(INDEX(B:B,ROW()),ROW()*-1+6,,ROW()-5),TRUE),0)</f>
        <v>0</v>
      </c>
      <c r="B507" s="44" t="b" cm="1">
        <f t="array" ref="B507">AND(分科號=INDEX(E:E,ROW()),INDEX(D:D,ROW())&gt;=分起日,INDEX(D:D,ROW())&lt;=分訖日,IF(分專案="全部",TRUE,INDEX(J:J,ROW())=分專案))</f>
        <v>0</v>
      </c>
      <c r="C507" s="45" cm="1">
        <f t="array" ref="C507">IF(INDEX(F:F,ROW())&lt;&gt;"",INDEX(F:F,ROW()),IF(INDEX(E:E,ROW())&lt;&gt;0,INDEX(C:C,ROW()-1),0))</f>
        <v>0</v>
      </c>
      <c r="D507" s="44" cm="1">
        <f t="array" ref="D507">IF(INDEX(G:G,ROW())&lt;&gt;"",INDEX(G:G,ROW()),IF(INDEX(E:E,ROW())&lt;&gt;0,INDEX(D:D,ROW()-1),0))</f>
        <v>0</v>
      </c>
      <c r="E507" s="217" cm="1">
        <f t="array" ref="E507">IF(INDEX(I:I,ROW())&lt;&gt;"",VALUE(TRIM(LEFT(INDEX(I:I,ROW()),6))),0)</f>
        <v>0</v>
      </c>
      <c r="F507" s="283"/>
      <c r="G507" s="287"/>
      <c r="H507" s="302"/>
      <c r="I507" s="288"/>
      <c r="J507" s="302"/>
      <c r="K507" s="303"/>
      <c r="L507" s="50"/>
      <c r="M507" s="63"/>
    </row>
    <row r="508" spans="1:13">
      <c r="A508" s="44" cm="1">
        <f t="array" aca="1" ref="A508" ca="1">IF(INDEX(B:B,ROW()),COUNTIF(OFFSET(INDEX(B:B,ROW()),ROW()*-1+6,,ROW()-5),TRUE),0)</f>
        <v>0</v>
      </c>
      <c r="B508" s="44" t="b" cm="1">
        <f t="array" ref="B508">AND(分科號=INDEX(E:E,ROW()),INDEX(D:D,ROW())&gt;=分起日,INDEX(D:D,ROW())&lt;=分訖日,IF(分專案="全部",TRUE,INDEX(J:J,ROW())=分專案))</f>
        <v>0</v>
      </c>
      <c r="C508" s="45" cm="1">
        <f t="array" ref="C508">IF(INDEX(F:F,ROW())&lt;&gt;"",INDEX(F:F,ROW()),IF(INDEX(E:E,ROW())&lt;&gt;0,INDEX(C:C,ROW()-1),0))</f>
        <v>0</v>
      </c>
      <c r="D508" s="44" cm="1">
        <f t="array" ref="D508">IF(INDEX(G:G,ROW())&lt;&gt;"",INDEX(G:G,ROW()),IF(INDEX(E:E,ROW())&lt;&gt;0,INDEX(D:D,ROW()-1),0))</f>
        <v>0</v>
      </c>
      <c r="E508" s="217" cm="1">
        <f t="array" ref="E508">IF(INDEX(I:I,ROW())&lt;&gt;"",VALUE(TRIM(LEFT(INDEX(I:I,ROW()),6))),0)</f>
        <v>0</v>
      </c>
      <c r="F508" s="283"/>
      <c r="G508" s="287"/>
      <c r="H508" s="302"/>
      <c r="I508" s="288"/>
      <c r="J508" s="302"/>
      <c r="K508" s="303"/>
      <c r="L508" s="50"/>
      <c r="M508" s="63"/>
    </row>
    <row r="509" spans="1:13">
      <c r="A509" s="44" cm="1">
        <f t="array" aca="1" ref="A509" ca="1">IF(INDEX(B:B,ROW()),COUNTIF(OFFSET(INDEX(B:B,ROW()),ROW()*-1+6,,ROW()-5),TRUE),0)</f>
        <v>0</v>
      </c>
      <c r="B509" s="44" t="b" cm="1">
        <f t="array" ref="B509">AND(分科號=INDEX(E:E,ROW()),INDEX(D:D,ROW())&gt;=分起日,INDEX(D:D,ROW())&lt;=分訖日,IF(分專案="全部",TRUE,INDEX(J:J,ROW())=分專案))</f>
        <v>0</v>
      </c>
      <c r="C509" s="45" cm="1">
        <f t="array" ref="C509">IF(INDEX(F:F,ROW())&lt;&gt;"",INDEX(F:F,ROW()),IF(INDEX(E:E,ROW())&lt;&gt;0,INDEX(C:C,ROW()-1),0))</f>
        <v>0</v>
      </c>
      <c r="D509" s="44" cm="1">
        <f t="array" ref="D509">IF(INDEX(G:G,ROW())&lt;&gt;"",INDEX(G:G,ROW()),IF(INDEX(E:E,ROW())&lt;&gt;0,INDEX(D:D,ROW()-1),0))</f>
        <v>0</v>
      </c>
      <c r="E509" s="217" cm="1">
        <f t="array" ref="E509">IF(INDEX(I:I,ROW())&lt;&gt;"",VALUE(TRIM(LEFT(INDEX(I:I,ROW()),6))),0)</f>
        <v>0</v>
      </c>
      <c r="F509" s="283"/>
      <c r="G509" s="287"/>
      <c r="H509" s="302"/>
      <c r="I509" s="288"/>
      <c r="J509" s="302"/>
      <c r="K509" s="303"/>
      <c r="L509" s="50"/>
      <c r="M509" s="63"/>
    </row>
    <row r="510" spans="1:13">
      <c r="A510" s="44" cm="1">
        <f t="array" aca="1" ref="A510" ca="1">IF(INDEX(B:B,ROW()),COUNTIF(OFFSET(INDEX(B:B,ROW()),ROW()*-1+6,,ROW()-5),TRUE),0)</f>
        <v>0</v>
      </c>
      <c r="B510" s="44" t="b" cm="1">
        <f t="array" ref="B510">AND(分科號=INDEX(E:E,ROW()),INDEX(D:D,ROW())&gt;=分起日,INDEX(D:D,ROW())&lt;=分訖日,IF(分專案="全部",TRUE,INDEX(J:J,ROW())=分專案))</f>
        <v>0</v>
      </c>
      <c r="C510" s="45" cm="1">
        <f t="array" ref="C510">IF(INDEX(F:F,ROW())&lt;&gt;"",INDEX(F:F,ROW()),IF(INDEX(E:E,ROW())&lt;&gt;0,INDEX(C:C,ROW()-1),0))</f>
        <v>0</v>
      </c>
      <c r="D510" s="44" cm="1">
        <f t="array" ref="D510">IF(INDEX(G:G,ROW())&lt;&gt;"",INDEX(G:G,ROW()),IF(INDEX(E:E,ROW())&lt;&gt;0,INDEX(D:D,ROW()-1),0))</f>
        <v>0</v>
      </c>
      <c r="E510" s="217" cm="1">
        <f t="array" ref="E510">IF(INDEX(I:I,ROW())&lt;&gt;"",VALUE(TRIM(LEFT(INDEX(I:I,ROW()),6))),0)</f>
        <v>0</v>
      </c>
      <c r="F510" s="283"/>
      <c r="G510" s="287"/>
      <c r="H510" s="302"/>
      <c r="I510" s="288"/>
      <c r="J510" s="302"/>
      <c r="K510" s="303"/>
      <c r="L510" s="50"/>
      <c r="M510" s="63"/>
    </row>
    <row r="511" spans="1:13">
      <c r="A511" s="44" cm="1">
        <f t="array" aca="1" ref="A511" ca="1">IF(INDEX(B:B,ROW()),COUNTIF(OFFSET(INDEX(B:B,ROW()),ROW()*-1+6,,ROW()-5),TRUE),0)</f>
        <v>0</v>
      </c>
      <c r="B511" s="44" t="b" cm="1">
        <f t="array" ref="B511">AND(分科號=INDEX(E:E,ROW()),INDEX(D:D,ROW())&gt;=分起日,INDEX(D:D,ROW())&lt;=分訖日,IF(分專案="全部",TRUE,INDEX(J:J,ROW())=分專案))</f>
        <v>0</v>
      </c>
      <c r="C511" s="45" cm="1">
        <f t="array" ref="C511">IF(INDEX(F:F,ROW())&lt;&gt;"",INDEX(F:F,ROW()),IF(INDEX(E:E,ROW())&lt;&gt;0,INDEX(C:C,ROW()-1),0))</f>
        <v>0</v>
      </c>
      <c r="D511" s="44" cm="1">
        <f t="array" ref="D511">IF(INDEX(G:G,ROW())&lt;&gt;"",INDEX(G:G,ROW()),IF(INDEX(E:E,ROW())&lt;&gt;0,INDEX(D:D,ROW()-1),0))</f>
        <v>0</v>
      </c>
      <c r="E511" s="217" cm="1">
        <f t="array" ref="E511">IF(INDEX(I:I,ROW())&lt;&gt;"",VALUE(TRIM(LEFT(INDEX(I:I,ROW()),6))),0)</f>
        <v>0</v>
      </c>
      <c r="F511" s="283"/>
      <c r="G511" s="287"/>
      <c r="H511" s="302"/>
      <c r="I511" s="288"/>
      <c r="J511" s="302"/>
      <c r="K511" s="303"/>
      <c r="L511" s="50"/>
      <c r="M511" s="63"/>
    </row>
    <row r="512" spans="1:13">
      <c r="A512" s="44" cm="1">
        <f t="array" aca="1" ref="A512" ca="1">IF(INDEX(B:B,ROW()),COUNTIF(OFFSET(INDEX(B:B,ROW()),ROW()*-1+6,,ROW()-5),TRUE),0)</f>
        <v>0</v>
      </c>
      <c r="B512" s="44" t="b" cm="1">
        <f t="array" ref="B512">AND(分科號=INDEX(E:E,ROW()),INDEX(D:D,ROW())&gt;=分起日,INDEX(D:D,ROW())&lt;=分訖日,IF(分專案="全部",TRUE,INDEX(J:J,ROW())=分專案))</f>
        <v>0</v>
      </c>
      <c r="C512" s="45" cm="1">
        <f t="array" ref="C512">IF(INDEX(F:F,ROW())&lt;&gt;"",INDEX(F:F,ROW()),IF(INDEX(E:E,ROW())&lt;&gt;0,INDEX(C:C,ROW()-1),0))</f>
        <v>0</v>
      </c>
      <c r="D512" s="44" cm="1">
        <f t="array" ref="D512">IF(INDEX(G:G,ROW())&lt;&gt;"",INDEX(G:G,ROW()),IF(INDEX(E:E,ROW())&lt;&gt;0,INDEX(D:D,ROW()-1),0))</f>
        <v>0</v>
      </c>
      <c r="E512" s="217" cm="1">
        <f t="array" ref="E512">IF(INDEX(I:I,ROW())&lt;&gt;"",VALUE(TRIM(LEFT(INDEX(I:I,ROW()),6))),0)</f>
        <v>0</v>
      </c>
      <c r="F512" s="283"/>
      <c r="G512" s="287"/>
      <c r="H512" s="302"/>
      <c r="I512" s="288"/>
      <c r="J512" s="302"/>
      <c r="K512" s="303"/>
      <c r="L512" s="50"/>
      <c r="M512" s="63"/>
    </row>
    <row r="513" spans="1:13">
      <c r="A513" s="44" cm="1">
        <f t="array" aca="1" ref="A513" ca="1">IF(INDEX(B:B,ROW()),COUNTIF(OFFSET(INDEX(B:B,ROW()),ROW()*-1+6,,ROW()-5),TRUE),0)</f>
        <v>0</v>
      </c>
      <c r="B513" s="44" t="b" cm="1">
        <f t="array" ref="B513">AND(分科號=INDEX(E:E,ROW()),INDEX(D:D,ROW())&gt;=分起日,INDEX(D:D,ROW())&lt;=分訖日,IF(分專案="全部",TRUE,INDEX(J:J,ROW())=分專案))</f>
        <v>0</v>
      </c>
      <c r="C513" s="45" cm="1">
        <f t="array" ref="C513">IF(INDEX(F:F,ROW())&lt;&gt;"",INDEX(F:F,ROW()),IF(INDEX(E:E,ROW())&lt;&gt;0,INDEX(C:C,ROW()-1),0))</f>
        <v>0</v>
      </c>
      <c r="D513" s="44" cm="1">
        <f t="array" ref="D513">IF(INDEX(G:G,ROW())&lt;&gt;"",INDEX(G:G,ROW()),IF(INDEX(E:E,ROW())&lt;&gt;0,INDEX(D:D,ROW()-1),0))</f>
        <v>0</v>
      </c>
      <c r="E513" s="217" cm="1">
        <f t="array" ref="E513">IF(INDEX(I:I,ROW())&lt;&gt;"",VALUE(TRIM(LEFT(INDEX(I:I,ROW()),6))),0)</f>
        <v>0</v>
      </c>
      <c r="F513" s="283"/>
      <c r="G513" s="287"/>
      <c r="H513" s="302"/>
      <c r="I513" s="288"/>
      <c r="J513" s="302"/>
      <c r="K513" s="303"/>
      <c r="L513" s="50"/>
      <c r="M513" s="63"/>
    </row>
    <row r="514" spans="1:13">
      <c r="A514" s="44" cm="1">
        <f t="array" aca="1" ref="A514" ca="1">IF(INDEX(B:B,ROW()),COUNTIF(OFFSET(INDEX(B:B,ROW()),ROW()*-1+6,,ROW()-5),TRUE),0)</f>
        <v>0</v>
      </c>
      <c r="B514" s="44" t="b" cm="1">
        <f t="array" ref="B514">AND(分科號=INDEX(E:E,ROW()),INDEX(D:D,ROW())&gt;=分起日,INDEX(D:D,ROW())&lt;=分訖日,IF(分專案="全部",TRUE,INDEX(J:J,ROW())=分專案))</f>
        <v>0</v>
      </c>
      <c r="C514" s="45" cm="1">
        <f t="array" ref="C514">IF(INDEX(F:F,ROW())&lt;&gt;"",INDEX(F:F,ROW()),IF(INDEX(E:E,ROW())&lt;&gt;0,INDEX(C:C,ROW()-1),0))</f>
        <v>0</v>
      </c>
      <c r="D514" s="44" cm="1">
        <f t="array" ref="D514">IF(INDEX(G:G,ROW())&lt;&gt;"",INDEX(G:G,ROW()),IF(INDEX(E:E,ROW())&lt;&gt;0,INDEX(D:D,ROW()-1),0))</f>
        <v>0</v>
      </c>
      <c r="E514" s="217" cm="1">
        <f t="array" ref="E514">IF(INDEX(I:I,ROW())&lt;&gt;"",VALUE(TRIM(LEFT(INDEX(I:I,ROW()),6))),0)</f>
        <v>0</v>
      </c>
      <c r="F514" s="283"/>
      <c r="G514" s="287"/>
      <c r="H514" s="302"/>
      <c r="I514" s="288"/>
      <c r="J514" s="302"/>
      <c r="K514" s="303"/>
      <c r="L514" s="50"/>
      <c r="M514" s="63"/>
    </row>
    <row r="515" spans="1:13">
      <c r="A515" s="44" cm="1">
        <f t="array" aca="1" ref="A515" ca="1">IF(INDEX(B:B,ROW()),COUNTIF(OFFSET(INDEX(B:B,ROW()),ROW()*-1+6,,ROW()-5),TRUE),0)</f>
        <v>0</v>
      </c>
      <c r="B515" s="44" t="b" cm="1">
        <f t="array" ref="B515">AND(分科號=INDEX(E:E,ROW()),INDEX(D:D,ROW())&gt;=分起日,INDEX(D:D,ROW())&lt;=分訖日,IF(分專案="全部",TRUE,INDEX(J:J,ROW())=分專案))</f>
        <v>0</v>
      </c>
      <c r="C515" s="45" cm="1">
        <f t="array" ref="C515">IF(INDEX(F:F,ROW())&lt;&gt;"",INDEX(F:F,ROW()),IF(INDEX(E:E,ROW())&lt;&gt;0,INDEX(C:C,ROW()-1),0))</f>
        <v>0</v>
      </c>
      <c r="D515" s="44" cm="1">
        <f t="array" ref="D515">IF(INDEX(G:G,ROW())&lt;&gt;"",INDEX(G:G,ROW()),IF(INDEX(E:E,ROW())&lt;&gt;0,INDEX(D:D,ROW()-1),0))</f>
        <v>0</v>
      </c>
      <c r="E515" s="217" cm="1">
        <f t="array" ref="E515">IF(INDEX(I:I,ROW())&lt;&gt;"",VALUE(TRIM(LEFT(INDEX(I:I,ROW()),6))),0)</f>
        <v>0</v>
      </c>
      <c r="F515" s="283"/>
      <c r="G515" s="287"/>
      <c r="H515" s="302"/>
      <c r="I515" s="288"/>
      <c r="J515" s="302"/>
      <c r="K515" s="303"/>
      <c r="L515" s="50"/>
      <c r="M515" s="63"/>
    </row>
    <row r="516" spans="1:13">
      <c r="A516" s="44" cm="1">
        <f t="array" aca="1" ref="A516" ca="1">IF(INDEX(B:B,ROW()),COUNTIF(OFFSET(INDEX(B:B,ROW()),ROW()*-1+6,,ROW()-5),TRUE),0)</f>
        <v>0</v>
      </c>
      <c r="B516" s="44" t="b" cm="1">
        <f t="array" ref="B516">AND(分科號=INDEX(E:E,ROW()),INDEX(D:D,ROW())&gt;=分起日,INDEX(D:D,ROW())&lt;=分訖日,IF(分專案="全部",TRUE,INDEX(J:J,ROW())=分專案))</f>
        <v>0</v>
      </c>
      <c r="C516" s="45" cm="1">
        <f t="array" ref="C516">IF(INDEX(F:F,ROW())&lt;&gt;"",INDEX(F:F,ROW()),IF(INDEX(E:E,ROW())&lt;&gt;0,INDEX(C:C,ROW()-1),0))</f>
        <v>0</v>
      </c>
      <c r="D516" s="44" cm="1">
        <f t="array" ref="D516">IF(INDEX(G:G,ROW())&lt;&gt;"",INDEX(G:G,ROW()),IF(INDEX(E:E,ROW())&lt;&gt;0,INDEX(D:D,ROW()-1),0))</f>
        <v>0</v>
      </c>
      <c r="E516" s="217" cm="1">
        <f t="array" ref="E516">IF(INDEX(I:I,ROW())&lt;&gt;"",VALUE(TRIM(LEFT(INDEX(I:I,ROW()),6))),0)</f>
        <v>0</v>
      </c>
      <c r="F516" s="283"/>
      <c r="G516" s="287"/>
      <c r="H516" s="302"/>
      <c r="I516" s="288"/>
      <c r="J516" s="302"/>
      <c r="K516" s="303"/>
      <c r="L516" s="50"/>
      <c r="M516" s="63"/>
    </row>
    <row r="517" spans="1:13">
      <c r="A517" s="44" cm="1">
        <f t="array" aca="1" ref="A517" ca="1">IF(INDEX(B:B,ROW()),COUNTIF(OFFSET(INDEX(B:B,ROW()),ROW()*-1+6,,ROW()-5),TRUE),0)</f>
        <v>0</v>
      </c>
      <c r="B517" s="44" t="b" cm="1">
        <f t="array" ref="B517">AND(分科號=INDEX(E:E,ROW()),INDEX(D:D,ROW())&gt;=分起日,INDEX(D:D,ROW())&lt;=分訖日,IF(分專案="全部",TRUE,INDEX(J:J,ROW())=分專案))</f>
        <v>0</v>
      </c>
      <c r="C517" s="45" cm="1">
        <f t="array" ref="C517">IF(INDEX(F:F,ROW())&lt;&gt;"",INDEX(F:F,ROW()),IF(INDEX(E:E,ROW())&lt;&gt;0,INDEX(C:C,ROW()-1),0))</f>
        <v>0</v>
      </c>
      <c r="D517" s="44" cm="1">
        <f t="array" ref="D517">IF(INDEX(G:G,ROW())&lt;&gt;"",INDEX(G:G,ROW()),IF(INDEX(E:E,ROW())&lt;&gt;0,INDEX(D:D,ROW()-1),0))</f>
        <v>0</v>
      </c>
      <c r="E517" s="217" cm="1">
        <f t="array" ref="E517">IF(INDEX(I:I,ROW())&lt;&gt;"",VALUE(TRIM(LEFT(INDEX(I:I,ROW()),6))),0)</f>
        <v>0</v>
      </c>
      <c r="F517" s="283"/>
      <c r="G517" s="287"/>
      <c r="H517" s="302"/>
      <c r="I517" s="288"/>
      <c r="J517" s="302"/>
      <c r="K517" s="303"/>
      <c r="L517" s="50"/>
      <c r="M517" s="63"/>
    </row>
    <row r="518" spans="1:13">
      <c r="A518" s="44" cm="1">
        <f t="array" aca="1" ref="A518" ca="1">IF(INDEX(B:B,ROW()),COUNTIF(OFFSET(INDEX(B:B,ROW()),ROW()*-1+6,,ROW()-5),TRUE),0)</f>
        <v>0</v>
      </c>
      <c r="B518" s="44" t="b" cm="1">
        <f t="array" ref="B518">AND(分科號=INDEX(E:E,ROW()),INDEX(D:D,ROW())&gt;=分起日,INDEX(D:D,ROW())&lt;=分訖日,IF(分專案="全部",TRUE,INDEX(J:J,ROW())=分專案))</f>
        <v>0</v>
      </c>
      <c r="C518" s="45" cm="1">
        <f t="array" ref="C518">IF(INDEX(F:F,ROW())&lt;&gt;"",INDEX(F:F,ROW()),IF(INDEX(E:E,ROW())&lt;&gt;0,INDEX(C:C,ROW()-1),0))</f>
        <v>0</v>
      </c>
      <c r="D518" s="44" cm="1">
        <f t="array" ref="D518">IF(INDEX(G:G,ROW())&lt;&gt;"",INDEX(G:G,ROW()),IF(INDEX(E:E,ROW())&lt;&gt;0,INDEX(D:D,ROW()-1),0))</f>
        <v>0</v>
      </c>
      <c r="E518" s="217" cm="1">
        <f t="array" ref="E518">IF(INDEX(I:I,ROW())&lt;&gt;"",VALUE(TRIM(LEFT(INDEX(I:I,ROW()),6))),0)</f>
        <v>0</v>
      </c>
      <c r="F518" s="283"/>
      <c r="G518" s="287"/>
      <c r="H518" s="302"/>
      <c r="I518" s="288"/>
      <c r="J518" s="302"/>
      <c r="K518" s="303"/>
      <c r="L518" s="50"/>
      <c r="M518" s="63"/>
    </row>
    <row r="519" spans="1:13">
      <c r="A519" s="44" cm="1">
        <f t="array" aca="1" ref="A519" ca="1">IF(INDEX(B:B,ROW()),COUNTIF(OFFSET(INDEX(B:B,ROW()),ROW()*-1+6,,ROW()-5),TRUE),0)</f>
        <v>0</v>
      </c>
      <c r="B519" s="44" t="b" cm="1">
        <f t="array" ref="B519">AND(分科號=INDEX(E:E,ROW()),INDEX(D:D,ROW())&gt;=分起日,INDEX(D:D,ROW())&lt;=分訖日,IF(分專案="全部",TRUE,INDEX(J:J,ROW())=分專案))</f>
        <v>0</v>
      </c>
      <c r="C519" s="45" cm="1">
        <f t="array" ref="C519">IF(INDEX(F:F,ROW())&lt;&gt;"",INDEX(F:F,ROW()),IF(INDEX(E:E,ROW())&lt;&gt;0,INDEX(C:C,ROW()-1),0))</f>
        <v>0</v>
      </c>
      <c r="D519" s="44" cm="1">
        <f t="array" ref="D519">IF(INDEX(G:G,ROW())&lt;&gt;"",INDEX(G:G,ROW()),IF(INDEX(E:E,ROW())&lt;&gt;0,INDEX(D:D,ROW()-1),0))</f>
        <v>0</v>
      </c>
      <c r="E519" s="217" cm="1">
        <f t="array" ref="E519">IF(INDEX(I:I,ROW())&lt;&gt;"",VALUE(TRIM(LEFT(INDEX(I:I,ROW()),6))),0)</f>
        <v>0</v>
      </c>
      <c r="F519" s="283"/>
      <c r="G519" s="287"/>
      <c r="H519" s="302"/>
      <c r="I519" s="288"/>
      <c r="J519" s="302"/>
      <c r="K519" s="303"/>
      <c r="L519" s="50"/>
      <c r="M519" s="63"/>
    </row>
    <row r="520" spans="1:13">
      <c r="A520" s="44" cm="1">
        <f t="array" aca="1" ref="A520" ca="1">IF(INDEX(B:B,ROW()),COUNTIF(OFFSET(INDEX(B:B,ROW()),ROW()*-1+6,,ROW()-5),TRUE),0)</f>
        <v>0</v>
      </c>
      <c r="B520" s="44" t="b" cm="1">
        <f t="array" ref="B520">AND(分科號=INDEX(E:E,ROW()),INDEX(D:D,ROW())&gt;=分起日,INDEX(D:D,ROW())&lt;=分訖日,IF(分專案="全部",TRUE,INDEX(J:J,ROW())=分專案))</f>
        <v>0</v>
      </c>
      <c r="C520" s="45" cm="1">
        <f t="array" ref="C520">IF(INDEX(F:F,ROW())&lt;&gt;"",INDEX(F:F,ROW()),IF(INDEX(E:E,ROW())&lt;&gt;0,INDEX(C:C,ROW()-1),0))</f>
        <v>0</v>
      </c>
      <c r="D520" s="44" cm="1">
        <f t="array" ref="D520">IF(INDEX(G:G,ROW())&lt;&gt;"",INDEX(G:G,ROW()),IF(INDEX(E:E,ROW())&lt;&gt;0,INDEX(D:D,ROW()-1),0))</f>
        <v>0</v>
      </c>
      <c r="E520" s="217" cm="1">
        <f t="array" ref="E520">IF(INDEX(I:I,ROW())&lt;&gt;"",VALUE(TRIM(LEFT(INDEX(I:I,ROW()),6))),0)</f>
        <v>0</v>
      </c>
      <c r="F520" s="283"/>
      <c r="G520" s="287"/>
      <c r="H520" s="302"/>
      <c r="I520" s="288"/>
      <c r="J520" s="302"/>
      <c r="K520" s="303"/>
      <c r="L520" s="50"/>
      <c r="M520" s="63"/>
    </row>
    <row r="521" spans="1:13">
      <c r="A521" s="44" cm="1">
        <f t="array" aca="1" ref="A521" ca="1">IF(INDEX(B:B,ROW()),COUNTIF(OFFSET(INDEX(B:B,ROW()),ROW()*-1+6,,ROW()-5),TRUE),0)</f>
        <v>0</v>
      </c>
      <c r="B521" s="44" t="b" cm="1">
        <f t="array" ref="B521">AND(分科號=INDEX(E:E,ROW()),INDEX(D:D,ROW())&gt;=分起日,INDEX(D:D,ROW())&lt;=分訖日,IF(分專案="全部",TRUE,INDEX(J:J,ROW())=分專案))</f>
        <v>0</v>
      </c>
      <c r="C521" s="45" cm="1">
        <f t="array" ref="C521">IF(INDEX(F:F,ROW())&lt;&gt;"",INDEX(F:F,ROW()),IF(INDEX(E:E,ROW())&lt;&gt;0,INDEX(C:C,ROW()-1),0))</f>
        <v>0</v>
      </c>
      <c r="D521" s="44" cm="1">
        <f t="array" ref="D521">IF(INDEX(G:G,ROW())&lt;&gt;"",INDEX(G:G,ROW()),IF(INDEX(E:E,ROW())&lt;&gt;0,INDEX(D:D,ROW()-1),0))</f>
        <v>0</v>
      </c>
      <c r="E521" s="217" cm="1">
        <f t="array" ref="E521">IF(INDEX(I:I,ROW())&lt;&gt;"",VALUE(TRIM(LEFT(INDEX(I:I,ROW()),6))),0)</f>
        <v>0</v>
      </c>
      <c r="F521" s="283"/>
      <c r="G521" s="287"/>
      <c r="H521" s="302"/>
      <c r="I521" s="288"/>
      <c r="J521" s="302"/>
      <c r="K521" s="303"/>
      <c r="L521" s="50"/>
      <c r="M521" s="63"/>
    </row>
    <row r="522" spans="1:13">
      <c r="A522" s="44" cm="1">
        <f t="array" aca="1" ref="A522" ca="1">IF(INDEX(B:B,ROW()),COUNTIF(OFFSET(INDEX(B:B,ROW()),ROW()*-1+6,,ROW()-5),TRUE),0)</f>
        <v>0</v>
      </c>
      <c r="B522" s="44" t="b" cm="1">
        <f t="array" ref="B522">AND(分科號=INDEX(E:E,ROW()),INDEX(D:D,ROW())&gt;=分起日,INDEX(D:D,ROW())&lt;=分訖日,IF(分專案="全部",TRUE,INDEX(J:J,ROW())=分專案))</f>
        <v>0</v>
      </c>
      <c r="C522" s="45" cm="1">
        <f t="array" ref="C522">IF(INDEX(F:F,ROW())&lt;&gt;"",INDEX(F:F,ROW()),IF(INDEX(E:E,ROW())&lt;&gt;0,INDEX(C:C,ROW()-1),0))</f>
        <v>0</v>
      </c>
      <c r="D522" s="44" cm="1">
        <f t="array" ref="D522">IF(INDEX(G:G,ROW())&lt;&gt;"",INDEX(G:G,ROW()),IF(INDEX(E:E,ROW())&lt;&gt;0,INDEX(D:D,ROW()-1),0))</f>
        <v>0</v>
      </c>
      <c r="E522" s="217" cm="1">
        <f t="array" ref="E522">IF(INDEX(I:I,ROW())&lt;&gt;"",VALUE(TRIM(LEFT(INDEX(I:I,ROW()),6))),0)</f>
        <v>0</v>
      </c>
      <c r="F522" s="283"/>
      <c r="G522" s="287"/>
      <c r="H522" s="302"/>
      <c r="I522" s="288"/>
      <c r="J522" s="302"/>
      <c r="K522" s="303"/>
      <c r="L522" s="50"/>
      <c r="M522" s="63"/>
    </row>
    <row r="523" spans="1:13">
      <c r="A523" s="44" cm="1">
        <f t="array" aca="1" ref="A523" ca="1">IF(INDEX(B:B,ROW()),COUNTIF(OFFSET(INDEX(B:B,ROW()),ROW()*-1+6,,ROW()-5),TRUE),0)</f>
        <v>0</v>
      </c>
      <c r="B523" s="44" t="b" cm="1">
        <f t="array" ref="B523">AND(分科號=INDEX(E:E,ROW()),INDEX(D:D,ROW())&gt;=分起日,INDEX(D:D,ROW())&lt;=分訖日,IF(分專案="全部",TRUE,INDEX(J:J,ROW())=分專案))</f>
        <v>0</v>
      </c>
      <c r="C523" s="45" cm="1">
        <f t="array" ref="C523">IF(INDEX(F:F,ROW())&lt;&gt;"",INDEX(F:F,ROW()),IF(INDEX(E:E,ROW())&lt;&gt;0,INDEX(C:C,ROW()-1),0))</f>
        <v>0</v>
      </c>
      <c r="D523" s="44" cm="1">
        <f t="array" ref="D523">IF(INDEX(G:G,ROW())&lt;&gt;"",INDEX(G:G,ROW()),IF(INDEX(E:E,ROW())&lt;&gt;0,INDEX(D:D,ROW()-1),0))</f>
        <v>0</v>
      </c>
      <c r="E523" s="217" cm="1">
        <f t="array" ref="E523">IF(INDEX(I:I,ROW())&lt;&gt;"",VALUE(TRIM(LEFT(INDEX(I:I,ROW()),6))),0)</f>
        <v>0</v>
      </c>
      <c r="F523" s="283"/>
      <c r="G523" s="287"/>
      <c r="H523" s="302"/>
      <c r="I523" s="288"/>
      <c r="J523" s="302"/>
      <c r="K523" s="303"/>
      <c r="L523" s="50"/>
      <c r="M523" s="63"/>
    </row>
    <row r="524" spans="1:13">
      <c r="A524" s="44" cm="1">
        <f t="array" aca="1" ref="A524" ca="1">IF(INDEX(B:B,ROW()),COUNTIF(OFFSET(INDEX(B:B,ROW()),ROW()*-1+6,,ROW()-5),TRUE),0)</f>
        <v>0</v>
      </c>
      <c r="B524" s="44" t="b" cm="1">
        <f t="array" ref="B524">AND(分科號=INDEX(E:E,ROW()),INDEX(D:D,ROW())&gt;=分起日,INDEX(D:D,ROW())&lt;=分訖日,IF(分專案="全部",TRUE,INDEX(J:J,ROW())=分專案))</f>
        <v>0</v>
      </c>
      <c r="C524" s="45" cm="1">
        <f t="array" ref="C524">IF(INDEX(F:F,ROW())&lt;&gt;"",INDEX(F:F,ROW()),IF(INDEX(E:E,ROW())&lt;&gt;0,INDEX(C:C,ROW()-1),0))</f>
        <v>0</v>
      </c>
      <c r="D524" s="44" cm="1">
        <f t="array" ref="D524">IF(INDEX(G:G,ROW())&lt;&gt;"",INDEX(G:G,ROW()),IF(INDEX(E:E,ROW())&lt;&gt;0,INDEX(D:D,ROW()-1),0))</f>
        <v>0</v>
      </c>
      <c r="E524" s="217" cm="1">
        <f t="array" ref="E524">IF(INDEX(I:I,ROW())&lt;&gt;"",VALUE(TRIM(LEFT(INDEX(I:I,ROW()),6))),0)</f>
        <v>0</v>
      </c>
      <c r="F524" s="283"/>
      <c r="G524" s="287"/>
      <c r="H524" s="302"/>
      <c r="I524" s="288"/>
      <c r="J524" s="302"/>
      <c r="K524" s="303"/>
      <c r="L524" s="50"/>
      <c r="M524" s="63"/>
    </row>
    <row r="525" spans="1:13">
      <c r="A525" s="44" cm="1">
        <f t="array" aca="1" ref="A525" ca="1">IF(INDEX(B:B,ROW()),COUNTIF(OFFSET(INDEX(B:B,ROW()),ROW()*-1+6,,ROW()-5),TRUE),0)</f>
        <v>0</v>
      </c>
      <c r="B525" s="44" t="b" cm="1">
        <f t="array" ref="B525">AND(分科號=INDEX(E:E,ROW()),INDEX(D:D,ROW())&gt;=分起日,INDEX(D:D,ROW())&lt;=分訖日,IF(分專案="全部",TRUE,INDEX(J:J,ROW())=分專案))</f>
        <v>0</v>
      </c>
      <c r="C525" s="45" cm="1">
        <f t="array" ref="C525">IF(INDEX(F:F,ROW())&lt;&gt;"",INDEX(F:F,ROW()),IF(INDEX(E:E,ROW())&lt;&gt;0,INDEX(C:C,ROW()-1),0))</f>
        <v>0</v>
      </c>
      <c r="D525" s="44" cm="1">
        <f t="array" ref="D525">IF(INDEX(G:G,ROW())&lt;&gt;"",INDEX(G:G,ROW()),IF(INDEX(E:E,ROW())&lt;&gt;0,INDEX(D:D,ROW()-1),0))</f>
        <v>0</v>
      </c>
      <c r="E525" s="217" cm="1">
        <f t="array" ref="E525">IF(INDEX(I:I,ROW())&lt;&gt;"",VALUE(TRIM(LEFT(INDEX(I:I,ROW()),6))),0)</f>
        <v>0</v>
      </c>
      <c r="F525" s="283"/>
      <c r="G525" s="287"/>
      <c r="H525" s="302"/>
      <c r="I525" s="288"/>
      <c r="J525" s="302"/>
      <c r="K525" s="303"/>
      <c r="L525" s="50"/>
      <c r="M525" s="63"/>
    </row>
    <row r="526" spans="1:13">
      <c r="A526" s="44" cm="1">
        <f t="array" aca="1" ref="A526" ca="1">IF(INDEX(B:B,ROW()),COUNTIF(OFFSET(INDEX(B:B,ROW()),ROW()*-1+6,,ROW()-5),TRUE),0)</f>
        <v>0</v>
      </c>
      <c r="B526" s="44" t="b" cm="1">
        <f t="array" ref="B526">AND(分科號=INDEX(E:E,ROW()),INDEX(D:D,ROW())&gt;=分起日,INDEX(D:D,ROW())&lt;=分訖日,IF(分專案="全部",TRUE,INDEX(J:J,ROW())=分專案))</f>
        <v>0</v>
      </c>
      <c r="C526" s="45" cm="1">
        <f t="array" ref="C526">IF(INDEX(F:F,ROW())&lt;&gt;"",INDEX(F:F,ROW()),IF(INDEX(E:E,ROW())&lt;&gt;0,INDEX(C:C,ROW()-1),0))</f>
        <v>0</v>
      </c>
      <c r="D526" s="44" cm="1">
        <f t="array" ref="D526">IF(INDEX(G:G,ROW())&lt;&gt;"",INDEX(G:G,ROW()),IF(INDEX(E:E,ROW())&lt;&gt;0,INDEX(D:D,ROW()-1),0))</f>
        <v>0</v>
      </c>
      <c r="E526" s="217" cm="1">
        <f t="array" ref="E526">IF(INDEX(I:I,ROW())&lt;&gt;"",VALUE(TRIM(LEFT(INDEX(I:I,ROW()),6))),0)</f>
        <v>0</v>
      </c>
      <c r="F526" s="283"/>
      <c r="G526" s="287"/>
      <c r="H526" s="302"/>
      <c r="I526" s="288"/>
      <c r="J526" s="302"/>
      <c r="K526" s="303"/>
      <c r="L526" s="50"/>
      <c r="M526" s="63"/>
    </row>
    <row r="527" spans="1:13">
      <c r="A527" s="44" cm="1">
        <f t="array" aca="1" ref="A527" ca="1">IF(INDEX(B:B,ROW()),COUNTIF(OFFSET(INDEX(B:B,ROW()),ROW()*-1+6,,ROW()-5),TRUE),0)</f>
        <v>0</v>
      </c>
      <c r="B527" s="44" t="b" cm="1">
        <f t="array" ref="B527">AND(分科號=INDEX(E:E,ROW()),INDEX(D:D,ROW())&gt;=分起日,INDEX(D:D,ROW())&lt;=分訖日,IF(分專案="全部",TRUE,INDEX(J:J,ROW())=分專案))</f>
        <v>0</v>
      </c>
      <c r="C527" s="45" cm="1">
        <f t="array" ref="C527">IF(INDEX(F:F,ROW())&lt;&gt;"",INDEX(F:F,ROW()),IF(INDEX(E:E,ROW())&lt;&gt;0,INDEX(C:C,ROW()-1),0))</f>
        <v>0</v>
      </c>
      <c r="D527" s="44" cm="1">
        <f t="array" ref="D527">IF(INDEX(G:G,ROW())&lt;&gt;"",INDEX(G:G,ROW()),IF(INDEX(E:E,ROW())&lt;&gt;0,INDEX(D:D,ROW()-1),0))</f>
        <v>0</v>
      </c>
      <c r="E527" s="217" cm="1">
        <f t="array" ref="E527">IF(INDEX(I:I,ROW())&lt;&gt;"",VALUE(TRIM(LEFT(INDEX(I:I,ROW()),6))),0)</f>
        <v>0</v>
      </c>
      <c r="F527" s="283"/>
      <c r="G527" s="287"/>
      <c r="H527" s="302"/>
      <c r="I527" s="288"/>
      <c r="J527" s="302"/>
      <c r="K527" s="303"/>
      <c r="L527" s="50"/>
      <c r="M527" s="63"/>
    </row>
    <row r="528" spans="1:13">
      <c r="A528" s="44" cm="1">
        <f t="array" aca="1" ref="A528" ca="1">IF(INDEX(B:B,ROW()),COUNTIF(OFFSET(INDEX(B:B,ROW()),ROW()*-1+6,,ROW()-5),TRUE),0)</f>
        <v>0</v>
      </c>
      <c r="B528" s="44" t="b" cm="1">
        <f t="array" ref="B528">AND(分科號=INDEX(E:E,ROW()),INDEX(D:D,ROW())&gt;=分起日,INDEX(D:D,ROW())&lt;=分訖日,IF(分專案="全部",TRUE,INDEX(J:J,ROW())=分專案))</f>
        <v>0</v>
      </c>
      <c r="C528" s="45" cm="1">
        <f t="array" ref="C528">IF(INDEX(F:F,ROW())&lt;&gt;"",INDEX(F:F,ROW()),IF(INDEX(E:E,ROW())&lt;&gt;0,INDEX(C:C,ROW()-1),0))</f>
        <v>0</v>
      </c>
      <c r="D528" s="44" cm="1">
        <f t="array" ref="D528">IF(INDEX(G:G,ROW())&lt;&gt;"",INDEX(G:G,ROW()),IF(INDEX(E:E,ROW())&lt;&gt;0,INDEX(D:D,ROW()-1),0))</f>
        <v>0</v>
      </c>
      <c r="E528" s="217" cm="1">
        <f t="array" ref="E528">IF(INDEX(I:I,ROW())&lt;&gt;"",VALUE(TRIM(LEFT(INDEX(I:I,ROW()),6))),0)</f>
        <v>0</v>
      </c>
      <c r="F528" s="283"/>
      <c r="G528" s="287"/>
      <c r="H528" s="302"/>
      <c r="I528" s="288"/>
      <c r="J528" s="302"/>
      <c r="K528" s="303"/>
      <c r="L528" s="50"/>
      <c r="M528" s="63"/>
    </row>
    <row r="529" spans="1:13">
      <c r="A529" s="44" cm="1">
        <f t="array" aca="1" ref="A529" ca="1">IF(INDEX(B:B,ROW()),COUNTIF(OFFSET(INDEX(B:B,ROW()),ROW()*-1+6,,ROW()-5),TRUE),0)</f>
        <v>0</v>
      </c>
      <c r="B529" s="44" t="b" cm="1">
        <f t="array" ref="B529">AND(分科號=INDEX(E:E,ROW()),INDEX(D:D,ROW())&gt;=分起日,INDEX(D:D,ROW())&lt;=分訖日,IF(分專案="全部",TRUE,INDEX(J:J,ROW())=分專案))</f>
        <v>0</v>
      </c>
      <c r="C529" s="45" cm="1">
        <f t="array" ref="C529">IF(INDEX(F:F,ROW())&lt;&gt;"",INDEX(F:F,ROW()),IF(INDEX(E:E,ROW())&lt;&gt;0,INDEX(C:C,ROW()-1),0))</f>
        <v>0</v>
      </c>
      <c r="D529" s="44" cm="1">
        <f t="array" ref="D529">IF(INDEX(G:G,ROW())&lt;&gt;"",INDEX(G:G,ROW()),IF(INDEX(E:E,ROW())&lt;&gt;0,INDEX(D:D,ROW()-1),0))</f>
        <v>0</v>
      </c>
      <c r="E529" s="217" cm="1">
        <f t="array" ref="E529">IF(INDEX(I:I,ROW())&lt;&gt;"",VALUE(TRIM(LEFT(INDEX(I:I,ROW()),6))),0)</f>
        <v>0</v>
      </c>
      <c r="F529" s="283"/>
      <c r="G529" s="287"/>
      <c r="H529" s="302"/>
      <c r="I529" s="288"/>
      <c r="J529" s="302"/>
      <c r="K529" s="303"/>
      <c r="L529" s="50"/>
      <c r="M529" s="63"/>
    </row>
    <row r="530" spans="1:13">
      <c r="A530" s="44" cm="1">
        <f t="array" aca="1" ref="A530" ca="1">IF(INDEX(B:B,ROW()),COUNTIF(OFFSET(INDEX(B:B,ROW()),ROW()*-1+6,,ROW()-5),TRUE),0)</f>
        <v>0</v>
      </c>
      <c r="B530" s="44" t="b" cm="1">
        <f t="array" ref="B530">AND(分科號=INDEX(E:E,ROW()),INDEX(D:D,ROW())&gt;=分起日,INDEX(D:D,ROW())&lt;=分訖日,IF(分專案="全部",TRUE,INDEX(J:J,ROW())=分專案))</f>
        <v>0</v>
      </c>
      <c r="C530" s="45" cm="1">
        <f t="array" ref="C530">IF(INDEX(F:F,ROW())&lt;&gt;"",INDEX(F:F,ROW()),IF(INDEX(E:E,ROW())&lt;&gt;0,INDEX(C:C,ROW()-1),0))</f>
        <v>0</v>
      </c>
      <c r="D530" s="44" cm="1">
        <f t="array" ref="D530">IF(INDEX(G:G,ROW())&lt;&gt;"",INDEX(G:G,ROW()),IF(INDEX(E:E,ROW())&lt;&gt;0,INDEX(D:D,ROW()-1),0))</f>
        <v>0</v>
      </c>
      <c r="E530" s="217" cm="1">
        <f t="array" ref="E530">IF(INDEX(I:I,ROW())&lt;&gt;"",VALUE(TRIM(LEFT(INDEX(I:I,ROW()),6))),0)</f>
        <v>0</v>
      </c>
      <c r="F530" s="283"/>
      <c r="G530" s="287"/>
      <c r="H530" s="302"/>
      <c r="I530" s="288"/>
      <c r="J530" s="302"/>
      <c r="K530" s="303"/>
      <c r="L530" s="50"/>
      <c r="M530" s="63"/>
    </row>
    <row r="531" spans="1:13">
      <c r="A531" s="44" cm="1">
        <f t="array" aca="1" ref="A531" ca="1">IF(INDEX(B:B,ROW()),COUNTIF(OFFSET(INDEX(B:B,ROW()),ROW()*-1+6,,ROW()-5),TRUE),0)</f>
        <v>0</v>
      </c>
      <c r="B531" s="44" t="b" cm="1">
        <f t="array" ref="B531">AND(分科號=INDEX(E:E,ROW()),INDEX(D:D,ROW())&gt;=分起日,INDEX(D:D,ROW())&lt;=分訖日,IF(分專案="全部",TRUE,INDEX(J:J,ROW())=分專案))</f>
        <v>0</v>
      </c>
      <c r="C531" s="45" cm="1">
        <f t="array" ref="C531">IF(INDEX(F:F,ROW())&lt;&gt;"",INDEX(F:F,ROW()),IF(INDEX(E:E,ROW())&lt;&gt;0,INDEX(C:C,ROW()-1),0))</f>
        <v>0</v>
      </c>
      <c r="D531" s="44" cm="1">
        <f t="array" ref="D531">IF(INDEX(G:G,ROW())&lt;&gt;"",INDEX(G:G,ROW()),IF(INDEX(E:E,ROW())&lt;&gt;0,INDEX(D:D,ROW()-1),0))</f>
        <v>0</v>
      </c>
      <c r="E531" s="217" cm="1">
        <f t="array" ref="E531">IF(INDEX(I:I,ROW())&lt;&gt;"",VALUE(TRIM(LEFT(INDEX(I:I,ROW()),6))),0)</f>
        <v>0</v>
      </c>
      <c r="F531" s="283"/>
      <c r="G531" s="287"/>
      <c r="H531" s="302"/>
      <c r="I531" s="288"/>
      <c r="J531" s="302"/>
      <c r="K531" s="303"/>
      <c r="L531" s="50"/>
      <c r="M531" s="63"/>
    </row>
    <row r="532" spans="1:13">
      <c r="A532" s="44" cm="1">
        <f t="array" aca="1" ref="A532" ca="1">IF(INDEX(B:B,ROW()),COUNTIF(OFFSET(INDEX(B:B,ROW()),ROW()*-1+6,,ROW()-5),TRUE),0)</f>
        <v>0</v>
      </c>
      <c r="B532" s="44" t="b" cm="1">
        <f t="array" ref="B532">AND(分科號=INDEX(E:E,ROW()),INDEX(D:D,ROW())&gt;=分起日,INDEX(D:D,ROW())&lt;=分訖日,IF(分專案="全部",TRUE,INDEX(J:J,ROW())=分專案))</f>
        <v>0</v>
      </c>
      <c r="C532" s="45" cm="1">
        <f t="array" ref="C532">IF(INDEX(F:F,ROW())&lt;&gt;"",INDEX(F:F,ROW()),IF(INDEX(E:E,ROW())&lt;&gt;0,INDEX(C:C,ROW()-1),0))</f>
        <v>0</v>
      </c>
      <c r="D532" s="44" cm="1">
        <f t="array" ref="D532">IF(INDEX(G:G,ROW())&lt;&gt;"",INDEX(G:G,ROW()),IF(INDEX(E:E,ROW())&lt;&gt;0,INDEX(D:D,ROW()-1),0))</f>
        <v>0</v>
      </c>
      <c r="E532" s="217" cm="1">
        <f t="array" ref="E532">IF(INDEX(I:I,ROW())&lt;&gt;"",VALUE(TRIM(LEFT(INDEX(I:I,ROW()),6))),0)</f>
        <v>0</v>
      </c>
      <c r="F532" s="283"/>
      <c r="G532" s="287"/>
      <c r="H532" s="302"/>
      <c r="I532" s="288"/>
      <c r="J532" s="302"/>
      <c r="K532" s="303"/>
      <c r="L532" s="50"/>
      <c r="M532" s="63"/>
    </row>
    <row r="533" spans="1:13">
      <c r="A533" s="44" cm="1">
        <f t="array" aca="1" ref="A533" ca="1">IF(INDEX(B:B,ROW()),COUNTIF(OFFSET(INDEX(B:B,ROW()),ROW()*-1+6,,ROW()-5),TRUE),0)</f>
        <v>0</v>
      </c>
      <c r="B533" s="44" t="b" cm="1">
        <f t="array" ref="B533">AND(分科號=INDEX(E:E,ROW()),INDEX(D:D,ROW())&gt;=分起日,INDEX(D:D,ROW())&lt;=分訖日,IF(分專案="全部",TRUE,INDEX(J:J,ROW())=分專案))</f>
        <v>0</v>
      </c>
      <c r="C533" s="45" cm="1">
        <f t="array" ref="C533">IF(INDEX(F:F,ROW())&lt;&gt;"",INDEX(F:F,ROW()),IF(INDEX(E:E,ROW())&lt;&gt;0,INDEX(C:C,ROW()-1),0))</f>
        <v>0</v>
      </c>
      <c r="D533" s="44" cm="1">
        <f t="array" ref="D533">IF(INDEX(G:G,ROW())&lt;&gt;"",INDEX(G:G,ROW()),IF(INDEX(E:E,ROW())&lt;&gt;0,INDEX(D:D,ROW()-1),0))</f>
        <v>0</v>
      </c>
      <c r="E533" s="217" cm="1">
        <f t="array" ref="E533">IF(INDEX(I:I,ROW())&lt;&gt;"",VALUE(TRIM(LEFT(INDEX(I:I,ROW()),6))),0)</f>
        <v>0</v>
      </c>
      <c r="F533" s="283"/>
      <c r="G533" s="287"/>
      <c r="H533" s="302"/>
      <c r="I533" s="288"/>
      <c r="J533" s="302"/>
      <c r="K533" s="303"/>
      <c r="L533" s="50"/>
      <c r="M533" s="63"/>
    </row>
    <row r="534" spans="1:13">
      <c r="A534" s="44" cm="1">
        <f t="array" aca="1" ref="A534" ca="1">IF(INDEX(B:B,ROW()),COUNTIF(OFFSET(INDEX(B:B,ROW()),ROW()*-1+6,,ROW()-5),TRUE),0)</f>
        <v>0</v>
      </c>
      <c r="B534" s="44" t="b" cm="1">
        <f t="array" ref="B534">AND(分科號=INDEX(E:E,ROW()),INDEX(D:D,ROW())&gt;=分起日,INDEX(D:D,ROW())&lt;=分訖日,IF(分專案="全部",TRUE,INDEX(J:J,ROW())=分專案))</f>
        <v>0</v>
      </c>
      <c r="C534" s="45" cm="1">
        <f t="array" ref="C534">IF(INDEX(F:F,ROW())&lt;&gt;"",INDEX(F:F,ROW()),IF(INDEX(E:E,ROW())&lt;&gt;0,INDEX(C:C,ROW()-1),0))</f>
        <v>0</v>
      </c>
      <c r="D534" s="44" cm="1">
        <f t="array" ref="D534">IF(INDEX(G:G,ROW())&lt;&gt;"",INDEX(G:G,ROW()),IF(INDEX(E:E,ROW())&lt;&gt;0,INDEX(D:D,ROW()-1),0))</f>
        <v>0</v>
      </c>
      <c r="E534" s="217" cm="1">
        <f t="array" ref="E534">IF(INDEX(I:I,ROW())&lt;&gt;"",VALUE(TRIM(LEFT(INDEX(I:I,ROW()),6))),0)</f>
        <v>0</v>
      </c>
      <c r="F534" s="283"/>
      <c r="G534" s="287"/>
      <c r="H534" s="302"/>
      <c r="I534" s="288"/>
      <c r="J534" s="302"/>
      <c r="K534" s="303"/>
      <c r="L534" s="50"/>
      <c r="M534" s="63"/>
    </row>
    <row r="535" spans="1:13">
      <c r="A535" s="44" cm="1">
        <f t="array" aca="1" ref="A535" ca="1">IF(INDEX(B:B,ROW()),COUNTIF(OFFSET(INDEX(B:B,ROW()),ROW()*-1+6,,ROW()-5),TRUE),0)</f>
        <v>0</v>
      </c>
      <c r="B535" s="44" t="b" cm="1">
        <f t="array" ref="B535">AND(分科號=INDEX(E:E,ROW()),INDEX(D:D,ROW())&gt;=分起日,INDEX(D:D,ROW())&lt;=分訖日,IF(分專案="全部",TRUE,INDEX(J:J,ROW())=分專案))</f>
        <v>0</v>
      </c>
      <c r="C535" s="45" cm="1">
        <f t="array" ref="C535">IF(INDEX(F:F,ROW())&lt;&gt;"",INDEX(F:F,ROW()),IF(INDEX(E:E,ROW())&lt;&gt;0,INDEX(C:C,ROW()-1),0))</f>
        <v>0</v>
      </c>
      <c r="D535" s="44" cm="1">
        <f t="array" ref="D535">IF(INDEX(G:G,ROW())&lt;&gt;"",INDEX(G:G,ROW()),IF(INDEX(E:E,ROW())&lt;&gt;0,INDEX(D:D,ROW()-1),0))</f>
        <v>0</v>
      </c>
      <c r="E535" s="217" cm="1">
        <f t="array" ref="E535">IF(INDEX(I:I,ROW())&lt;&gt;"",VALUE(TRIM(LEFT(INDEX(I:I,ROW()),6))),0)</f>
        <v>0</v>
      </c>
      <c r="F535" s="283"/>
      <c r="G535" s="287"/>
      <c r="H535" s="302"/>
      <c r="I535" s="288"/>
      <c r="J535" s="302"/>
      <c r="K535" s="303"/>
      <c r="L535" s="50"/>
      <c r="M535" s="63"/>
    </row>
    <row r="536" spans="1:13">
      <c r="A536" s="44" cm="1">
        <f t="array" aca="1" ref="A536" ca="1">IF(INDEX(B:B,ROW()),COUNTIF(OFFSET(INDEX(B:B,ROW()),ROW()*-1+6,,ROW()-5),TRUE),0)</f>
        <v>0</v>
      </c>
      <c r="B536" s="44" t="b" cm="1">
        <f t="array" ref="B536">AND(分科號=INDEX(E:E,ROW()),INDEX(D:D,ROW())&gt;=分起日,INDEX(D:D,ROW())&lt;=分訖日,IF(分專案="全部",TRUE,INDEX(J:J,ROW())=分專案))</f>
        <v>0</v>
      </c>
      <c r="C536" s="45" cm="1">
        <f t="array" ref="C536">IF(INDEX(F:F,ROW())&lt;&gt;"",INDEX(F:F,ROW()),IF(INDEX(E:E,ROW())&lt;&gt;0,INDEX(C:C,ROW()-1),0))</f>
        <v>0</v>
      </c>
      <c r="D536" s="44" cm="1">
        <f t="array" ref="D536">IF(INDEX(G:G,ROW())&lt;&gt;"",INDEX(G:G,ROW()),IF(INDEX(E:E,ROW())&lt;&gt;0,INDEX(D:D,ROW()-1),0))</f>
        <v>0</v>
      </c>
      <c r="E536" s="217" cm="1">
        <f t="array" ref="E536">IF(INDEX(I:I,ROW())&lt;&gt;"",VALUE(TRIM(LEFT(INDEX(I:I,ROW()),6))),0)</f>
        <v>0</v>
      </c>
      <c r="F536" s="283"/>
      <c r="G536" s="287"/>
      <c r="H536" s="302"/>
      <c r="I536" s="288"/>
      <c r="J536" s="302"/>
      <c r="K536" s="303"/>
      <c r="L536" s="50"/>
      <c r="M536" s="63"/>
    </row>
    <row r="537" spans="1:13">
      <c r="A537" s="44" cm="1">
        <f t="array" aca="1" ref="A537" ca="1">IF(INDEX(B:B,ROW()),COUNTIF(OFFSET(INDEX(B:B,ROW()),ROW()*-1+6,,ROW()-5),TRUE),0)</f>
        <v>0</v>
      </c>
      <c r="B537" s="44" t="b" cm="1">
        <f t="array" ref="B537">AND(分科號=INDEX(E:E,ROW()),INDEX(D:D,ROW())&gt;=分起日,INDEX(D:D,ROW())&lt;=分訖日,IF(分專案="全部",TRUE,INDEX(J:J,ROW())=分專案))</f>
        <v>0</v>
      </c>
      <c r="C537" s="45" cm="1">
        <f t="array" ref="C537">IF(INDEX(F:F,ROW())&lt;&gt;"",INDEX(F:F,ROW()),IF(INDEX(E:E,ROW())&lt;&gt;0,INDEX(C:C,ROW()-1),0))</f>
        <v>0</v>
      </c>
      <c r="D537" s="44" cm="1">
        <f t="array" ref="D537">IF(INDEX(G:G,ROW())&lt;&gt;"",INDEX(G:G,ROW()),IF(INDEX(E:E,ROW())&lt;&gt;0,INDEX(D:D,ROW()-1),0))</f>
        <v>0</v>
      </c>
      <c r="E537" s="217" cm="1">
        <f t="array" ref="E537">IF(INDEX(I:I,ROW())&lt;&gt;"",VALUE(TRIM(LEFT(INDEX(I:I,ROW()),6))),0)</f>
        <v>0</v>
      </c>
      <c r="F537" s="283"/>
      <c r="G537" s="287"/>
      <c r="H537" s="302"/>
      <c r="I537" s="288"/>
      <c r="J537" s="302"/>
      <c r="K537" s="303"/>
      <c r="L537" s="50"/>
      <c r="M537" s="63"/>
    </row>
    <row r="538" spans="1:13">
      <c r="A538" s="44" cm="1">
        <f t="array" aca="1" ref="A538" ca="1">IF(INDEX(B:B,ROW()),COUNTIF(OFFSET(INDEX(B:B,ROW()),ROW()*-1+6,,ROW()-5),TRUE),0)</f>
        <v>0</v>
      </c>
      <c r="B538" s="44" t="b" cm="1">
        <f t="array" ref="B538">AND(分科號=INDEX(E:E,ROW()),INDEX(D:D,ROW())&gt;=分起日,INDEX(D:D,ROW())&lt;=分訖日,IF(分專案="全部",TRUE,INDEX(J:J,ROW())=分專案))</f>
        <v>0</v>
      </c>
      <c r="C538" s="45" cm="1">
        <f t="array" ref="C538">IF(INDEX(F:F,ROW())&lt;&gt;"",INDEX(F:F,ROW()),IF(INDEX(E:E,ROW())&lt;&gt;0,INDEX(C:C,ROW()-1),0))</f>
        <v>0</v>
      </c>
      <c r="D538" s="44" cm="1">
        <f t="array" ref="D538">IF(INDEX(G:G,ROW())&lt;&gt;"",INDEX(G:G,ROW()),IF(INDEX(E:E,ROW())&lt;&gt;0,INDEX(D:D,ROW()-1),0))</f>
        <v>0</v>
      </c>
      <c r="E538" s="217" cm="1">
        <f t="array" ref="E538">IF(INDEX(I:I,ROW())&lt;&gt;"",VALUE(TRIM(LEFT(INDEX(I:I,ROW()),6))),0)</f>
        <v>0</v>
      </c>
      <c r="F538" s="283"/>
      <c r="G538" s="287"/>
      <c r="H538" s="302"/>
      <c r="I538" s="288"/>
      <c r="J538" s="302"/>
      <c r="K538" s="303"/>
      <c r="L538" s="50"/>
      <c r="M538" s="63"/>
    </row>
    <row r="539" spans="1:13">
      <c r="A539" s="44" cm="1">
        <f t="array" aca="1" ref="A539" ca="1">IF(INDEX(B:B,ROW()),COUNTIF(OFFSET(INDEX(B:B,ROW()),ROW()*-1+6,,ROW()-5),TRUE),0)</f>
        <v>0</v>
      </c>
      <c r="B539" s="44" t="b" cm="1">
        <f t="array" ref="B539">AND(分科號=INDEX(E:E,ROW()),INDEX(D:D,ROW())&gt;=分起日,INDEX(D:D,ROW())&lt;=分訖日,IF(分專案="全部",TRUE,INDEX(J:J,ROW())=分專案))</f>
        <v>0</v>
      </c>
      <c r="C539" s="45" cm="1">
        <f t="array" ref="C539">IF(INDEX(F:F,ROW())&lt;&gt;"",INDEX(F:F,ROW()),IF(INDEX(E:E,ROW())&lt;&gt;0,INDEX(C:C,ROW()-1),0))</f>
        <v>0</v>
      </c>
      <c r="D539" s="44" cm="1">
        <f t="array" ref="D539">IF(INDEX(G:G,ROW())&lt;&gt;"",INDEX(G:G,ROW()),IF(INDEX(E:E,ROW())&lt;&gt;0,INDEX(D:D,ROW()-1),0))</f>
        <v>0</v>
      </c>
      <c r="E539" s="217" cm="1">
        <f t="array" ref="E539">IF(INDEX(I:I,ROW())&lt;&gt;"",VALUE(TRIM(LEFT(INDEX(I:I,ROW()),6))),0)</f>
        <v>0</v>
      </c>
      <c r="F539" s="283"/>
      <c r="G539" s="287"/>
      <c r="H539" s="302"/>
      <c r="I539" s="288"/>
      <c r="J539" s="302"/>
      <c r="K539" s="303"/>
      <c r="L539" s="50"/>
      <c r="M539" s="63"/>
    </row>
    <row r="540" spans="1:13">
      <c r="A540" s="44" cm="1">
        <f t="array" aca="1" ref="A540" ca="1">IF(INDEX(B:B,ROW()),COUNTIF(OFFSET(INDEX(B:B,ROW()),ROW()*-1+6,,ROW()-5),TRUE),0)</f>
        <v>0</v>
      </c>
      <c r="B540" s="44" t="b" cm="1">
        <f t="array" ref="B540">AND(分科號=INDEX(E:E,ROW()),INDEX(D:D,ROW())&gt;=分起日,INDEX(D:D,ROW())&lt;=分訖日,IF(分專案="全部",TRUE,INDEX(J:J,ROW())=分專案))</f>
        <v>0</v>
      </c>
      <c r="C540" s="45" cm="1">
        <f t="array" ref="C540">IF(INDEX(F:F,ROW())&lt;&gt;"",INDEX(F:F,ROW()),IF(INDEX(E:E,ROW())&lt;&gt;0,INDEX(C:C,ROW()-1),0))</f>
        <v>0</v>
      </c>
      <c r="D540" s="44" cm="1">
        <f t="array" ref="D540">IF(INDEX(G:G,ROW())&lt;&gt;"",INDEX(G:G,ROW()),IF(INDEX(E:E,ROW())&lt;&gt;0,INDEX(D:D,ROW()-1),0))</f>
        <v>0</v>
      </c>
      <c r="E540" s="217" cm="1">
        <f t="array" ref="E540">IF(INDEX(I:I,ROW())&lt;&gt;"",VALUE(TRIM(LEFT(INDEX(I:I,ROW()),6))),0)</f>
        <v>0</v>
      </c>
      <c r="F540" s="283"/>
      <c r="G540" s="287"/>
      <c r="H540" s="302"/>
      <c r="I540" s="288"/>
      <c r="J540" s="302"/>
      <c r="K540" s="303"/>
      <c r="L540" s="50"/>
      <c r="M540" s="63"/>
    </row>
    <row r="541" spans="1:13">
      <c r="A541" s="44" cm="1">
        <f t="array" aca="1" ref="A541" ca="1">IF(INDEX(B:B,ROW()),COUNTIF(OFFSET(INDEX(B:B,ROW()),ROW()*-1+6,,ROW()-5),TRUE),0)</f>
        <v>0</v>
      </c>
      <c r="B541" s="44" t="b" cm="1">
        <f t="array" ref="B541">AND(分科號=INDEX(E:E,ROW()),INDEX(D:D,ROW())&gt;=分起日,INDEX(D:D,ROW())&lt;=分訖日,IF(分專案="全部",TRUE,INDEX(J:J,ROW())=分專案))</f>
        <v>0</v>
      </c>
      <c r="C541" s="45" cm="1">
        <f t="array" ref="C541">IF(INDEX(F:F,ROW())&lt;&gt;"",INDEX(F:F,ROW()),IF(INDEX(E:E,ROW())&lt;&gt;0,INDEX(C:C,ROW()-1),0))</f>
        <v>0</v>
      </c>
      <c r="D541" s="44" cm="1">
        <f t="array" ref="D541">IF(INDEX(G:G,ROW())&lt;&gt;"",INDEX(G:G,ROW()),IF(INDEX(E:E,ROW())&lt;&gt;0,INDEX(D:D,ROW()-1),0))</f>
        <v>0</v>
      </c>
      <c r="E541" s="217" cm="1">
        <f t="array" ref="E541">IF(INDEX(I:I,ROW())&lt;&gt;"",VALUE(TRIM(LEFT(INDEX(I:I,ROW()),6))),0)</f>
        <v>0</v>
      </c>
      <c r="F541" s="283"/>
      <c r="G541" s="287"/>
      <c r="H541" s="302"/>
      <c r="I541" s="288"/>
      <c r="J541" s="302"/>
      <c r="K541" s="303"/>
      <c r="L541" s="50"/>
      <c r="M541" s="63"/>
    </row>
    <row r="542" spans="1:13">
      <c r="A542" s="44" cm="1">
        <f t="array" aca="1" ref="A542" ca="1">IF(INDEX(B:B,ROW()),COUNTIF(OFFSET(INDEX(B:B,ROW()),ROW()*-1+6,,ROW()-5),TRUE),0)</f>
        <v>0</v>
      </c>
      <c r="B542" s="44" t="b" cm="1">
        <f t="array" ref="B542">AND(分科號=INDEX(E:E,ROW()),INDEX(D:D,ROW())&gt;=分起日,INDEX(D:D,ROW())&lt;=分訖日,IF(分專案="全部",TRUE,INDEX(J:J,ROW())=分專案))</f>
        <v>0</v>
      </c>
      <c r="C542" s="45" cm="1">
        <f t="array" ref="C542">IF(INDEX(F:F,ROW())&lt;&gt;"",INDEX(F:F,ROW()),IF(INDEX(E:E,ROW())&lt;&gt;0,INDEX(C:C,ROW()-1),0))</f>
        <v>0</v>
      </c>
      <c r="D542" s="44" cm="1">
        <f t="array" ref="D542">IF(INDEX(G:G,ROW())&lt;&gt;"",INDEX(G:G,ROW()),IF(INDEX(E:E,ROW())&lt;&gt;0,INDEX(D:D,ROW()-1),0))</f>
        <v>0</v>
      </c>
      <c r="E542" s="217" cm="1">
        <f t="array" ref="E542">IF(INDEX(I:I,ROW())&lt;&gt;"",VALUE(TRIM(LEFT(INDEX(I:I,ROW()),6))),0)</f>
        <v>0</v>
      </c>
      <c r="F542" s="283"/>
      <c r="G542" s="287"/>
      <c r="H542" s="302"/>
      <c r="I542" s="288"/>
      <c r="J542" s="302"/>
      <c r="K542" s="303"/>
      <c r="L542" s="50"/>
      <c r="M542" s="63"/>
    </row>
    <row r="543" spans="1:13">
      <c r="A543" s="44" cm="1">
        <f t="array" aca="1" ref="A543" ca="1">IF(INDEX(B:B,ROW()),COUNTIF(OFFSET(INDEX(B:B,ROW()),ROW()*-1+6,,ROW()-5),TRUE),0)</f>
        <v>0</v>
      </c>
      <c r="B543" s="44" t="b" cm="1">
        <f t="array" ref="B543">AND(分科號=INDEX(E:E,ROW()),INDEX(D:D,ROW())&gt;=分起日,INDEX(D:D,ROW())&lt;=分訖日,IF(分專案="全部",TRUE,INDEX(J:J,ROW())=分專案))</f>
        <v>0</v>
      </c>
      <c r="C543" s="45" cm="1">
        <f t="array" ref="C543">IF(INDEX(F:F,ROW())&lt;&gt;"",INDEX(F:F,ROW()),IF(INDEX(E:E,ROW())&lt;&gt;0,INDEX(C:C,ROW()-1),0))</f>
        <v>0</v>
      </c>
      <c r="D543" s="44" cm="1">
        <f t="array" ref="D543">IF(INDEX(G:G,ROW())&lt;&gt;"",INDEX(G:G,ROW()),IF(INDEX(E:E,ROW())&lt;&gt;0,INDEX(D:D,ROW()-1),0))</f>
        <v>0</v>
      </c>
      <c r="E543" s="217" cm="1">
        <f t="array" ref="E543">IF(INDEX(I:I,ROW())&lt;&gt;"",VALUE(TRIM(LEFT(INDEX(I:I,ROW()),6))),0)</f>
        <v>0</v>
      </c>
      <c r="F543" s="283"/>
      <c r="G543" s="287"/>
      <c r="H543" s="302"/>
      <c r="I543" s="288"/>
      <c r="J543" s="302"/>
      <c r="K543" s="303"/>
      <c r="L543" s="50"/>
      <c r="M543" s="63"/>
    </row>
    <row r="544" spans="1:13">
      <c r="A544" s="44" cm="1">
        <f t="array" aca="1" ref="A544" ca="1">IF(INDEX(B:B,ROW()),COUNTIF(OFFSET(INDEX(B:B,ROW()),ROW()*-1+6,,ROW()-5),TRUE),0)</f>
        <v>0</v>
      </c>
      <c r="B544" s="44" t="b" cm="1">
        <f t="array" ref="B544">AND(分科號=INDEX(E:E,ROW()),INDEX(D:D,ROW())&gt;=分起日,INDEX(D:D,ROW())&lt;=分訖日,IF(分專案="全部",TRUE,INDEX(J:J,ROW())=分專案))</f>
        <v>0</v>
      </c>
      <c r="C544" s="45" cm="1">
        <f t="array" ref="C544">IF(INDEX(F:F,ROW())&lt;&gt;"",INDEX(F:F,ROW()),IF(INDEX(E:E,ROW())&lt;&gt;0,INDEX(C:C,ROW()-1),0))</f>
        <v>0</v>
      </c>
      <c r="D544" s="44" cm="1">
        <f t="array" ref="D544">IF(INDEX(G:G,ROW())&lt;&gt;"",INDEX(G:G,ROW()),IF(INDEX(E:E,ROW())&lt;&gt;0,INDEX(D:D,ROW()-1),0))</f>
        <v>0</v>
      </c>
      <c r="E544" s="217" cm="1">
        <f t="array" ref="E544">IF(INDEX(I:I,ROW())&lt;&gt;"",VALUE(TRIM(LEFT(INDEX(I:I,ROW()),6))),0)</f>
        <v>0</v>
      </c>
      <c r="F544" s="283"/>
      <c r="G544" s="287"/>
      <c r="H544" s="302"/>
      <c r="I544" s="288"/>
      <c r="J544" s="302"/>
      <c r="K544" s="303"/>
      <c r="L544" s="50"/>
      <c r="M544" s="63"/>
    </row>
    <row r="545" spans="1:13">
      <c r="A545" s="44" cm="1">
        <f t="array" aca="1" ref="A545" ca="1">IF(INDEX(B:B,ROW()),COUNTIF(OFFSET(INDEX(B:B,ROW()),ROW()*-1+6,,ROW()-5),TRUE),0)</f>
        <v>0</v>
      </c>
      <c r="B545" s="44" t="b" cm="1">
        <f t="array" ref="B545">AND(分科號=INDEX(E:E,ROW()),INDEX(D:D,ROW())&gt;=分起日,INDEX(D:D,ROW())&lt;=分訖日,IF(分專案="全部",TRUE,INDEX(J:J,ROW())=分專案))</f>
        <v>0</v>
      </c>
      <c r="C545" s="45" cm="1">
        <f t="array" ref="C545">IF(INDEX(F:F,ROW())&lt;&gt;"",INDEX(F:F,ROW()),IF(INDEX(E:E,ROW())&lt;&gt;0,INDEX(C:C,ROW()-1),0))</f>
        <v>0</v>
      </c>
      <c r="D545" s="44" cm="1">
        <f t="array" ref="D545">IF(INDEX(G:G,ROW())&lt;&gt;"",INDEX(G:G,ROW()),IF(INDEX(E:E,ROW())&lt;&gt;0,INDEX(D:D,ROW()-1),0))</f>
        <v>0</v>
      </c>
      <c r="E545" s="217" cm="1">
        <f t="array" ref="E545">IF(INDEX(I:I,ROW())&lt;&gt;"",VALUE(TRIM(LEFT(INDEX(I:I,ROW()),6))),0)</f>
        <v>0</v>
      </c>
      <c r="F545" s="283"/>
      <c r="G545" s="287"/>
      <c r="H545" s="302"/>
      <c r="I545" s="288"/>
      <c r="J545" s="302"/>
      <c r="K545" s="303"/>
      <c r="L545" s="50"/>
      <c r="M545" s="63"/>
    </row>
    <row r="546" spans="1:13">
      <c r="A546" s="44" cm="1">
        <f t="array" aca="1" ref="A546" ca="1">IF(INDEX(B:B,ROW()),COUNTIF(OFFSET(INDEX(B:B,ROW()),ROW()*-1+6,,ROW()-5),TRUE),0)</f>
        <v>0</v>
      </c>
      <c r="B546" s="44" t="b" cm="1">
        <f t="array" ref="B546">AND(分科號=INDEX(E:E,ROW()),INDEX(D:D,ROW())&gt;=分起日,INDEX(D:D,ROW())&lt;=分訖日,IF(分專案="全部",TRUE,INDEX(J:J,ROW())=分專案))</f>
        <v>0</v>
      </c>
      <c r="C546" s="45" cm="1">
        <f t="array" ref="C546">IF(INDEX(F:F,ROW())&lt;&gt;"",INDEX(F:F,ROW()),IF(INDEX(E:E,ROW())&lt;&gt;0,INDEX(C:C,ROW()-1),0))</f>
        <v>0</v>
      </c>
      <c r="D546" s="44" cm="1">
        <f t="array" ref="D546">IF(INDEX(G:G,ROW())&lt;&gt;"",INDEX(G:G,ROW()),IF(INDEX(E:E,ROW())&lt;&gt;0,INDEX(D:D,ROW()-1),0))</f>
        <v>0</v>
      </c>
      <c r="E546" s="217" cm="1">
        <f t="array" ref="E546">IF(INDEX(I:I,ROW())&lt;&gt;"",VALUE(TRIM(LEFT(INDEX(I:I,ROW()),6))),0)</f>
        <v>0</v>
      </c>
      <c r="F546" s="283"/>
      <c r="G546" s="287"/>
      <c r="H546" s="302"/>
      <c r="I546" s="288"/>
      <c r="J546" s="302"/>
      <c r="K546" s="303"/>
      <c r="L546" s="50"/>
      <c r="M546" s="63"/>
    </row>
    <row r="547" spans="1:13">
      <c r="A547" s="44" cm="1">
        <f t="array" aca="1" ref="A547" ca="1">IF(INDEX(B:B,ROW()),COUNTIF(OFFSET(INDEX(B:B,ROW()),ROW()*-1+6,,ROW()-5),TRUE),0)</f>
        <v>0</v>
      </c>
      <c r="B547" s="44" t="b" cm="1">
        <f t="array" ref="B547">AND(分科號=INDEX(E:E,ROW()),INDEX(D:D,ROW())&gt;=分起日,INDEX(D:D,ROW())&lt;=分訖日,IF(分專案="全部",TRUE,INDEX(J:J,ROW())=分專案))</f>
        <v>0</v>
      </c>
      <c r="C547" s="45" cm="1">
        <f t="array" ref="C547">IF(INDEX(F:F,ROW())&lt;&gt;"",INDEX(F:F,ROW()),IF(INDEX(E:E,ROW())&lt;&gt;0,INDEX(C:C,ROW()-1),0))</f>
        <v>0</v>
      </c>
      <c r="D547" s="44" cm="1">
        <f t="array" ref="D547">IF(INDEX(G:G,ROW())&lt;&gt;"",INDEX(G:G,ROW()),IF(INDEX(E:E,ROW())&lt;&gt;0,INDEX(D:D,ROW()-1),0))</f>
        <v>0</v>
      </c>
      <c r="E547" s="217" cm="1">
        <f t="array" ref="E547">IF(INDEX(I:I,ROW())&lt;&gt;"",VALUE(TRIM(LEFT(INDEX(I:I,ROW()),6))),0)</f>
        <v>0</v>
      </c>
      <c r="F547" s="283"/>
      <c r="G547" s="287"/>
      <c r="H547" s="302"/>
      <c r="I547" s="288"/>
      <c r="J547" s="302"/>
      <c r="K547" s="303"/>
      <c r="L547" s="50"/>
      <c r="M547" s="63"/>
    </row>
    <row r="548" spans="1:13">
      <c r="A548" s="44" cm="1">
        <f t="array" aca="1" ref="A548" ca="1">IF(INDEX(B:B,ROW()),COUNTIF(OFFSET(INDEX(B:B,ROW()),ROW()*-1+6,,ROW()-5),TRUE),0)</f>
        <v>0</v>
      </c>
      <c r="B548" s="44" t="b" cm="1">
        <f t="array" ref="B548">AND(分科號=INDEX(E:E,ROW()),INDEX(D:D,ROW())&gt;=分起日,INDEX(D:D,ROW())&lt;=分訖日,IF(分專案="全部",TRUE,INDEX(J:J,ROW())=分專案))</f>
        <v>0</v>
      </c>
      <c r="C548" s="45" cm="1">
        <f t="array" ref="C548">IF(INDEX(F:F,ROW())&lt;&gt;"",INDEX(F:F,ROW()),IF(INDEX(E:E,ROW())&lt;&gt;0,INDEX(C:C,ROW()-1),0))</f>
        <v>0</v>
      </c>
      <c r="D548" s="44" cm="1">
        <f t="array" ref="D548">IF(INDEX(G:G,ROW())&lt;&gt;"",INDEX(G:G,ROW()),IF(INDEX(E:E,ROW())&lt;&gt;0,INDEX(D:D,ROW()-1),0))</f>
        <v>0</v>
      </c>
      <c r="E548" s="217" cm="1">
        <f t="array" ref="E548">IF(INDEX(I:I,ROW())&lt;&gt;"",VALUE(TRIM(LEFT(INDEX(I:I,ROW()),6))),0)</f>
        <v>0</v>
      </c>
      <c r="F548" s="283"/>
      <c r="G548" s="287"/>
      <c r="H548" s="302"/>
      <c r="I548" s="288"/>
      <c r="J548" s="302"/>
      <c r="K548" s="303"/>
      <c r="L548" s="50"/>
      <c r="M548" s="63"/>
    </row>
    <row r="549" spans="1:13">
      <c r="A549" s="44" cm="1">
        <f t="array" aca="1" ref="A549" ca="1">IF(INDEX(B:B,ROW()),COUNTIF(OFFSET(INDEX(B:B,ROW()),ROW()*-1+6,,ROW()-5),TRUE),0)</f>
        <v>0</v>
      </c>
      <c r="B549" s="44" t="b" cm="1">
        <f t="array" ref="B549">AND(分科號=INDEX(E:E,ROW()),INDEX(D:D,ROW())&gt;=分起日,INDEX(D:D,ROW())&lt;=分訖日,IF(分專案="全部",TRUE,INDEX(J:J,ROW())=分專案))</f>
        <v>0</v>
      </c>
      <c r="C549" s="45" cm="1">
        <f t="array" ref="C549">IF(INDEX(F:F,ROW())&lt;&gt;"",INDEX(F:F,ROW()),IF(INDEX(E:E,ROW())&lt;&gt;0,INDEX(C:C,ROW()-1),0))</f>
        <v>0</v>
      </c>
      <c r="D549" s="44" cm="1">
        <f t="array" ref="D549">IF(INDEX(G:G,ROW())&lt;&gt;"",INDEX(G:G,ROW()),IF(INDEX(E:E,ROW())&lt;&gt;0,INDEX(D:D,ROW()-1),0))</f>
        <v>0</v>
      </c>
      <c r="E549" s="217" cm="1">
        <f t="array" ref="E549">IF(INDEX(I:I,ROW())&lt;&gt;"",VALUE(TRIM(LEFT(INDEX(I:I,ROW()),6))),0)</f>
        <v>0</v>
      </c>
      <c r="F549" s="283"/>
      <c r="G549" s="287"/>
      <c r="H549" s="302"/>
      <c r="I549" s="288"/>
      <c r="J549" s="302"/>
      <c r="K549" s="303"/>
      <c r="L549" s="50"/>
      <c r="M549" s="63"/>
    </row>
    <row r="550" spans="1:13">
      <c r="A550" s="44" cm="1">
        <f t="array" aca="1" ref="A550" ca="1">IF(INDEX(B:B,ROW()),COUNTIF(OFFSET(INDEX(B:B,ROW()),ROW()*-1+6,,ROW()-5),TRUE),0)</f>
        <v>0</v>
      </c>
      <c r="B550" s="44" t="b" cm="1">
        <f t="array" ref="B550">AND(分科號=INDEX(E:E,ROW()),INDEX(D:D,ROW())&gt;=分起日,INDEX(D:D,ROW())&lt;=分訖日,IF(分專案="全部",TRUE,INDEX(J:J,ROW())=分專案))</f>
        <v>0</v>
      </c>
      <c r="C550" s="45" cm="1">
        <f t="array" ref="C550">IF(INDEX(F:F,ROW())&lt;&gt;"",INDEX(F:F,ROW()),IF(INDEX(E:E,ROW())&lt;&gt;0,INDEX(C:C,ROW()-1),0))</f>
        <v>0</v>
      </c>
      <c r="D550" s="44" cm="1">
        <f t="array" ref="D550">IF(INDEX(G:G,ROW())&lt;&gt;"",INDEX(G:G,ROW()),IF(INDEX(E:E,ROW())&lt;&gt;0,INDEX(D:D,ROW()-1),0))</f>
        <v>0</v>
      </c>
      <c r="E550" s="217" cm="1">
        <f t="array" ref="E550">IF(INDEX(I:I,ROW())&lt;&gt;"",VALUE(TRIM(LEFT(INDEX(I:I,ROW()),6))),0)</f>
        <v>0</v>
      </c>
      <c r="F550" s="283"/>
      <c r="G550" s="287"/>
      <c r="H550" s="302"/>
      <c r="I550" s="288"/>
      <c r="J550" s="302"/>
      <c r="K550" s="303"/>
      <c r="L550" s="50"/>
      <c r="M550" s="63"/>
    </row>
    <row r="551" spans="1:13">
      <c r="A551" s="44" cm="1">
        <f t="array" aca="1" ref="A551" ca="1">IF(INDEX(B:B,ROW()),COUNTIF(OFFSET(INDEX(B:B,ROW()),ROW()*-1+6,,ROW()-5),TRUE),0)</f>
        <v>0</v>
      </c>
      <c r="B551" s="44" t="b" cm="1">
        <f t="array" ref="B551">AND(分科號=INDEX(E:E,ROW()),INDEX(D:D,ROW())&gt;=分起日,INDEX(D:D,ROW())&lt;=分訖日,IF(分專案="全部",TRUE,INDEX(J:J,ROW())=分專案))</f>
        <v>0</v>
      </c>
      <c r="C551" s="45" cm="1">
        <f t="array" ref="C551">IF(INDEX(F:F,ROW())&lt;&gt;"",INDEX(F:F,ROW()),IF(INDEX(E:E,ROW())&lt;&gt;0,INDEX(C:C,ROW()-1),0))</f>
        <v>0</v>
      </c>
      <c r="D551" s="44" cm="1">
        <f t="array" ref="D551">IF(INDEX(G:G,ROW())&lt;&gt;"",INDEX(G:G,ROW()),IF(INDEX(E:E,ROW())&lt;&gt;0,INDEX(D:D,ROW()-1),0))</f>
        <v>0</v>
      </c>
      <c r="E551" s="217" cm="1">
        <f t="array" ref="E551">IF(INDEX(I:I,ROW())&lt;&gt;"",VALUE(TRIM(LEFT(INDEX(I:I,ROW()),6))),0)</f>
        <v>0</v>
      </c>
      <c r="F551" s="283"/>
      <c r="G551" s="287"/>
      <c r="H551" s="302"/>
      <c r="I551" s="288"/>
      <c r="J551" s="302"/>
      <c r="K551" s="303"/>
      <c r="L551" s="50"/>
      <c r="M551" s="63"/>
    </row>
    <row r="552" spans="1:13">
      <c r="A552" s="44" cm="1">
        <f t="array" aca="1" ref="A552" ca="1">IF(INDEX(B:B,ROW()),COUNTIF(OFFSET(INDEX(B:B,ROW()),ROW()*-1+6,,ROW()-5),TRUE),0)</f>
        <v>0</v>
      </c>
      <c r="B552" s="44" t="b" cm="1">
        <f t="array" ref="B552">AND(分科號=INDEX(E:E,ROW()),INDEX(D:D,ROW())&gt;=分起日,INDEX(D:D,ROW())&lt;=分訖日,IF(分專案="全部",TRUE,INDEX(J:J,ROW())=分專案))</f>
        <v>0</v>
      </c>
      <c r="C552" s="45" cm="1">
        <f t="array" ref="C552">IF(INDEX(F:F,ROW())&lt;&gt;"",INDEX(F:F,ROW()),IF(INDEX(E:E,ROW())&lt;&gt;0,INDEX(C:C,ROW()-1),0))</f>
        <v>0</v>
      </c>
      <c r="D552" s="44" cm="1">
        <f t="array" ref="D552">IF(INDEX(G:G,ROW())&lt;&gt;"",INDEX(G:G,ROW()),IF(INDEX(E:E,ROW())&lt;&gt;0,INDEX(D:D,ROW()-1),0))</f>
        <v>0</v>
      </c>
      <c r="E552" s="217" cm="1">
        <f t="array" ref="E552">IF(INDEX(I:I,ROW())&lt;&gt;"",VALUE(TRIM(LEFT(INDEX(I:I,ROW()),6))),0)</f>
        <v>0</v>
      </c>
      <c r="F552" s="283"/>
      <c r="G552" s="287"/>
      <c r="H552" s="302"/>
      <c r="I552" s="288"/>
      <c r="J552" s="302"/>
      <c r="K552" s="303"/>
      <c r="L552" s="50"/>
      <c r="M552" s="63"/>
    </row>
    <row r="553" spans="1:13">
      <c r="A553" s="44" cm="1">
        <f t="array" aca="1" ref="A553" ca="1">IF(INDEX(B:B,ROW()),COUNTIF(OFFSET(INDEX(B:B,ROW()),ROW()*-1+6,,ROW()-5),TRUE),0)</f>
        <v>0</v>
      </c>
      <c r="B553" s="44" t="b" cm="1">
        <f t="array" ref="B553">AND(分科號=INDEX(E:E,ROW()),INDEX(D:D,ROW())&gt;=分起日,INDEX(D:D,ROW())&lt;=分訖日,IF(分專案="全部",TRUE,INDEX(J:J,ROW())=分專案))</f>
        <v>0</v>
      </c>
      <c r="C553" s="45" cm="1">
        <f t="array" ref="C553">IF(INDEX(F:F,ROW())&lt;&gt;"",INDEX(F:F,ROW()),IF(INDEX(E:E,ROW())&lt;&gt;0,INDEX(C:C,ROW()-1),0))</f>
        <v>0</v>
      </c>
      <c r="D553" s="44" cm="1">
        <f t="array" ref="D553">IF(INDEX(G:G,ROW())&lt;&gt;"",INDEX(G:G,ROW()),IF(INDEX(E:E,ROW())&lt;&gt;0,INDEX(D:D,ROW()-1),0))</f>
        <v>0</v>
      </c>
      <c r="E553" s="217" cm="1">
        <f t="array" ref="E553">IF(INDEX(I:I,ROW())&lt;&gt;"",VALUE(TRIM(LEFT(INDEX(I:I,ROW()),6))),0)</f>
        <v>0</v>
      </c>
      <c r="F553" s="283"/>
      <c r="G553" s="287"/>
      <c r="H553" s="302"/>
      <c r="I553" s="288"/>
      <c r="J553" s="302"/>
      <c r="K553" s="303"/>
      <c r="L553" s="50"/>
      <c r="M553" s="63"/>
    </row>
    <row r="554" spans="1:13">
      <c r="A554" s="44" cm="1">
        <f t="array" aca="1" ref="A554" ca="1">IF(INDEX(B:B,ROW()),COUNTIF(OFFSET(INDEX(B:B,ROW()),ROW()*-1+6,,ROW()-5),TRUE),0)</f>
        <v>0</v>
      </c>
      <c r="B554" s="44" t="b" cm="1">
        <f t="array" ref="B554">AND(分科號=INDEX(E:E,ROW()),INDEX(D:D,ROW())&gt;=分起日,INDEX(D:D,ROW())&lt;=分訖日,IF(分專案="全部",TRUE,INDEX(J:J,ROW())=分專案))</f>
        <v>0</v>
      </c>
      <c r="C554" s="45" cm="1">
        <f t="array" ref="C554">IF(INDEX(F:F,ROW())&lt;&gt;"",INDEX(F:F,ROW()),IF(INDEX(E:E,ROW())&lt;&gt;0,INDEX(C:C,ROW()-1),0))</f>
        <v>0</v>
      </c>
      <c r="D554" s="44" cm="1">
        <f t="array" ref="D554">IF(INDEX(G:G,ROW())&lt;&gt;"",INDEX(G:G,ROW()),IF(INDEX(E:E,ROW())&lt;&gt;0,INDEX(D:D,ROW()-1),0))</f>
        <v>0</v>
      </c>
      <c r="E554" s="217" cm="1">
        <f t="array" ref="E554">IF(INDEX(I:I,ROW())&lt;&gt;"",VALUE(TRIM(LEFT(INDEX(I:I,ROW()),6))),0)</f>
        <v>0</v>
      </c>
      <c r="F554" s="283"/>
      <c r="G554" s="287"/>
      <c r="H554" s="302"/>
      <c r="I554" s="288"/>
      <c r="J554" s="302"/>
      <c r="K554" s="303"/>
      <c r="L554" s="50"/>
      <c r="M554" s="63"/>
    </row>
    <row r="555" spans="1:13">
      <c r="A555" s="44" cm="1">
        <f t="array" aca="1" ref="A555" ca="1">IF(INDEX(B:B,ROW()),COUNTIF(OFFSET(INDEX(B:B,ROW()),ROW()*-1+6,,ROW()-5),TRUE),0)</f>
        <v>0</v>
      </c>
      <c r="B555" s="44" t="b" cm="1">
        <f t="array" ref="B555">AND(分科號=INDEX(E:E,ROW()),INDEX(D:D,ROW())&gt;=分起日,INDEX(D:D,ROW())&lt;=分訖日,IF(分專案="全部",TRUE,INDEX(J:J,ROW())=分專案))</f>
        <v>0</v>
      </c>
      <c r="C555" s="45" cm="1">
        <f t="array" ref="C555">IF(INDEX(F:F,ROW())&lt;&gt;"",INDEX(F:F,ROW()),IF(INDEX(E:E,ROW())&lt;&gt;0,INDEX(C:C,ROW()-1),0))</f>
        <v>0</v>
      </c>
      <c r="D555" s="44" cm="1">
        <f t="array" ref="D555">IF(INDEX(G:G,ROW())&lt;&gt;"",INDEX(G:G,ROW()),IF(INDEX(E:E,ROW())&lt;&gt;0,INDEX(D:D,ROW()-1),0))</f>
        <v>0</v>
      </c>
      <c r="E555" s="217" cm="1">
        <f t="array" ref="E555">IF(INDEX(I:I,ROW())&lt;&gt;"",VALUE(TRIM(LEFT(INDEX(I:I,ROW()),6))),0)</f>
        <v>0</v>
      </c>
      <c r="F555" s="283"/>
      <c r="G555" s="287"/>
      <c r="H555" s="302"/>
      <c r="I555" s="288"/>
      <c r="J555" s="302"/>
      <c r="K555" s="303"/>
      <c r="L555" s="50"/>
      <c r="M555" s="63"/>
    </row>
    <row r="556" spans="1:13">
      <c r="A556" s="44" cm="1">
        <f t="array" aca="1" ref="A556" ca="1">IF(INDEX(B:B,ROW()),COUNTIF(OFFSET(INDEX(B:B,ROW()),ROW()*-1+6,,ROW()-5),TRUE),0)</f>
        <v>0</v>
      </c>
      <c r="B556" s="44" t="b" cm="1">
        <f t="array" ref="B556">AND(分科號=INDEX(E:E,ROW()),INDEX(D:D,ROW())&gt;=分起日,INDEX(D:D,ROW())&lt;=分訖日,IF(分專案="全部",TRUE,INDEX(J:J,ROW())=分專案))</f>
        <v>0</v>
      </c>
      <c r="C556" s="45" cm="1">
        <f t="array" ref="C556">IF(INDEX(F:F,ROW())&lt;&gt;"",INDEX(F:F,ROW()),IF(INDEX(E:E,ROW())&lt;&gt;0,INDEX(C:C,ROW()-1),0))</f>
        <v>0</v>
      </c>
      <c r="D556" s="44" cm="1">
        <f t="array" ref="D556">IF(INDEX(G:G,ROW())&lt;&gt;"",INDEX(G:G,ROW()),IF(INDEX(E:E,ROW())&lt;&gt;0,INDEX(D:D,ROW()-1),0))</f>
        <v>0</v>
      </c>
      <c r="E556" s="217" cm="1">
        <f t="array" ref="E556">IF(INDEX(I:I,ROW())&lt;&gt;"",VALUE(TRIM(LEFT(INDEX(I:I,ROW()),6))),0)</f>
        <v>0</v>
      </c>
      <c r="F556" s="283"/>
      <c r="G556" s="287"/>
      <c r="H556" s="302"/>
      <c r="I556" s="288"/>
      <c r="J556" s="302"/>
      <c r="K556" s="303"/>
      <c r="L556" s="50"/>
      <c r="M556" s="63"/>
    </row>
    <row r="557" spans="1:13">
      <c r="A557" s="44" cm="1">
        <f t="array" aca="1" ref="A557" ca="1">IF(INDEX(B:B,ROW()),COUNTIF(OFFSET(INDEX(B:B,ROW()),ROW()*-1+6,,ROW()-5),TRUE),0)</f>
        <v>0</v>
      </c>
      <c r="B557" s="44" t="b" cm="1">
        <f t="array" ref="B557">AND(分科號=INDEX(E:E,ROW()),INDEX(D:D,ROW())&gt;=分起日,INDEX(D:D,ROW())&lt;=分訖日,IF(分專案="全部",TRUE,INDEX(J:J,ROW())=分專案))</f>
        <v>0</v>
      </c>
      <c r="C557" s="45" cm="1">
        <f t="array" ref="C557">IF(INDEX(F:F,ROW())&lt;&gt;"",INDEX(F:F,ROW()),IF(INDEX(E:E,ROW())&lt;&gt;0,INDEX(C:C,ROW()-1),0))</f>
        <v>0</v>
      </c>
      <c r="D557" s="44" cm="1">
        <f t="array" ref="D557">IF(INDEX(G:G,ROW())&lt;&gt;"",INDEX(G:G,ROW()),IF(INDEX(E:E,ROW())&lt;&gt;0,INDEX(D:D,ROW()-1),0))</f>
        <v>0</v>
      </c>
      <c r="E557" s="217" cm="1">
        <f t="array" ref="E557">IF(INDEX(I:I,ROW())&lt;&gt;"",VALUE(TRIM(LEFT(INDEX(I:I,ROW()),6))),0)</f>
        <v>0</v>
      </c>
      <c r="F557" s="283"/>
      <c r="G557" s="287"/>
      <c r="H557" s="302"/>
      <c r="I557" s="288"/>
      <c r="J557" s="302"/>
      <c r="K557" s="303"/>
      <c r="L557" s="50"/>
      <c r="M557" s="63"/>
    </row>
    <row r="558" spans="1:13">
      <c r="A558" s="44" cm="1">
        <f t="array" aca="1" ref="A558" ca="1">IF(INDEX(B:B,ROW()),COUNTIF(OFFSET(INDEX(B:B,ROW()),ROW()*-1+6,,ROW()-5),TRUE),0)</f>
        <v>0</v>
      </c>
      <c r="B558" s="44" t="b" cm="1">
        <f t="array" ref="B558">AND(分科號=INDEX(E:E,ROW()),INDEX(D:D,ROW())&gt;=分起日,INDEX(D:D,ROW())&lt;=分訖日,IF(分專案="全部",TRUE,INDEX(J:J,ROW())=分專案))</f>
        <v>0</v>
      </c>
      <c r="C558" s="45" cm="1">
        <f t="array" ref="C558">IF(INDEX(F:F,ROW())&lt;&gt;"",INDEX(F:F,ROW()),IF(INDEX(E:E,ROW())&lt;&gt;0,INDEX(C:C,ROW()-1),0))</f>
        <v>0</v>
      </c>
      <c r="D558" s="44" cm="1">
        <f t="array" ref="D558">IF(INDEX(G:G,ROW())&lt;&gt;"",INDEX(G:G,ROW()),IF(INDEX(E:E,ROW())&lt;&gt;0,INDEX(D:D,ROW()-1),0))</f>
        <v>0</v>
      </c>
      <c r="E558" s="217" cm="1">
        <f t="array" ref="E558">IF(INDEX(I:I,ROW())&lt;&gt;"",VALUE(TRIM(LEFT(INDEX(I:I,ROW()),6))),0)</f>
        <v>0</v>
      </c>
      <c r="F558" s="283"/>
      <c r="G558" s="287"/>
      <c r="H558" s="302"/>
      <c r="I558" s="288"/>
      <c r="J558" s="302"/>
      <c r="K558" s="303"/>
      <c r="L558" s="50"/>
      <c r="M558" s="63"/>
    </row>
    <row r="559" spans="1:13">
      <c r="A559" s="44" cm="1">
        <f t="array" aca="1" ref="A559" ca="1">IF(INDEX(B:B,ROW()),COUNTIF(OFFSET(INDEX(B:B,ROW()),ROW()*-1+6,,ROW()-5),TRUE),0)</f>
        <v>0</v>
      </c>
      <c r="B559" s="44" t="b" cm="1">
        <f t="array" ref="B559">AND(分科號=INDEX(E:E,ROW()),INDEX(D:D,ROW())&gt;=分起日,INDEX(D:D,ROW())&lt;=分訖日,IF(分專案="全部",TRUE,INDEX(J:J,ROW())=分專案))</f>
        <v>0</v>
      </c>
      <c r="C559" s="45" cm="1">
        <f t="array" ref="C559">IF(INDEX(F:F,ROW())&lt;&gt;"",INDEX(F:F,ROW()),IF(INDEX(E:E,ROW())&lt;&gt;0,INDEX(C:C,ROW()-1),0))</f>
        <v>0</v>
      </c>
      <c r="D559" s="44" cm="1">
        <f t="array" ref="D559">IF(INDEX(G:G,ROW())&lt;&gt;"",INDEX(G:G,ROW()),IF(INDEX(E:E,ROW())&lt;&gt;0,INDEX(D:D,ROW()-1),0))</f>
        <v>0</v>
      </c>
      <c r="E559" s="217" cm="1">
        <f t="array" ref="E559">IF(INDEX(I:I,ROW())&lt;&gt;"",VALUE(TRIM(LEFT(INDEX(I:I,ROW()),6))),0)</f>
        <v>0</v>
      </c>
      <c r="F559" s="283"/>
      <c r="G559" s="287"/>
      <c r="H559" s="302"/>
      <c r="I559" s="288"/>
      <c r="J559" s="302"/>
      <c r="K559" s="303"/>
      <c r="L559" s="50"/>
      <c r="M559" s="63"/>
    </row>
    <row r="560" spans="1:13">
      <c r="A560" s="44" cm="1">
        <f t="array" aca="1" ref="A560" ca="1">IF(INDEX(B:B,ROW()),COUNTIF(OFFSET(INDEX(B:B,ROW()),ROW()*-1+6,,ROW()-5),TRUE),0)</f>
        <v>0</v>
      </c>
      <c r="B560" s="44" t="b" cm="1">
        <f t="array" ref="B560">AND(分科號=INDEX(E:E,ROW()),INDEX(D:D,ROW())&gt;=分起日,INDEX(D:D,ROW())&lt;=分訖日,IF(分專案="全部",TRUE,INDEX(J:J,ROW())=分專案))</f>
        <v>0</v>
      </c>
      <c r="C560" s="45" cm="1">
        <f t="array" ref="C560">IF(INDEX(F:F,ROW())&lt;&gt;"",INDEX(F:F,ROW()),IF(INDEX(E:E,ROW())&lt;&gt;0,INDEX(C:C,ROW()-1),0))</f>
        <v>0</v>
      </c>
      <c r="D560" s="44" cm="1">
        <f t="array" ref="D560">IF(INDEX(G:G,ROW())&lt;&gt;"",INDEX(G:G,ROW()),IF(INDEX(E:E,ROW())&lt;&gt;0,INDEX(D:D,ROW()-1),0))</f>
        <v>0</v>
      </c>
      <c r="E560" s="217" cm="1">
        <f t="array" ref="E560">IF(INDEX(I:I,ROW())&lt;&gt;"",VALUE(TRIM(LEFT(INDEX(I:I,ROW()),6))),0)</f>
        <v>0</v>
      </c>
      <c r="F560" s="283"/>
      <c r="G560" s="287"/>
      <c r="H560" s="302"/>
      <c r="I560" s="288"/>
      <c r="J560" s="302"/>
      <c r="K560" s="303"/>
      <c r="L560" s="50"/>
      <c r="M560" s="63"/>
    </row>
    <row r="561" spans="1:13">
      <c r="A561" s="44" cm="1">
        <f t="array" aca="1" ref="A561" ca="1">IF(INDEX(B:B,ROW()),COUNTIF(OFFSET(INDEX(B:B,ROW()),ROW()*-1+6,,ROW()-5),TRUE),0)</f>
        <v>0</v>
      </c>
      <c r="B561" s="44" t="b" cm="1">
        <f t="array" ref="B561">AND(分科號=INDEX(E:E,ROW()),INDEX(D:D,ROW())&gt;=分起日,INDEX(D:D,ROW())&lt;=分訖日,IF(分專案="全部",TRUE,INDEX(J:J,ROW())=分專案))</f>
        <v>0</v>
      </c>
      <c r="C561" s="45" cm="1">
        <f t="array" ref="C561">IF(INDEX(F:F,ROW())&lt;&gt;"",INDEX(F:F,ROW()),IF(INDEX(E:E,ROW())&lt;&gt;0,INDEX(C:C,ROW()-1),0))</f>
        <v>0</v>
      </c>
      <c r="D561" s="44" cm="1">
        <f t="array" ref="D561">IF(INDEX(G:G,ROW())&lt;&gt;"",INDEX(G:G,ROW()),IF(INDEX(E:E,ROW())&lt;&gt;0,INDEX(D:D,ROW()-1),0))</f>
        <v>0</v>
      </c>
      <c r="E561" s="217" cm="1">
        <f t="array" ref="E561">IF(INDEX(I:I,ROW())&lt;&gt;"",VALUE(TRIM(LEFT(INDEX(I:I,ROW()),6))),0)</f>
        <v>0</v>
      </c>
      <c r="F561" s="283"/>
      <c r="G561" s="287"/>
      <c r="H561" s="302"/>
      <c r="I561" s="288"/>
      <c r="J561" s="302"/>
      <c r="K561" s="303"/>
      <c r="L561" s="50"/>
      <c r="M561" s="63"/>
    </row>
    <row r="562" spans="1:13">
      <c r="A562" s="44" cm="1">
        <f t="array" aca="1" ref="A562" ca="1">IF(INDEX(B:B,ROW()),COUNTIF(OFFSET(INDEX(B:B,ROW()),ROW()*-1+6,,ROW()-5),TRUE),0)</f>
        <v>0</v>
      </c>
      <c r="B562" s="44" t="b" cm="1">
        <f t="array" ref="B562">AND(分科號=INDEX(E:E,ROW()),INDEX(D:D,ROW())&gt;=分起日,INDEX(D:D,ROW())&lt;=分訖日,IF(分專案="全部",TRUE,INDEX(J:J,ROW())=分專案))</f>
        <v>0</v>
      </c>
      <c r="C562" s="45" cm="1">
        <f t="array" ref="C562">IF(INDEX(F:F,ROW())&lt;&gt;"",INDEX(F:F,ROW()),IF(INDEX(E:E,ROW())&lt;&gt;0,INDEX(C:C,ROW()-1),0))</f>
        <v>0</v>
      </c>
      <c r="D562" s="44" cm="1">
        <f t="array" ref="D562">IF(INDEX(G:G,ROW())&lt;&gt;"",INDEX(G:G,ROW()),IF(INDEX(E:E,ROW())&lt;&gt;0,INDEX(D:D,ROW()-1),0))</f>
        <v>0</v>
      </c>
      <c r="E562" s="217" cm="1">
        <f t="array" ref="E562">IF(INDEX(I:I,ROW())&lt;&gt;"",VALUE(TRIM(LEFT(INDEX(I:I,ROW()),6))),0)</f>
        <v>0</v>
      </c>
      <c r="F562" s="283"/>
      <c r="G562" s="287"/>
      <c r="H562" s="302"/>
      <c r="I562" s="288"/>
      <c r="J562" s="302"/>
      <c r="K562" s="303"/>
      <c r="L562" s="50"/>
      <c r="M562" s="63"/>
    </row>
    <row r="563" spans="1:13">
      <c r="A563" s="44" cm="1">
        <f t="array" aca="1" ref="A563" ca="1">IF(INDEX(B:B,ROW()),COUNTIF(OFFSET(INDEX(B:B,ROW()),ROW()*-1+6,,ROW()-5),TRUE),0)</f>
        <v>0</v>
      </c>
      <c r="B563" s="44" t="b" cm="1">
        <f t="array" ref="B563">AND(分科號=INDEX(E:E,ROW()),INDEX(D:D,ROW())&gt;=分起日,INDEX(D:D,ROW())&lt;=分訖日,IF(分專案="全部",TRUE,INDEX(J:J,ROW())=分專案))</f>
        <v>0</v>
      </c>
      <c r="C563" s="45" cm="1">
        <f t="array" ref="C563">IF(INDEX(F:F,ROW())&lt;&gt;"",INDEX(F:F,ROW()),IF(INDEX(E:E,ROW())&lt;&gt;0,INDEX(C:C,ROW()-1),0))</f>
        <v>0</v>
      </c>
      <c r="D563" s="44" cm="1">
        <f t="array" ref="D563">IF(INDEX(G:G,ROW())&lt;&gt;"",INDEX(G:G,ROW()),IF(INDEX(E:E,ROW())&lt;&gt;0,INDEX(D:D,ROW()-1),0))</f>
        <v>0</v>
      </c>
      <c r="E563" s="217" cm="1">
        <f t="array" ref="E563">IF(INDEX(I:I,ROW())&lt;&gt;"",VALUE(TRIM(LEFT(INDEX(I:I,ROW()),6))),0)</f>
        <v>0</v>
      </c>
      <c r="F563" s="283"/>
      <c r="G563" s="287"/>
      <c r="H563" s="302"/>
      <c r="I563" s="288"/>
      <c r="J563" s="302"/>
      <c r="K563" s="303"/>
      <c r="L563" s="50"/>
      <c r="M563" s="63"/>
    </row>
    <row r="564" spans="1:13">
      <c r="A564" s="44" cm="1">
        <f t="array" aca="1" ref="A564" ca="1">IF(INDEX(B:B,ROW()),COUNTIF(OFFSET(INDEX(B:B,ROW()),ROW()*-1+6,,ROW()-5),TRUE),0)</f>
        <v>0</v>
      </c>
      <c r="B564" s="44" t="b" cm="1">
        <f t="array" ref="B564">AND(分科號=INDEX(E:E,ROW()),INDEX(D:D,ROW())&gt;=分起日,INDEX(D:D,ROW())&lt;=分訖日,IF(分專案="全部",TRUE,INDEX(J:J,ROW())=分專案))</f>
        <v>0</v>
      </c>
      <c r="C564" s="45" cm="1">
        <f t="array" ref="C564">IF(INDEX(F:F,ROW())&lt;&gt;"",INDEX(F:F,ROW()),IF(INDEX(E:E,ROW())&lt;&gt;0,INDEX(C:C,ROW()-1),0))</f>
        <v>0</v>
      </c>
      <c r="D564" s="44" cm="1">
        <f t="array" ref="D564">IF(INDEX(G:G,ROW())&lt;&gt;"",INDEX(G:G,ROW()),IF(INDEX(E:E,ROW())&lt;&gt;0,INDEX(D:D,ROW()-1),0))</f>
        <v>0</v>
      </c>
      <c r="E564" s="217" cm="1">
        <f t="array" ref="E564">IF(INDEX(I:I,ROW())&lt;&gt;"",VALUE(TRIM(LEFT(INDEX(I:I,ROW()),6))),0)</f>
        <v>0</v>
      </c>
      <c r="F564" s="283"/>
      <c r="G564" s="287"/>
      <c r="H564" s="302"/>
      <c r="I564" s="288"/>
      <c r="J564" s="302"/>
      <c r="K564" s="303"/>
      <c r="L564" s="50"/>
      <c r="M564" s="63"/>
    </row>
    <row r="565" spans="1:13">
      <c r="A565" s="44" cm="1">
        <f t="array" aca="1" ref="A565" ca="1">IF(INDEX(B:B,ROW()),COUNTIF(OFFSET(INDEX(B:B,ROW()),ROW()*-1+6,,ROW()-5),TRUE),0)</f>
        <v>0</v>
      </c>
      <c r="B565" s="44" t="b" cm="1">
        <f t="array" ref="B565">AND(分科號=INDEX(E:E,ROW()),INDEX(D:D,ROW())&gt;=分起日,INDEX(D:D,ROW())&lt;=分訖日,IF(分專案="全部",TRUE,INDEX(J:J,ROW())=分專案))</f>
        <v>0</v>
      </c>
      <c r="C565" s="45" cm="1">
        <f t="array" ref="C565">IF(INDEX(F:F,ROW())&lt;&gt;"",INDEX(F:F,ROW()),IF(INDEX(E:E,ROW())&lt;&gt;0,INDEX(C:C,ROW()-1),0))</f>
        <v>0</v>
      </c>
      <c r="D565" s="44" cm="1">
        <f t="array" ref="D565">IF(INDEX(G:G,ROW())&lt;&gt;"",INDEX(G:G,ROW()),IF(INDEX(E:E,ROW())&lt;&gt;0,INDEX(D:D,ROW()-1),0))</f>
        <v>0</v>
      </c>
      <c r="E565" s="217" cm="1">
        <f t="array" ref="E565">IF(INDEX(I:I,ROW())&lt;&gt;"",VALUE(TRIM(LEFT(INDEX(I:I,ROW()),6))),0)</f>
        <v>0</v>
      </c>
      <c r="F565" s="283"/>
      <c r="G565" s="287"/>
      <c r="H565" s="302"/>
      <c r="I565" s="288"/>
      <c r="J565" s="302"/>
      <c r="K565" s="303"/>
      <c r="L565" s="50"/>
      <c r="M565" s="63"/>
    </row>
    <row r="566" spans="1:13">
      <c r="A566" s="44" cm="1">
        <f t="array" aca="1" ref="A566" ca="1">IF(INDEX(B:B,ROW()),COUNTIF(OFFSET(INDEX(B:B,ROW()),ROW()*-1+6,,ROW()-5),TRUE),0)</f>
        <v>0</v>
      </c>
      <c r="B566" s="44" t="b" cm="1">
        <f t="array" ref="B566">AND(分科號=INDEX(E:E,ROW()),INDEX(D:D,ROW())&gt;=分起日,INDEX(D:D,ROW())&lt;=分訖日,IF(分專案="全部",TRUE,INDEX(J:J,ROW())=分專案))</f>
        <v>0</v>
      </c>
      <c r="C566" s="45" cm="1">
        <f t="array" ref="C566">IF(INDEX(F:F,ROW())&lt;&gt;"",INDEX(F:F,ROW()),IF(INDEX(E:E,ROW())&lt;&gt;0,INDEX(C:C,ROW()-1),0))</f>
        <v>0</v>
      </c>
      <c r="D566" s="44" cm="1">
        <f t="array" ref="D566">IF(INDEX(G:G,ROW())&lt;&gt;"",INDEX(G:G,ROW()),IF(INDEX(E:E,ROW())&lt;&gt;0,INDEX(D:D,ROW()-1),0))</f>
        <v>0</v>
      </c>
      <c r="E566" s="217" cm="1">
        <f t="array" ref="E566">IF(INDEX(I:I,ROW())&lt;&gt;"",VALUE(TRIM(LEFT(INDEX(I:I,ROW()),6))),0)</f>
        <v>0</v>
      </c>
      <c r="F566" s="283"/>
      <c r="G566" s="287"/>
      <c r="H566" s="302"/>
      <c r="I566" s="288"/>
      <c r="J566" s="302"/>
      <c r="K566" s="303"/>
      <c r="L566" s="50"/>
      <c r="M566" s="63"/>
    </row>
    <row r="567" spans="1:13">
      <c r="A567" s="44" cm="1">
        <f t="array" aca="1" ref="A567" ca="1">IF(INDEX(B:B,ROW()),COUNTIF(OFFSET(INDEX(B:B,ROW()),ROW()*-1+6,,ROW()-5),TRUE),0)</f>
        <v>0</v>
      </c>
      <c r="B567" s="44" t="b" cm="1">
        <f t="array" ref="B567">AND(分科號=INDEX(E:E,ROW()),INDEX(D:D,ROW())&gt;=分起日,INDEX(D:D,ROW())&lt;=分訖日,IF(分專案="全部",TRUE,INDEX(J:J,ROW())=分專案))</f>
        <v>0</v>
      </c>
      <c r="C567" s="45" cm="1">
        <f t="array" ref="C567">IF(INDEX(F:F,ROW())&lt;&gt;"",INDEX(F:F,ROW()),IF(INDEX(E:E,ROW())&lt;&gt;0,INDEX(C:C,ROW()-1),0))</f>
        <v>0</v>
      </c>
      <c r="D567" s="44" cm="1">
        <f t="array" ref="D567">IF(INDEX(G:G,ROW())&lt;&gt;"",INDEX(G:G,ROW()),IF(INDEX(E:E,ROW())&lt;&gt;0,INDEX(D:D,ROW()-1),0))</f>
        <v>0</v>
      </c>
      <c r="E567" s="217" cm="1">
        <f t="array" ref="E567">IF(INDEX(I:I,ROW())&lt;&gt;"",VALUE(TRIM(LEFT(INDEX(I:I,ROW()),6))),0)</f>
        <v>0</v>
      </c>
      <c r="F567" s="283"/>
      <c r="G567" s="287"/>
      <c r="H567" s="302"/>
      <c r="I567" s="288"/>
      <c r="J567" s="302"/>
      <c r="K567" s="303"/>
      <c r="L567" s="50"/>
      <c r="M567" s="63"/>
    </row>
    <row r="568" spans="1:13">
      <c r="A568" s="44" cm="1">
        <f t="array" aca="1" ref="A568" ca="1">IF(INDEX(B:B,ROW()),COUNTIF(OFFSET(INDEX(B:B,ROW()),ROW()*-1+6,,ROW()-5),TRUE),0)</f>
        <v>0</v>
      </c>
      <c r="B568" s="44" t="b" cm="1">
        <f t="array" ref="B568">AND(分科號=INDEX(E:E,ROW()),INDEX(D:D,ROW())&gt;=分起日,INDEX(D:D,ROW())&lt;=分訖日,IF(分專案="全部",TRUE,INDEX(J:J,ROW())=分專案))</f>
        <v>0</v>
      </c>
      <c r="C568" s="45" cm="1">
        <f t="array" ref="C568">IF(INDEX(F:F,ROW())&lt;&gt;"",INDEX(F:F,ROW()),IF(INDEX(E:E,ROW())&lt;&gt;0,INDEX(C:C,ROW()-1),0))</f>
        <v>0</v>
      </c>
      <c r="D568" s="44" cm="1">
        <f t="array" ref="D568">IF(INDEX(G:G,ROW())&lt;&gt;"",INDEX(G:G,ROW()),IF(INDEX(E:E,ROW())&lt;&gt;0,INDEX(D:D,ROW()-1),0))</f>
        <v>0</v>
      </c>
      <c r="E568" s="217" cm="1">
        <f t="array" ref="E568">IF(INDEX(I:I,ROW())&lt;&gt;"",VALUE(TRIM(LEFT(INDEX(I:I,ROW()),6))),0)</f>
        <v>0</v>
      </c>
      <c r="F568" s="283"/>
      <c r="G568" s="287"/>
      <c r="H568" s="302"/>
      <c r="I568" s="288"/>
      <c r="J568" s="302"/>
      <c r="K568" s="303"/>
      <c r="L568" s="50"/>
      <c r="M568" s="63"/>
    </row>
    <row r="569" spans="1:13">
      <c r="A569" s="44" cm="1">
        <f t="array" aca="1" ref="A569" ca="1">IF(INDEX(B:B,ROW()),COUNTIF(OFFSET(INDEX(B:B,ROW()),ROW()*-1+6,,ROW()-5),TRUE),0)</f>
        <v>0</v>
      </c>
      <c r="B569" s="44" t="b" cm="1">
        <f t="array" ref="B569">AND(分科號=INDEX(E:E,ROW()),INDEX(D:D,ROW())&gt;=分起日,INDEX(D:D,ROW())&lt;=分訖日,IF(分專案="全部",TRUE,INDEX(J:J,ROW())=分專案))</f>
        <v>0</v>
      </c>
      <c r="C569" s="45" cm="1">
        <f t="array" ref="C569">IF(INDEX(F:F,ROW())&lt;&gt;"",INDEX(F:F,ROW()),IF(INDEX(E:E,ROW())&lt;&gt;0,INDEX(C:C,ROW()-1),0))</f>
        <v>0</v>
      </c>
      <c r="D569" s="44" cm="1">
        <f t="array" ref="D569">IF(INDEX(G:G,ROW())&lt;&gt;"",INDEX(G:G,ROW()),IF(INDEX(E:E,ROW())&lt;&gt;0,INDEX(D:D,ROW()-1),0))</f>
        <v>0</v>
      </c>
      <c r="E569" s="217" cm="1">
        <f t="array" ref="E569">IF(INDEX(I:I,ROW())&lt;&gt;"",VALUE(TRIM(LEFT(INDEX(I:I,ROW()),6))),0)</f>
        <v>0</v>
      </c>
      <c r="F569" s="283"/>
      <c r="G569" s="287"/>
      <c r="H569" s="302"/>
      <c r="I569" s="288"/>
      <c r="J569" s="302"/>
      <c r="K569" s="303"/>
      <c r="L569" s="50"/>
      <c r="M569" s="63"/>
    </row>
    <row r="570" spans="1:13">
      <c r="A570" s="44" cm="1">
        <f t="array" aca="1" ref="A570" ca="1">IF(INDEX(B:B,ROW()),COUNTIF(OFFSET(INDEX(B:B,ROW()),ROW()*-1+6,,ROW()-5),TRUE),0)</f>
        <v>0</v>
      </c>
      <c r="B570" s="44" t="b" cm="1">
        <f t="array" ref="B570">AND(分科號=INDEX(E:E,ROW()),INDEX(D:D,ROW())&gt;=分起日,INDEX(D:D,ROW())&lt;=分訖日,IF(分專案="全部",TRUE,INDEX(J:J,ROW())=分專案))</f>
        <v>0</v>
      </c>
      <c r="C570" s="45" cm="1">
        <f t="array" ref="C570">IF(INDEX(F:F,ROW())&lt;&gt;"",INDEX(F:F,ROW()),IF(INDEX(E:E,ROW())&lt;&gt;0,INDEX(C:C,ROW()-1),0))</f>
        <v>0</v>
      </c>
      <c r="D570" s="44" cm="1">
        <f t="array" ref="D570">IF(INDEX(G:G,ROW())&lt;&gt;"",INDEX(G:G,ROW()),IF(INDEX(E:E,ROW())&lt;&gt;0,INDEX(D:D,ROW()-1),0))</f>
        <v>0</v>
      </c>
      <c r="E570" s="217" cm="1">
        <f t="array" ref="E570">IF(INDEX(I:I,ROW())&lt;&gt;"",VALUE(TRIM(LEFT(INDEX(I:I,ROW()),6))),0)</f>
        <v>0</v>
      </c>
      <c r="F570" s="283"/>
      <c r="G570" s="287"/>
      <c r="H570" s="302"/>
      <c r="I570" s="288"/>
      <c r="J570" s="302"/>
      <c r="K570" s="303"/>
      <c r="L570" s="50"/>
      <c r="M570" s="63"/>
    </row>
    <row r="571" spans="1:13">
      <c r="A571" s="44" cm="1">
        <f t="array" aca="1" ref="A571" ca="1">IF(INDEX(B:B,ROW()),COUNTIF(OFFSET(INDEX(B:B,ROW()),ROW()*-1+6,,ROW()-5),TRUE),0)</f>
        <v>0</v>
      </c>
      <c r="B571" s="44" t="b" cm="1">
        <f t="array" ref="B571">AND(分科號=INDEX(E:E,ROW()),INDEX(D:D,ROW())&gt;=分起日,INDEX(D:D,ROW())&lt;=分訖日,IF(分專案="全部",TRUE,INDEX(J:J,ROW())=分專案))</f>
        <v>0</v>
      </c>
      <c r="C571" s="45" cm="1">
        <f t="array" ref="C571">IF(INDEX(F:F,ROW())&lt;&gt;"",INDEX(F:F,ROW()),IF(INDEX(E:E,ROW())&lt;&gt;0,INDEX(C:C,ROW()-1),0))</f>
        <v>0</v>
      </c>
      <c r="D571" s="44" cm="1">
        <f t="array" ref="D571">IF(INDEX(G:G,ROW())&lt;&gt;"",INDEX(G:G,ROW()),IF(INDEX(E:E,ROW())&lt;&gt;0,INDEX(D:D,ROW()-1),0))</f>
        <v>0</v>
      </c>
      <c r="E571" s="217" cm="1">
        <f t="array" ref="E571">IF(INDEX(I:I,ROW())&lt;&gt;"",VALUE(TRIM(LEFT(INDEX(I:I,ROW()),6))),0)</f>
        <v>0</v>
      </c>
      <c r="F571" s="283"/>
      <c r="G571" s="287"/>
      <c r="H571" s="302"/>
      <c r="I571" s="288"/>
      <c r="J571" s="302"/>
      <c r="K571" s="303"/>
      <c r="L571" s="50"/>
      <c r="M571" s="63"/>
    </row>
    <row r="572" spans="1:13">
      <c r="A572" s="44" cm="1">
        <f t="array" aca="1" ref="A572" ca="1">IF(INDEX(B:B,ROW()),COUNTIF(OFFSET(INDEX(B:B,ROW()),ROW()*-1+6,,ROW()-5),TRUE),0)</f>
        <v>0</v>
      </c>
      <c r="B572" s="44" t="b" cm="1">
        <f t="array" ref="B572">AND(分科號=INDEX(E:E,ROW()),INDEX(D:D,ROW())&gt;=分起日,INDEX(D:D,ROW())&lt;=分訖日,IF(分專案="全部",TRUE,INDEX(J:J,ROW())=分專案))</f>
        <v>0</v>
      </c>
      <c r="C572" s="45" cm="1">
        <f t="array" ref="C572">IF(INDEX(F:F,ROW())&lt;&gt;"",INDEX(F:F,ROW()),IF(INDEX(E:E,ROW())&lt;&gt;0,INDEX(C:C,ROW()-1),0))</f>
        <v>0</v>
      </c>
      <c r="D572" s="44" cm="1">
        <f t="array" ref="D572">IF(INDEX(G:G,ROW())&lt;&gt;"",INDEX(G:G,ROW()),IF(INDEX(E:E,ROW())&lt;&gt;0,INDEX(D:D,ROW()-1),0))</f>
        <v>0</v>
      </c>
      <c r="E572" s="217" cm="1">
        <f t="array" ref="E572">IF(INDEX(I:I,ROW())&lt;&gt;"",VALUE(TRIM(LEFT(INDEX(I:I,ROW()),6))),0)</f>
        <v>0</v>
      </c>
      <c r="F572" s="283"/>
      <c r="G572" s="287"/>
      <c r="H572" s="302"/>
      <c r="I572" s="288"/>
      <c r="J572" s="302"/>
      <c r="K572" s="303"/>
      <c r="L572" s="50"/>
      <c r="M572" s="63"/>
    </row>
    <row r="573" spans="1:13">
      <c r="A573" s="44" cm="1">
        <f t="array" aca="1" ref="A573" ca="1">IF(INDEX(B:B,ROW()),COUNTIF(OFFSET(INDEX(B:B,ROW()),ROW()*-1+6,,ROW()-5),TRUE),0)</f>
        <v>0</v>
      </c>
      <c r="B573" s="44" t="b" cm="1">
        <f t="array" ref="B573">AND(分科號=INDEX(E:E,ROW()),INDEX(D:D,ROW())&gt;=分起日,INDEX(D:D,ROW())&lt;=分訖日,IF(分專案="全部",TRUE,INDEX(J:J,ROW())=分專案))</f>
        <v>0</v>
      </c>
      <c r="C573" s="45" cm="1">
        <f t="array" ref="C573">IF(INDEX(F:F,ROW())&lt;&gt;"",INDEX(F:F,ROW()),IF(INDEX(E:E,ROW())&lt;&gt;0,INDEX(C:C,ROW()-1),0))</f>
        <v>0</v>
      </c>
      <c r="D573" s="44" cm="1">
        <f t="array" ref="D573">IF(INDEX(G:G,ROW())&lt;&gt;"",INDEX(G:G,ROW()),IF(INDEX(E:E,ROW())&lt;&gt;0,INDEX(D:D,ROW()-1),0))</f>
        <v>0</v>
      </c>
      <c r="E573" s="217" cm="1">
        <f t="array" ref="E573">IF(INDEX(I:I,ROW())&lt;&gt;"",VALUE(TRIM(LEFT(INDEX(I:I,ROW()),6))),0)</f>
        <v>0</v>
      </c>
      <c r="F573" s="283"/>
      <c r="G573" s="287"/>
      <c r="H573" s="302"/>
      <c r="I573" s="288"/>
      <c r="J573" s="302"/>
      <c r="K573" s="303"/>
      <c r="L573" s="50"/>
      <c r="M573" s="63"/>
    </row>
    <row r="574" spans="1:13">
      <c r="A574" s="44" cm="1">
        <f t="array" aca="1" ref="A574" ca="1">IF(INDEX(B:B,ROW()),COUNTIF(OFFSET(INDEX(B:B,ROW()),ROW()*-1+6,,ROW()-5),TRUE),0)</f>
        <v>0</v>
      </c>
      <c r="B574" s="44" t="b" cm="1">
        <f t="array" ref="B574">AND(分科號=INDEX(E:E,ROW()),INDEX(D:D,ROW())&gt;=分起日,INDEX(D:D,ROW())&lt;=分訖日,IF(分專案="全部",TRUE,INDEX(J:J,ROW())=分專案))</f>
        <v>0</v>
      </c>
      <c r="C574" s="45" cm="1">
        <f t="array" ref="C574">IF(INDEX(F:F,ROW())&lt;&gt;"",INDEX(F:F,ROW()),IF(INDEX(E:E,ROW())&lt;&gt;0,INDEX(C:C,ROW()-1),0))</f>
        <v>0</v>
      </c>
      <c r="D574" s="44" cm="1">
        <f t="array" ref="D574">IF(INDEX(G:G,ROW())&lt;&gt;"",INDEX(G:G,ROW()),IF(INDEX(E:E,ROW())&lt;&gt;0,INDEX(D:D,ROW()-1),0))</f>
        <v>0</v>
      </c>
      <c r="E574" s="217" cm="1">
        <f t="array" ref="E574">IF(INDEX(I:I,ROW())&lt;&gt;"",VALUE(TRIM(LEFT(INDEX(I:I,ROW()),6))),0)</f>
        <v>0</v>
      </c>
      <c r="F574" s="283"/>
      <c r="G574" s="287"/>
      <c r="H574" s="302"/>
      <c r="I574" s="288"/>
      <c r="J574" s="302"/>
      <c r="K574" s="303"/>
      <c r="L574" s="50"/>
      <c r="M574" s="63"/>
    </row>
    <row r="575" spans="1:13">
      <c r="A575" s="44" cm="1">
        <f t="array" aca="1" ref="A575" ca="1">IF(INDEX(B:B,ROW()),COUNTIF(OFFSET(INDEX(B:B,ROW()),ROW()*-1+6,,ROW()-5),TRUE),0)</f>
        <v>0</v>
      </c>
      <c r="B575" s="44" t="b" cm="1">
        <f t="array" ref="B575">AND(分科號=INDEX(E:E,ROW()),INDEX(D:D,ROW())&gt;=分起日,INDEX(D:D,ROW())&lt;=分訖日,IF(分專案="全部",TRUE,INDEX(J:J,ROW())=分專案))</f>
        <v>0</v>
      </c>
      <c r="C575" s="45" cm="1">
        <f t="array" ref="C575">IF(INDEX(F:F,ROW())&lt;&gt;"",INDEX(F:F,ROW()),IF(INDEX(E:E,ROW())&lt;&gt;0,INDEX(C:C,ROW()-1),0))</f>
        <v>0</v>
      </c>
      <c r="D575" s="44" cm="1">
        <f t="array" ref="D575">IF(INDEX(G:G,ROW())&lt;&gt;"",INDEX(G:G,ROW()),IF(INDEX(E:E,ROW())&lt;&gt;0,INDEX(D:D,ROW()-1),0))</f>
        <v>0</v>
      </c>
      <c r="E575" s="217" cm="1">
        <f t="array" ref="E575">IF(INDEX(I:I,ROW())&lt;&gt;"",VALUE(TRIM(LEFT(INDEX(I:I,ROW()),6))),0)</f>
        <v>0</v>
      </c>
      <c r="F575" s="283"/>
      <c r="G575" s="287"/>
      <c r="H575" s="302"/>
      <c r="I575" s="288"/>
      <c r="J575" s="302"/>
      <c r="K575" s="303"/>
      <c r="L575" s="50"/>
      <c r="M575" s="63"/>
    </row>
    <row r="576" spans="1:13">
      <c r="A576" s="44" cm="1">
        <f t="array" aca="1" ref="A576" ca="1">IF(INDEX(B:B,ROW()),COUNTIF(OFFSET(INDEX(B:B,ROW()),ROW()*-1+6,,ROW()-5),TRUE),0)</f>
        <v>0</v>
      </c>
      <c r="B576" s="44" t="b" cm="1">
        <f t="array" ref="B576">AND(分科號=INDEX(E:E,ROW()),INDEX(D:D,ROW())&gt;=分起日,INDEX(D:D,ROW())&lt;=分訖日,IF(分專案="全部",TRUE,INDEX(J:J,ROW())=分專案))</f>
        <v>0</v>
      </c>
      <c r="C576" s="45" cm="1">
        <f t="array" ref="C576">IF(INDEX(F:F,ROW())&lt;&gt;"",INDEX(F:F,ROW()),IF(INDEX(E:E,ROW())&lt;&gt;0,INDEX(C:C,ROW()-1),0))</f>
        <v>0</v>
      </c>
      <c r="D576" s="44" cm="1">
        <f t="array" ref="D576">IF(INDEX(G:G,ROW())&lt;&gt;"",INDEX(G:G,ROW()),IF(INDEX(E:E,ROW())&lt;&gt;0,INDEX(D:D,ROW()-1),0))</f>
        <v>0</v>
      </c>
      <c r="E576" s="217" cm="1">
        <f t="array" ref="E576">IF(INDEX(I:I,ROW())&lt;&gt;"",VALUE(TRIM(LEFT(INDEX(I:I,ROW()),6))),0)</f>
        <v>0</v>
      </c>
      <c r="F576" s="283"/>
      <c r="G576" s="287"/>
      <c r="H576" s="302"/>
      <c r="I576" s="288"/>
      <c r="J576" s="302"/>
      <c r="K576" s="303"/>
      <c r="L576" s="50"/>
      <c r="M576" s="63"/>
    </row>
    <row r="577" spans="1:13">
      <c r="A577" s="44" cm="1">
        <f t="array" aca="1" ref="A577" ca="1">IF(INDEX(B:B,ROW()),COUNTIF(OFFSET(INDEX(B:B,ROW()),ROW()*-1+6,,ROW()-5),TRUE),0)</f>
        <v>0</v>
      </c>
      <c r="B577" s="44" t="b" cm="1">
        <f t="array" ref="B577">AND(分科號=INDEX(E:E,ROW()),INDEX(D:D,ROW())&gt;=分起日,INDEX(D:D,ROW())&lt;=分訖日,IF(分專案="全部",TRUE,INDEX(J:J,ROW())=分專案))</f>
        <v>0</v>
      </c>
      <c r="C577" s="45" cm="1">
        <f t="array" ref="C577">IF(INDEX(F:F,ROW())&lt;&gt;"",INDEX(F:F,ROW()),IF(INDEX(E:E,ROW())&lt;&gt;0,INDEX(C:C,ROW()-1),0))</f>
        <v>0</v>
      </c>
      <c r="D577" s="44" cm="1">
        <f t="array" ref="D577">IF(INDEX(G:G,ROW())&lt;&gt;"",INDEX(G:G,ROW()),IF(INDEX(E:E,ROW())&lt;&gt;0,INDEX(D:D,ROW()-1),0))</f>
        <v>0</v>
      </c>
      <c r="E577" s="217" cm="1">
        <f t="array" ref="E577">IF(INDEX(I:I,ROW())&lt;&gt;"",VALUE(TRIM(LEFT(INDEX(I:I,ROW()),6))),0)</f>
        <v>0</v>
      </c>
      <c r="F577" s="283"/>
      <c r="G577" s="287"/>
      <c r="H577" s="302"/>
      <c r="I577" s="288"/>
      <c r="J577" s="302"/>
      <c r="K577" s="303"/>
      <c r="L577" s="50"/>
      <c r="M577" s="63"/>
    </row>
    <row r="578" spans="1:13">
      <c r="A578" s="44" cm="1">
        <f t="array" aca="1" ref="A578" ca="1">IF(INDEX(B:B,ROW()),COUNTIF(OFFSET(INDEX(B:B,ROW()),ROW()*-1+6,,ROW()-5),TRUE),0)</f>
        <v>0</v>
      </c>
      <c r="B578" s="44" t="b" cm="1">
        <f t="array" ref="B578">AND(分科號=INDEX(E:E,ROW()),INDEX(D:D,ROW())&gt;=分起日,INDEX(D:D,ROW())&lt;=分訖日,IF(分專案="全部",TRUE,INDEX(J:J,ROW())=分專案))</f>
        <v>0</v>
      </c>
      <c r="C578" s="45" cm="1">
        <f t="array" ref="C578">IF(INDEX(F:F,ROW())&lt;&gt;"",INDEX(F:F,ROW()),IF(INDEX(E:E,ROW())&lt;&gt;0,INDEX(C:C,ROW()-1),0))</f>
        <v>0</v>
      </c>
      <c r="D578" s="44" cm="1">
        <f t="array" ref="D578">IF(INDEX(G:G,ROW())&lt;&gt;"",INDEX(G:G,ROW()),IF(INDEX(E:E,ROW())&lt;&gt;0,INDEX(D:D,ROW()-1),0))</f>
        <v>0</v>
      </c>
      <c r="E578" s="217" cm="1">
        <f t="array" ref="E578">IF(INDEX(I:I,ROW())&lt;&gt;"",VALUE(TRIM(LEFT(INDEX(I:I,ROW()),6))),0)</f>
        <v>0</v>
      </c>
      <c r="F578" s="283"/>
      <c r="G578" s="287"/>
      <c r="H578" s="302"/>
      <c r="I578" s="288"/>
      <c r="J578" s="302"/>
      <c r="K578" s="303"/>
      <c r="L578" s="50"/>
      <c r="M578" s="63"/>
    </row>
    <row r="579" spans="1:13">
      <c r="A579" s="44" cm="1">
        <f t="array" aca="1" ref="A579" ca="1">IF(INDEX(B:B,ROW()),COUNTIF(OFFSET(INDEX(B:B,ROW()),ROW()*-1+6,,ROW()-5),TRUE),0)</f>
        <v>0</v>
      </c>
      <c r="B579" s="44" t="b" cm="1">
        <f t="array" ref="B579">AND(分科號=INDEX(E:E,ROW()),INDEX(D:D,ROW())&gt;=分起日,INDEX(D:D,ROW())&lt;=分訖日,IF(分專案="全部",TRUE,INDEX(J:J,ROW())=分專案))</f>
        <v>0</v>
      </c>
      <c r="C579" s="45" cm="1">
        <f t="array" ref="C579">IF(INDEX(F:F,ROW())&lt;&gt;"",INDEX(F:F,ROW()),IF(INDEX(E:E,ROW())&lt;&gt;0,INDEX(C:C,ROW()-1),0))</f>
        <v>0</v>
      </c>
      <c r="D579" s="44" cm="1">
        <f t="array" ref="D579">IF(INDEX(G:G,ROW())&lt;&gt;"",INDEX(G:G,ROW()),IF(INDEX(E:E,ROW())&lt;&gt;0,INDEX(D:D,ROW()-1),0))</f>
        <v>0</v>
      </c>
      <c r="E579" s="217" cm="1">
        <f t="array" ref="E579">IF(INDEX(I:I,ROW())&lt;&gt;"",VALUE(TRIM(LEFT(INDEX(I:I,ROW()),6))),0)</f>
        <v>0</v>
      </c>
      <c r="F579" s="283"/>
      <c r="G579" s="287"/>
      <c r="H579" s="302"/>
      <c r="I579" s="288"/>
      <c r="J579" s="302"/>
      <c r="K579" s="303"/>
      <c r="L579" s="50"/>
      <c r="M579" s="63"/>
    </row>
    <row r="580" spans="1:13">
      <c r="A580" s="44" cm="1">
        <f t="array" aca="1" ref="A580" ca="1">IF(INDEX(B:B,ROW()),COUNTIF(OFFSET(INDEX(B:B,ROW()),ROW()*-1+6,,ROW()-5),TRUE),0)</f>
        <v>0</v>
      </c>
      <c r="B580" s="44" t="b" cm="1">
        <f t="array" ref="B580">AND(分科號=INDEX(E:E,ROW()),INDEX(D:D,ROW())&gt;=分起日,INDEX(D:D,ROW())&lt;=分訖日,IF(分專案="全部",TRUE,INDEX(J:J,ROW())=分專案))</f>
        <v>0</v>
      </c>
      <c r="C580" s="45" cm="1">
        <f t="array" ref="C580">IF(INDEX(F:F,ROW())&lt;&gt;"",INDEX(F:F,ROW()),IF(INDEX(E:E,ROW())&lt;&gt;0,INDEX(C:C,ROW()-1),0))</f>
        <v>0</v>
      </c>
      <c r="D580" s="44" cm="1">
        <f t="array" ref="D580">IF(INDEX(G:G,ROW())&lt;&gt;"",INDEX(G:G,ROW()),IF(INDEX(E:E,ROW())&lt;&gt;0,INDEX(D:D,ROW()-1),0))</f>
        <v>0</v>
      </c>
      <c r="E580" s="217" cm="1">
        <f t="array" ref="E580">IF(INDEX(I:I,ROW())&lt;&gt;"",VALUE(TRIM(LEFT(INDEX(I:I,ROW()),6))),0)</f>
        <v>0</v>
      </c>
      <c r="F580" s="283"/>
      <c r="G580" s="287"/>
      <c r="H580" s="302"/>
      <c r="I580" s="288"/>
      <c r="J580" s="302"/>
      <c r="K580" s="303"/>
      <c r="L580" s="50"/>
      <c r="M580" s="63"/>
    </row>
    <row r="581" spans="1:13">
      <c r="A581" s="44" cm="1">
        <f t="array" aca="1" ref="A581" ca="1">IF(INDEX(B:B,ROW()),COUNTIF(OFFSET(INDEX(B:B,ROW()),ROW()*-1+6,,ROW()-5),TRUE),0)</f>
        <v>0</v>
      </c>
      <c r="B581" s="44" t="b" cm="1">
        <f t="array" ref="B581">AND(分科號=INDEX(E:E,ROW()),INDEX(D:D,ROW())&gt;=分起日,INDEX(D:D,ROW())&lt;=分訖日,IF(分專案="全部",TRUE,INDEX(J:J,ROW())=分專案))</f>
        <v>0</v>
      </c>
      <c r="C581" s="45" cm="1">
        <f t="array" ref="C581">IF(INDEX(F:F,ROW())&lt;&gt;"",INDEX(F:F,ROW()),IF(INDEX(E:E,ROW())&lt;&gt;0,INDEX(C:C,ROW()-1),0))</f>
        <v>0</v>
      </c>
      <c r="D581" s="44" cm="1">
        <f t="array" ref="D581">IF(INDEX(G:G,ROW())&lt;&gt;"",INDEX(G:G,ROW()),IF(INDEX(E:E,ROW())&lt;&gt;0,INDEX(D:D,ROW()-1),0))</f>
        <v>0</v>
      </c>
      <c r="E581" s="217" cm="1">
        <f t="array" ref="E581">IF(INDEX(I:I,ROW())&lt;&gt;"",VALUE(TRIM(LEFT(INDEX(I:I,ROW()),6))),0)</f>
        <v>0</v>
      </c>
      <c r="F581" s="283"/>
      <c r="G581" s="287"/>
      <c r="H581" s="302"/>
      <c r="I581" s="288"/>
      <c r="J581" s="302"/>
      <c r="K581" s="303"/>
      <c r="L581" s="50"/>
      <c r="M581" s="63"/>
    </row>
    <row r="582" spans="1:13">
      <c r="A582" s="44" cm="1">
        <f t="array" aca="1" ref="A582" ca="1">IF(INDEX(B:B,ROW()),COUNTIF(OFFSET(INDEX(B:B,ROW()),ROW()*-1+6,,ROW()-5),TRUE),0)</f>
        <v>0</v>
      </c>
      <c r="B582" s="44" t="b" cm="1">
        <f t="array" ref="B582">AND(分科號=INDEX(E:E,ROW()),INDEX(D:D,ROW())&gt;=分起日,INDEX(D:D,ROW())&lt;=分訖日,IF(分專案="全部",TRUE,INDEX(J:J,ROW())=分專案))</f>
        <v>0</v>
      </c>
      <c r="C582" s="45" cm="1">
        <f t="array" ref="C582">IF(INDEX(F:F,ROW())&lt;&gt;"",INDEX(F:F,ROW()),IF(INDEX(E:E,ROW())&lt;&gt;0,INDEX(C:C,ROW()-1),0))</f>
        <v>0</v>
      </c>
      <c r="D582" s="44" cm="1">
        <f t="array" ref="D582">IF(INDEX(G:G,ROW())&lt;&gt;"",INDEX(G:G,ROW()),IF(INDEX(E:E,ROW())&lt;&gt;0,INDEX(D:D,ROW()-1),0))</f>
        <v>0</v>
      </c>
      <c r="E582" s="217" cm="1">
        <f t="array" ref="E582">IF(INDEX(I:I,ROW())&lt;&gt;"",VALUE(TRIM(LEFT(INDEX(I:I,ROW()),6))),0)</f>
        <v>0</v>
      </c>
      <c r="F582" s="283"/>
      <c r="G582" s="287"/>
      <c r="H582" s="302"/>
      <c r="I582" s="288"/>
      <c r="J582" s="302"/>
      <c r="K582" s="303"/>
      <c r="L582" s="50"/>
      <c r="M582" s="63"/>
    </row>
    <row r="583" spans="1:13">
      <c r="A583" s="44" cm="1">
        <f t="array" aca="1" ref="A583" ca="1">IF(INDEX(B:B,ROW()),COUNTIF(OFFSET(INDEX(B:B,ROW()),ROW()*-1+6,,ROW()-5),TRUE),0)</f>
        <v>0</v>
      </c>
      <c r="B583" s="44" t="b" cm="1">
        <f t="array" ref="B583">AND(分科號=INDEX(E:E,ROW()),INDEX(D:D,ROW())&gt;=分起日,INDEX(D:D,ROW())&lt;=分訖日,IF(分專案="全部",TRUE,INDEX(J:J,ROW())=分專案))</f>
        <v>0</v>
      </c>
      <c r="C583" s="45" cm="1">
        <f t="array" ref="C583">IF(INDEX(F:F,ROW())&lt;&gt;"",INDEX(F:F,ROW()),IF(INDEX(E:E,ROW())&lt;&gt;0,INDEX(C:C,ROW()-1),0))</f>
        <v>0</v>
      </c>
      <c r="D583" s="44" cm="1">
        <f t="array" ref="D583">IF(INDEX(G:G,ROW())&lt;&gt;"",INDEX(G:G,ROW()),IF(INDEX(E:E,ROW())&lt;&gt;0,INDEX(D:D,ROW()-1),0))</f>
        <v>0</v>
      </c>
      <c r="E583" s="217" cm="1">
        <f t="array" ref="E583">IF(INDEX(I:I,ROW())&lt;&gt;"",VALUE(TRIM(LEFT(INDEX(I:I,ROW()),6))),0)</f>
        <v>0</v>
      </c>
      <c r="F583" s="283"/>
      <c r="G583" s="287"/>
      <c r="H583" s="302"/>
      <c r="I583" s="288"/>
      <c r="J583" s="302"/>
      <c r="K583" s="303"/>
      <c r="L583" s="50"/>
      <c r="M583" s="63"/>
    </row>
    <row r="584" spans="1:13">
      <c r="A584" s="44" cm="1">
        <f t="array" aca="1" ref="A584" ca="1">IF(INDEX(B:B,ROW()),COUNTIF(OFFSET(INDEX(B:B,ROW()),ROW()*-1+6,,ROW()-5),TRUE),0)</f>
        <v>0</v>
      </c>
      <c r="B584" s="44" t="b" cm="1">
        <f t="array" ref="B584">AND(分科號=INDEX(E:E,ROW()),INDEX(D:D,ROW())&gt;=分起日,INDEX(D:D,ROW())&lt;=分訖日,IF(分專案="全部",TRUE,INDEX(J:J,ROW())=分專案))</f>
        <v>0</v>
      </c>
      <c r="C584" s="45" cm="1">
        <f t="array" ref="C584">IF(INDEX(F:F,ROW())&lt;&gt;"",INDEX(F:F,ROW()),IF(INDEX(E:E,ROW())&lt;&gt;0,INDEX(C:C,ROW()-1),0))</f>
        <v>0</v>
      </c>
      <c r="D584" s="44" cm="1">
        <f t="array" ref="D584">IF(INDEX(G:G,ROW())&lt;&gt;"",INDEX(G:G,ROW()),IF(INDEX(E:E,ROW())&lt;&gt;0,INDEX(D:D,ROW()-1),0))</f>
        <v>0</v>
      </c>
      <c r="E584" s="217" cm="1">
        <f t="array" ref="E584">IF(INDEX(I:I,ROW())&lt;&gt;"",VALUE(TRIM(LEFT(INDEX(I:I,ROW()),6))),0)</f>
        <v>0</v>
      </c>
      <c r="F584" s="283"/>
      <c r="G584" s="287"/>
      <c r="H584" s="302"/>
      <c r="I584" s="288"/>
      <c r="J584" s="302"/>
      <c r="K584" s="303"/>
      <c r="L584" s="50"/>
      <c r="M584" s="63"/>
    </row>
    <row r="585" spans="1:13">
      <c r="A585" s="44" cm="1">
        <f t="array" aca="1" ref="A585" ca="1">IF(INDEX(B:B,ROW()),COUNTIF(OFFSET(INDEX(B:B,ROW()),ROW()*-1+6,,ROW()-5),TRUE),0)</f>
        <v>0</v>
      </c>
      <c r="B585" s="44" t="b" cm="1">
        <f t="array" ref="B585">AND(分科號=INDEX(E:E,ROW()),INDEX(D:D,ROW())&gt;=分起日,INDEX(D:D,ROW())&lt;=分訖日,IF(分專案="全部",TRUE,INDEX(J:J,ROW())=分專案))</f>
        <v>0</v>
      </c>
      <c r="C585" s="45" cm="1">
        <f t="array" ref="C585">IF(INDEX(F:F,ROW())&lt;&gt;"",INDEX(F:F,ROW()),IF(INDEX(E:E,ROW())&lt;&gt;0,INDEX(C:C,ROW()-1),0))</f>
        <v>0</v>
      </c>
      <c r="D585" s="44" cm="1">
        <f t="array" ref="D585">IF(INDEX(G:G,ROW())&lt;&gt;"",INDEX(G:G,ROW()),IF(INDEX(E:E,ROW())&lt;&gt;0,INDEX(D:D,ROW()-1),0))</f>
        <v>0</v>
      </c>
      <c r="E585" s="217" cm="1">
        <f t="array" ref="E585">IF(INDEX(I:I,ROW())&lt;&gt;"",VALUE(TRIM(LEFT(INDEX(I:I,ROW()),6))),0)</f>
        <v>0</v>
      </c>
      <c r="F585" s="283"/>
      <c r="G585" s="287"/>
      <c r="H585" s="302"/>
      <c r="I585" s="288"/>
      <c r="J585" s="302"/>
      <c r="K585" s="303"/>
      <c r="L585" s="50"/>
      <c r="M585" s="63"/>
    </row>
    <row r="586" spans="1:13">
      <c r="A586" s="44" cm="1">
        <f t="array" aca="1" ref="A586" ca="1">IF(INDEX(B:B,ROW()),COUNTIF(OFFSET(INDEX(B:B,ROW()),ROW()*-1+6,,ROW()-5),TRUE),0)</f>
        <v>0</v>
      </c>
      <c r="B586" s="44" t="b" cm="1">
        <f t="array" ref="B586">AND(分科號=INDEX(E:E,ROW()),INDEX(D:D,ROW())&gt;=分起日,INDEX(D:D,ROW())&lt;=分訖日,IF(分專案="全部",TRUE,INDEX(J:J,ROW())=分專案))</f>
        <v>0</v>
      </c>
      <c r="C586" s="45" cm="1">
        <f t="array" ref="C586">IF(INDEX(F:F,ROW())&lt;&gt;"",INDEX(F:F,ROW()),IF(INDEX(E:E,ROW())&lt;&gt;0,INDEX(C:C,ROW()-1),0))</f>
        <v>0</v>
      </c>
      <c r="D586" s="44" cm="1">
        <f t="array" ref="D586">IF(INDEX(G:G,ROW())&lt;&gt;"",INDEX(G:G,ROW()),IF(INDEX(E:E,ROW())&lt;&gt;0,INDEX(D:D,ROW()-1),0))</f>
        <v>0</v>
      </c>
      <c r="E586" s="217" cm="1">
        <f t="array" ref="E586">IF(INDEX(I:I,ROW())&lt;&gt;"",VALUE(TRIM(LEFT(INDEX(I:I,ROW()),6))),0)</f>
        <v>0</v>
      </c>
      <c r="F586" s="283"/>
      <c r="G586" s="287"/>
      <c r="H586" s="302"/>
      <c r="I586" s="288"/>
      <c r="J586" s="302"/>
      <c r="K586" s="303"/>
      <c r="L586" s="50"/>
      <c r="M586" s="63"/>
    </row>
    <row r="587" spans="1:13">
      <c r="A587" s="44" cm="1">
        <f t="array" aca="1" ref="A587" ca="1">IF(INDEX(B:B,ROW()),COUNTIF(OFFSET(INDEX(B:B,ROW()),ROW()*-1+6,,ROW()-5),TRUE),0)</f>
        <v>0</v>
      </c>
      <c r="B587" s="44" t="b" cm="1">
        <f t="array" ref="B587">AND(分科號=INDEX(E:E,ROW()),INDEX(D:D,ROW())&gt;=分起日,INDEX(D:D,ROW())&lt;=分訖日,IF(分專案="全部",TRUE,INDEX(J:J,ROW())=分專案))</f>
        <v>0</v>
      </c>
      <c r="C587" s="45" cm="1">
        <f t="array" ref="C587">IF(INDEX(F:F,ROW())&lt;&gt;"",INDEX(F:F,ROW()),IF(INDEX(E:E,ROW())&lt;&gt;0,INDEX(C:C,ROW()-1),0))</f>
        <v>0</v>
      </c>
      <c r="D587" s="44" cm="1">
        <f t="array" ref="D587">IF(INDEX(G:G,ROW())&lt;&gt;"",INDEX(G:G,ROW()),IF(INDEX(E:E,ROW())&lt;&gt;0,INDEX(D:D,ROW()-1),0))</f>
        <v>0</v>
      </c>
      <c r="E587" s="217" cm="1">
        <f t="array" ref="E587">IF(INDEX(I:I,ROW())&lt;&gt;"",VALUE(TRIM(LEFT(INDEX(I:I,ROW()),6))),0)</f>
        <v>0</v>
      </c>
      <c r="F587" s="283"/>
      <c r="G587" s="287"/>
      <c r="H587" s="302"/>
      <c r="I587" s="288"/>
      <c r="J587" s="302"/>
      <c r="K587" s="303"/>
      <c r="L587" s="50"/>
      <c r="M587" s="63"/>
    </row>
    <row r="588" spans="1:13">
      <c r="A588" s="44" cm="1">
        <f t="array" aca="1" ref="A588" ca="1">IF(INDEX(B:B,ROW()),COUNTIF(OFFSET(INDEX(B:B,ROW()),ROW()*-1+6,,ROW()-5),TRUE),0)</f>
        <v>0</v>
      </c>
      <c r="B588" s="44" t="b" cm="1">
        <f t="array" ref="B588">AND(分科號=INDEX(E:E,ROW()),INDEX(D:D,ROW())&gt;=分起日,INDEX(D:D,ROW())&lt;=分訖日,IF(分專案="全部",TRUE,INDEX(J:J,ROW())=分專案))</f>
        <v>0</v>
      </c>
      <c r="C588" s="45" cm="1">
        <f t="array" ref="C588">IF(INDEX(F:F,ROW())&lt;&gt;"",INDEX(F:F,ROW()),IF(INDEX(E:E,ROW())&lt;&gt;0,INDEX(C:C,ROW()-1),0))</f>
        <v>0</v>
      </c>
      <c r="D588" s="44" cm="1">
        <f t="array" ref="D588">IF(INDEX(G:G,ROW())&lt;&gt;"",INDEX(G:G,ROW()),IF(INDEX(E:E,ROW())&lt;&gt;0,INDEX(D:D,ROW()-1),0))</f>
        <v>0</v>
      </c>
      <c r="E588" s="217" cm="1">
        <f t="array" ref="E588">IF(INDEX(I:I,ROW())&lt;&gt;"",VALUE(TRIM(LEFT(INDEX(I:I,ROW()),6))),0)</f>
        <v>0</v>
      </c>
      <c r="F588" s="283"/>
      <c r="G588" s="287"/>
      <c r="H588" s="302"/>
      <c r="I588" s="288"/>
      <c r="J588" s="302"/>
      <c r="K588" s="303"/>
      <c r="L588" s="50"/>
      <c r="M588" s="63"/>
    </row>
    <row r="589" spans="1:13">
      <c r="A589" s="44" cm="1">
        <f t="array" aca="1" ref="A589" ca="1">IF(INDEX(B:B,ROW()),COUNTIF(OFFSET(INDEX(B:B,ROW()),ROW()*-1+6,,ROW()-5),TRUE),0)</f>
        <v>0</v>
      </c>
      <c r="B589" s="44" t="b" cm="1">
        <f t="array" ref="B589">AND(分科號=INDEX(E:E,ROW()),INDEX(D:D,ROW())&gt;=分起日,INDEX(D:D,ROW())&lt;=分訖日,IF(分專案="全部",TRUE,INDEX(J:J,ROW())=分專案))</f>
        <v>0</v>
      </c>
      <c r="C589" s="45" cm="1">
        <f t="array" ref="C589">IF(INDEX(F:F,ROW())&lt;&gt;"",INDEX(F:F,ROW()),IF(INDEX(E:E,ROW())&lt;&gt;0,INDEX(C:C,ROW()-1),0))</f>
        <v>0</v>
      </c>
      <c r="D589" s="44" cm="1">
        <f t="array" ref="D589">IF(INDEX(G:G,ROW())&lt;&gt;"",INDEX(G:G,ROW()),IF(INDEX(E:E,ROW())&lt;&gt;0,INDEX(D:D,ROW()-1),0))</f>
        <v>0</v>
      </c>
      <c r="E589" s="217" cm="1">
        <f t="array" ref="E589">IF(INDEX(I:I,ROW())&lt;&gt;"",VALUE(TRIM(LEFT(INDEX(I:I,ROW()),6))),0)</f>
        <v>0</v>
      </c>
      <c r="F589" s="283"/>
      <c r="G589" s="287"/>
      <c r="H589" s="302"/>
      <c r="I589" s="288"/>
      <c r="J589" s="302"/>
      <c r="K589" s="303"/>
      <c r="L589" s="50"/>
      <c r="M589" s="63"/>
    </row>
    <row r="590" spans="1:13">
      <c r="A590" s="44" cm="1">
        <f t="array" aca="1" ref="A590" ca="1">IF(INDEX(B:B,ROW()),COUNTIF(OFFSET(INDEX(B:B,ROW()),ROW()*-1+6,,ROW()-5),TRUE),0)</f>
        <v>0</v>
      </c>
      <c r="B590" s="44" t="b" cm="1">
        <f t="array" ref="B590">AND(分科號=INDEX(E:E,ROW()),INDEX(D:D,ROW())&gt;=分起日,INDEX(D:D,ROW())&lt;=分訖日,IF(分專案="全部",TRUE,INDEX(J:J,ROW())=分專案))</f>
        <v>0</v>
      </c>
      <c r="C590" s="45" cm="1">
        <f t="array" ref="C590">IF(INDEX(F:F,ROW())&lt;&gt;"",INDEX(F:F,ROW()),IF(INDEX(E:E,ROW())&lt;&gt;0,INDEX(C:C,ROW()-1),0))</f>
        <v>0</v>
      </c>
      <c r="D590" s="44" cm="1">
        <f t="array" ref="D590">IF(INDEX(G:G,ROW())&lt;&gt;"",INDEX(G:G,ROW()),IF(INDEX(E:E,ROW())&lt;&gt;0,INDEX(D:D,ROW()-1),0))</f>
        <v>0</v>
      </c>
      <c r="E590" s="217" cm="1">
        <f t="array" ref="E590">IF(INDEX(I:I,ROW())&lt;&gt;"",VALUE(TRIM(LEFT(INDEX(I:I,ROW()),6))),0)</f>
        <v>0</v>
      </c>
      <c r="F590" s="283"/>
      <c r="G590" s="287"/>
      <c r="H590" s="302"/>
      <c r="I590" s="288"/>
      <c r="J590" s="302"/>
      <c r="K590" s="303"/>
      <c r="L590" s="50"/>
      <c r="M590" s="63"/>
    </row>
    <row r="591" spans="1:13">
      <c r="A591" s="44" cm="1">
        <f t="array" aca="1" ref="A591" ca="1">IF(INDEX(B:B,ROW()),COUNTIF(OFFSET(INDEX(B:B,ROW()),ROW()*-1+6,,ROW()-5),TRUE),0)</f>
        <v>0</v>
      </c>
      <c r="B591" s="44" t="b" cm="1">
        <f t="array" ref="B591">AND(分科號=INDEX(E:E,ROW()),INDEX(D:D,ROW())&gt;=分起日,INDEX(D:D,ROW())&lt;=分訖日,IF(分專案="全部",TRUE,INDEX(J:J,ROW())=分專案))</f>
        <v>0</v>
      </c>
      <c r="C591" s="45" cm="1">
        <f t="array" ref="C591">IF(INDEX(F:F,ROW())&lt;&gt;"",INDEX(F:F,ROW()),IF(INDEX(E:E,ROW())&lt;&gt;0,INDEX(C:C,ROW()-1),0))</f>
        <v>0</v>
      </c>
      <c r="D591" s="44" cm="1">
        <f t="array" ref="D591">IF(INDEX(G:G,ROW())&lt;&gt;"",INDEX(G:G,ROW()),IF(INDEX(E:E,ROW())&lt;&gt;0,INDEX(D:D,ROW()-1),0))</f>
        <v>0</v>
      </c>
      <c r="E591" s="217" cm="1">
        <f t="array" ref="E591">IF(INDEX(I:I,ROW())&lt;&gt;"",VALUE(TRIM(LEFT(INDEX(I:I,ROW()),6))),0)</f>
        <v>0</v>
      </c>
      <c r="F591" s="283"/>
      <c r="G591" s="287"/>
      <c r="H591" s="302"/>
      <c r="I591" s="288"/>
      <c r="J591" s="302"/>
      <c r="K591" s="303"/>
      <c r="L591" s="50"/>
      <c r="M591" s="63"/>
    </row>
    <row r="592" spans="1:13">
      <c r="A592" s="44" cm="1">
        <f t="array" aca="1" ref="A592" ca="1">IF(INDEX(B:B,ROW()),COUNTIF(OFFSET(INDEX(B:B,ROW()),ROW()*-1+6,,ROW()-5),TRUE),0)</f>
        <v>0</v>
      </c>
      <c r="B592" s="44" t="b" cm="1">
        <f t="array" ref="B592">AND(分科號=INDEX(E:E,ROW()),INDEX(D:D,ROW())&gt;=分起日,INDEX(D:D,ROW())&lt;=分訖日,IF(分專案="全部",TRUE,INDEX(J:J,ROW())=分專案))</f>
        <v>0</v>
      </c>
      <c r="C592" s="45" cm="1">
        <f t="array" ref="C592">IF(INDEX(F:F,ROW())&lt;&gt;"",INDEX(F:F,ROW()),IF(INDEX(E:E,ROW())&lt;&gt;0,INDEX(C:C,ROW()-1),0))</f>
        <v>0</v>
      </c>
      <c r="D592" s="44" cm="1">
        <f t="array" ref="D592">IF(INDEX(G:G,ROW())&lt;&gt;"",INDEX(G:G,ROW()),IF(INDEX(E:E,ROW())&lt;&gt;0,INDEX(D:D,ROW()-1),0))</f>
        <v>0</v>
      </c>
      <c r="E592" s="217" cm="1">
        <f t="array" ref="E592">IF(INDEX(I:I,ROW())&lt;&gt;"",VALUE(TRIM(LEFT(INDEX(I:I,ROW()),6))),0)</f>
        <v>0</v>
      </c>
      <c r="F592" s="283"/>
      <c r="G592" s="287"/>
      <c r="H592" s="302"/>
      <c r="I592" s="288"/>
      <c r="J592" s="302"/>
      <c r="K592" s="303"/>
      <c r="L592" s="50"/>
      <c r="M592" s="63"/>
    </row>
    <row r="593" spans="1:13">
      <c r="A593" s="44" cm="1">
        <f t="array" aca="1" ref="A593" ca="1">IF(INDEX(B:B,ROW()),COUNTIF(OFFSET(INDEX(B:B,ROW()),ROW()*-1+6,,ROW()-5),TRUE),0)</f>
        <v>0</v>
      </c>
      <c r="B593" s="44" t="b" cm="1">
        <f t="array" ref="B593">AND(分科號=INDEX(E:E,ROW()),INDEX(D:D,ROW())&gt;=分起日,INDEX(D:D,ROW())&lt;=分訖日,IF(分專案="全部",TRUE,INDEX(J:J,ROW())=分專案))</f>
        <v>0</v>
      </c>
      <c r="C593" s="45" cm="1">
        <f t="array" ref="C593">IF(INDEX(F:F,ROW())&lt;&gt;"",INDEX(F:F,ROW()),IF(INDEX(E:E,ROW())&lt;&gt;0,INDEX(C:C,ROW()-1),0))</f>
        <v>0</v>
      </c>
      <c r="D593" s="44" cm="1">
        <f t="array" ref="D593">IF(INDEX(G:G,ROW())&lt;&gt;"",INDEX(G:G,ROW()),IF(INDEX(E:E,ROW())&lt;&gt;0,INDEX(D:D,ROW()-1),0))</f>
        <v>0</v>
      </c>
      <c r="E593" s="217" cm="1">
        <f t="array" ref="E593">IF(INDEX(I:I,ROW())&lt;&gt;"",VALUE(TRIM(LEFT(INDEX(I:I,ROW()),6))),0)</f>
        <v>0</v>
      </c>
      <c r="F593" s="283"/>
      <c r="G593" s="287"/>
      <c r="H593" s="302"/>
      <c r="I593" s="288"/>
      <c r="J593" s="302"/>
      <c r="K593" s="303"/>
      <c r="L593" s="50"/>
      <c r="M593" s="63"/>
    </row>
    <row r="594" spans="1:13">
      <c r="A594" s="44" cm="1">
        <f t="array" aca="1" ref="A594" ca="1">IF(INDEX(B:B,ROW()),COUNTIF(OFFSET(INDEX(B:B,ROW()),ROW()*-1+6,,ROW()-5),TRUE),0)</f>
        <v>0</v>
      </c>
      <c r="B594" s="44" t="b" cm="1">
        <f t="array" ref="B594">AND(分科號=INDEX(E:E,ROW()),INDEX(D:D,ROW())&gt;=分起日,INDEX(D:D,ROW())&lt;=分訖日,IF(分專案="全部",TRUE,INDEX(J:J,ROW())=分專案))</f>
        <v>0</v>
      </c>
      <c r="C594" s="45" cm="1">
        <f t="array" ref="C594">IF(INDEX(F:F,ROW())&lt;&gt;"",INDEX(F:F,ROW()),IF(INDEX(E:E,ROW())&lt;&gt;0,INDEX(C:C,ROW()-1),0))</f>
        <v>0</v>
      </c>
      <c r="D594" s="44" cm="1">
        <f t="array" ref="D594">IF(INDEX(G:G,ROW())&lt;&gt;"",INDEX(G:G,ROW()),IF(INDEX(E:E,ROW())&lt;&gt;0,INDEX(D:D,ROW()-1),0))</f>
        <v>0</v>
      </c>
      <c r="E594" s="217" cm="1">
        <f t="array" ref="E594">IF(INDEX(I:I,ROW())&lt;&gt;"",VALUE(TRIM(LEFT(INDEX(I:I,ROW()),6))),0)</f>
        <v>0</v>
      </c>
      <c r="F594" s="283"/>
      <c r="G594" s="287"/>
      <c r="H594" s="302"/>
      <c r="I594" s="288"/>
      <c r="J594" s="302"/>
      <c r="K594" s="303"/>
      <c r="L594" s="50"/>
      <c r="M594" s="63"/>
    </row>
    <row r="595" spans="1:13">
      <c r="A595" s="44" cm="1">
        <f t="array" aca="1" ref="A595" ca="1">IF(INDEX(B:B,ROW()),COUNTIF(OFFSET(INDEX(B:B,ROW()),ROW()*-1+6,,ROW()-5),TRUE),0)</f>
        <v>0</v>
      </c>
      <c r="B595" s="44" t="b" cm="1">
        <f t="array" ref="B595">AND(分科號=INDEX(E:E,ROW()),INDEX(D:D,ROW())&gt;=分起日,INDEX(D:D,ROW())&lt;=分訖日,IF(分專案="全部",TRUE,INDEX(J:J,ROW())=分專案))</f>
        <v>0</v>
      </c>
      <c r="C595" s="45" cm="1">
        <f t="array" ref="C595">IF(INDEX(F:F,ROW())&lt;&gt;"",INDEX(F:F,ROW()),IF(INDEX(E:E,ROW())&lt;&gt;0,INDEX(C:C,ROW()-1),0))</f>
        <v>0</v>
      </c>
      <c r="D595" s="44" cm="1">
        <f t="array" ref="D595">IF(INDEX(G:G,ROW())&lt;&gt;"",INDEX(G:G,ROW()),IF(INDEX(E:E,ROW())&lt;&gt;0,INDEX(D:D,ROW()-1),0))</f>
        <v>0</v>
      </c>
      <c r="E595" s="217" cm="1">
        <f t="array" ref="E595">IF(INDEX(I:I,ROW())&lt;&gt;"",VALUE(TRIM(LEFT(INDEX(I:I,ROW()),6))),0)</f>
        <v>0</v>
      </c>
      <c r="F595" s="283"/>
      <c r="G595" s="287"/>
      <c r="H595" s="302"/>
      <c r="I595" s="288"/>
      <c r="J595" s="302"/>
      <c r="K595" s="303"/>
      <c r="L595" s="50"/>
      <c r="M595" s="63"/>
    </row>
    <row r="596" spans="1:13">
      <c r="A596" s="44" cm="1">
        <f t="array" aca="1" ref="A596" ca="1">IF(INDEX(B:B,ROW()),COUNTIF(OFFSET(INDEX(B:B,ROW()),ROW()*-1+6,,ROW()-5),TRUE),0)</f>
        <v>0</v>
      </c>
      <c r="B596" s="44" t="b" cm="1">
        <f t="array" ref="B596">AND(分科號=INDEX(E:E,ROW()),INDEX(D:D,ROW())&gt;=分起日,INDEX(D:D,ROW())&lt;=分訖日,IF(分專案="全部",TRUE,INDEX(J:J,ROW())=分專案))</f>
        <v>0</v>
      </c>
      <c r="C596" s="45" cm="1">
        <f t="array" ref="C596">IF(INDEX(F:F,ROW())&lt;&gt;"",INDEX(F:F,ROW()),IF(INDEX(E:E,ROW())&lt;&gt;0,INDEX(C:C,ROW()-1),0))</f>
        <v>0</v>
      </c>
      <c r="D596" s="44" cm="1">
        <f t="array" ref="D596">IF(INDEX(G:G,ROW())&lt;&gt;"",INDEX(G:G,ROW()),IF(INDEX(E:E,ROW())&lt;&gt;0,INDEX(D:D,ROW()-1),0))</f>
        <v>0</v>
      </c>
      <c r="E596" s="217" cm="1">
        <f t="array" ref="E596">IF(INDEX(I:I,ROW())&lt;&gt;"",VALUE(TRIM(LEFT(INDEX(I:I,ROW()),6))),0)</f>
        <v>0</v>
      </c>
      <c r="F596" s="283"/>
      <c r="G596" s="287"/>
      <c r="H596" s="302"/>
      <c r="I596" s="288"/>
      <c r="J596" s="302"/>
      <c r="K596" s="303"/>
      <c r="L596" s="50"/>
      <c r="M596" s="63"/>
    </row>
    <row r="597" spans="1:13">
      <c r="A597" s="44" cm="1">
        <f t="array" aca="1" ref="A597" ca="1">IF(INDEX(B:B,ROW()),COUNTIF(OFFSET(INDEX(B:B,ROW()),ROW()*-1+6,,ROW()-5),TRUE),0)</f>
        <v>0</v>
      </c>
      <c r="B597" s="44" t="b" cm="1">
        <f t="array" ref="B597">AND(分科號=INDEX(E:E,ROW()),INDEX(D:D,ROW())&gt;=分起日,INDEX(D:D,ROW())&lt;=分訖日,IF(分專案="全部",TRUE,INDEX(J:J,ROW())=分專案))</f>
        <v>0</v>
      </c>
      <c r="C597" s="45" cm="1">
        <f t="array" ref="C597">IF(INDEX(F:F,ROW())&lt;&gt;"",INDEX(F:F,ROW()),IF(INDEX(E:E,ROW())&lt;&gt;0,INDEX(C:C,ROW()-1),0))</f>
        <v>0</v>
      </c>
      <c r="D597" s="44" cm="1">
        <f t="array" ref="D597">IF(INDEX(G:G,ROW())&lt;&gt;"",INDEX(G:G,ROW()),IF(INDEX(E:E,ROW())&lt;&gt;0,INDEX(D:D,ROW()-1),0))</f>
        <v>0</v>
      </c>
      <c r="E597" s="217" cm="1">
        <f t="array" ref="E597">IF(INDEX(I:I,ROW())&lt;&gt;"",VALUE(TRIM(LEFT(INDEX(I:I,ROW()),6))),0)</f>
        <v>0</v>
      </c>
      <c r="F597" s="283"/>
      <c r="G597" s="287"/>
      <c r="H597" s="302"/>
      <c r="I597" s="288"/>
      <c r="J597" s="302"/>
      <c r="K597" s="303"/>
      <c r="L597" s="50"/>
      <c r="M597" s="63"/>
    </row>
    <row r="598" spans="1:13">
      <c r="A598" s="44" cm="1">
        <f t="array" aca="1" ref="A598" ca="1">IF(INDEX(B:B,ROW()),COUNTIF(OFFSET(INDEX(B:B,ROW()),ROW()*-1+6,,ROW()-5),TRUE),0)</f>
        <v>0</v>
      </c>
      <c r="B598" s="44" t="b" cm="1">
        <f t="array" ref="B598">AND(分科號=INDEX(E:E,ROW()),INDEX(D:D,ROW())&gt;=分起日,INDEX(D:D,ROW())&lt;=分訖日,IF(分專案="全部",TRUE,INDEX(J:J,ROW())=分專案))</f>
        <v>0</v>
      </c>
      <c r="C598" s="45" cm="1">
        <f t="array" ref="C598">IF(INDEX(F:F,ROW())&lt;&gt;"",INDEX(F:F,ROW()),IF(INDEX(E:E,ROW())&lt;&gt;0,INDEX(C:C,ROW()-1),0))</f>
        <v>0</v>
      </c>
      <c r="D598" s="44" cm="1">
        <f t="array" ref="D598">IF(INDEX(G:G,ROW())&lt;&gt;"",INDEX(G:G,ROW()),IF(INDEX(E:E,ROW())&lt;&gt;0,INDEX(D:D,ROW()-1),0))</f>
        <v>0</v>
      </c>
      <c r="E598" s="217" cm="1">
        <f t="array" ref="E598">IF(INDEX(I:I,ROW())&lt;&gt;"",VALUE(TRIM(LEFT(INDEX(I:I,ROW()),6))),0)</f>
        <v>0</v>
      </c>
      <c r="F598" s="283"/>
      <c r="G598" s="287"/>
      <c r="H598" s="302"/>
      <c r="I598" s="288"/>
      <c r="J598" s="302"/>
      <c r="K598" s="303"/>
      <c r="L598" s="50"/>
      <c r="M598" s="63"/>
    </row>
    <row r="599" spans="1:13">
      <c r="A599" s="44" cm="1">
        <f t="array" aca="1" ref="A599" ca="1">IF(INDEX(B:B,ROW()),COUNTIF(OFFSET(INDEX(B:B,ROW()),ROW()*-1+6,,ROW()-5),TRUE),0)</f>
        <v>0</v>
      </c>
      <c r="B599" s="44" t="b" cm="1">
        <f t="array" ref="B599">AND(分科號=INDEX(E:E,ROW()),INDEX(D:D,ROW())&gt;=分起日,INDEX(D:D,ROW())&lt;=分訖日,IF(分專案="全部",TRUE,INDEX(J:J,ROW())=分專案))</f>
        <v>0</v>
      </c>
      <c r="C599" s="45" cm="1">
        <f t="array" ref="C599">IF(INDEX(F:F,ROW())&lt;&gt;"",INDEX(F:F,ROW()),IF(INDEX(E:E,ROW())&lt;&gt;0,INDEX(C:C,ROW()-1),0))</f>
        <v>0</v>
      </c>
      <c r="D599" s="44" cm="1">
        <f t="array" ref="D599">IF(INDEX(G:G,ROW())&lt;&gt;"",INDEX(G:G,ROW()),IF(INDEX(E:E,ROW())&lt;&gt;0,INDEX(D:D,ROW()-1),0))</f>
        <v>0</v>
      </c>
      <c r="E599" s="217" cm="1">
        <f t="array" ref="E599">IF(INDEX(I:I,ROW())&lt;&gt;"",VALUE(TRIM(LEFT(INDEX(I:I,ROW()),6))),0)</f>
        <v>0</v>
      </c>
      <c r="F599" s="283"/>
      <c r="G599" s="287"/>
      <c r="H599" s="302"/>
      <c r="I599" s="288"/>
      <c r="J599" s="302"/>
      <c r="K599" s="303"/>
      <c r="L599" s="50"/>
      <c r="M599" s="63"/>
    </row>
    <row r="600" spans="1:13">
      <c r="A600" s="44" cm="1">
        <f t="array" aca="1" ref="A600" ca="1">IF(INDEX(B:B,ROW()),COUNTIF(OFFSET(INDEX(B:B,ROW()),ROW()*-1+6,,ROW()-5),TRUE),0)</f>
        <v>0</v>
      </c>
      <c r="B600" s="44" t="b" cm="1">
        <f t="array" ref="B600">AND(分科號=INDEX(E:E,ROW()),INDEX(D:D,ROW())&gt;=分起日,INDEX(D:D,ROW())&lt;=分訖日,IF(分專案="全部",TRUE,INDEX(J:J,ROW())=分專案))</f>
        <v>0</v>
      </c>
      <c r="C600" s="45" cm="1">
        <f t="array" ref="C600">IF(INDEX(F:F,ROW())&lt;&gt;"",INDEX(F:F,ROW()),IF(INDEX(E:E,ROW())&lt;&gt;0,INDEX(C:C,ROW()-1),0))</f>
        <v>0</v>
      </c>
      <c r="D600" s="44" cm="1">
        <f t="array" ref="D600">IF(INDEX(G:G,ROW())&lt;&gt;"",INDEX(G:G,ROW()),IF(INDEX(E:E,ROW())&lt;&gt;0,INDEX(D:D,ROW()-1),0))</f>
        <v>0</v>
      </c>
      <c r="E600" s="217" cm="1">
        <f t="array" ref="E600">IF(INDEX(I:I,ROW())&lt;&gt;"",VALUE(TRIM(LEFT(INDEX(I:I,ROW()),6))),0)</f>
        <v>0</v>
      </c>
      <c r="F600" s="283"/>
      <c r="G600" s="287"/>
      <c r="H600" s="302"/>
      <c r="I600" s="288"/>
      <c r="J600" s="302"/>
      <c r="K600" s="303"/>
      <c r="L600" s="50"/>
      <c r="M600" s="63"/>
    </row>
    <row r="601" spans="1:13">
      <c r="A601" s="44" cm="1">
        <f t="array" aca="1" ref="A601" ca="1">IF(INDEX(B:B,ROW()),COUNTIF(OFFSET(INDEX(B:B,ROW()),ROW()*-1+6,,ROW()-5),TRUE),0)</f>
        <v>0</v>
      </c>
      <c r="B601" s="44" t="b" cm="1">
        <f t="array" ref="B601">AND(分科號=INDEX(E:E,ROW()),INDEX(D:D,ROW())&gt;=分起日,INDEX(D:D,ROW())&lt;=分訖日,IF(分專案="全部",TRUE,INDEX(J:J,ROW())=分專案))</f>
        <v>0</v>
      </c>
      <c r="C601" s="45" cm="1">
        <f t="array" ref="C601">IF(INDEX(F:F,ROW())&lt;&gt;"",INDEX(F:F,ROW()),IF(INDEX(E:E,ROW())&lt;&gt;0,INDEX(C:C,ROW()-1),0))</f>
        <v>0</v>
      </c>
      <c r="D601" s="44" cm="1">
        <f t="array" ref="D601">IF(INDEX(G:G,ROW())&lt;&gt;"",INDEX(G:G,ROW()),IF(INDEX(E:E,ROW())&lt;&gt;0,INDEX(D:D,ROW()-1),0))</f>
        <v>0</v>
      </c>
      <c r="E601" s="217" cm="1">
        <f t="array" ref="E601">IF(INDEX(I:I,ROW())&lt;&gt;"",VALUE(TRIM(LEFT(INDEX(I:I,ROW()),6))),0)</f>
        <v>0</v>
      </c>
      <c r="F601" s="283"/>
      <c r="G601" s="287"/>
      <c r="H601" s="302"/>
      <c r="I601" s="288"/>
      <c r="J601" s="302"/>
      <c r="K601" s="303"/>
      <c r="L601" s="50"/>
      <c r="M601" s="63"/>
    </row>
    <row r="602" spans="1:13">
      <c r="A602" s="44" cm="1">
        <f t="array" aca="1" ref="A602" ca="1">IF(INDEX(B:B,ROW()),COUNTIF(OFFSET(INDEX(B:B,ROW()),ROW()*-1+6,,ROW()-5),TRUE),0)</f>
        <v>0</v>
      </c>
      <c r="B602" s="44" t="b" cm="1">
        <f t="array" ref="B602">AND(分科號=INDEX(E:E,ROW()),INDEX(D:D,ROW())&gt;=分起日,INDEX(D:D,ROW())&lt;=分訖日,IF(分專案="全部",TRUE,INDEX(J:J,ROW())=分專案))</f>
        <v>0</v>
      </c>
      <c r="C602" s="45" cm="1">
        <f t="array" ref="C602">IF(INDEX(F:F,ROW())&lt;&gt;"",INDEX(F:F,ROW()),IF(INDEX(E:E,ROW())&lt;&gt;0,INDEX(C:C,ROW()-1),0))</f>
        <v>0</v>
      </c>
      <c r="D602" s="44" cm="1">
        <f t="array" ref="D602">IF(INDEX(G:G,ROW())&lt;&gt;"",INDEX(G:G,ROW()),IF(INDEX(E:E,ROW())&lt;&gt;0,INDEX(D:D,ROW()-1),0))</f>
        <v>0</v>
      </c>
      <c r="E602" s="217" cm="1">
        <f t="array" ref="E602">IF(INDEX(I:I,ROW())&lt;&gt;"",VALUE(TRIM(LEFT(INDEX(I:I,ROW()),6))),0)</f>
        <v>0</v>
      </c>
      <c r="F602" s="283"/>
      <c r="G602" s="287"/>
      <c r="H602" s="302"/>
      <c r="I602" s="288"/>
      <c r="J602" s="302"/>
      <c r="K602" s="303"/>
      <c r="L602" s="50"/>
      <c r="M602" s="63"/>
    </row>
    <row r="603" spans="1:13">
      <c r="A603" s="44" cm="1">
        <f t="array" aca="1" ref="A603" ca="1">IF(INDEX(B:B,ROW()),COUNTIF(OFFSET(INDEX(B:B,ROW()),ROW()*-1+6,,ROW()-5),TRUE),0)</f>
        <v>0</v>
      </c>
      <c r="B603" s="44" t="b" cm="1">
        <f t="array" ref="B603">AND(分科號=INDEX(E:E,ROW()),INDEX(D:D,ROW())&gt;=分起日,INDEX(D:D,ROW())&lt;=分訖日,IF(分專案="全部",TRUE,INDEX(J:J,ROW())=分專案))</f>
        <v>0</v>
      </c>
      <c r="C603" s="45" cm="1">
        <f t="array" ref="C603">IF(INDEX(F:F,ROW())&lt;&gt;"",INDEX(F:F,ROW()),IF(INDEX(E:E,ROW())&lt;&gt;0,INDEX(C:C,ROW()-1),0))</f>
        <v>0</v>
      </c>
      <c r="D603" s="44" cm="1">
        <f t="array" ref="D603">IF(INDEX(G:G,ROW())&lt;&gt;"",INDEX(G:G,ROW()),IF(INDEX(E:E,ROW())&lt;&gt;0,INDEX(D:D,ROW()-1),0))</f>
        <v>0</v>
      </c>
      <c r="E603" s="217" cm="1">
        <f t="array" ref="E603">IF(INDEX(I:I,ROW())&lt;&gt;"",VALUE(TRIM(LEFT(INDEX(I:I,ROW()),6))),0)</f>
        <v>0</v>
      </c>
      <c r="F603" s="283"/>
      <c r="G603" s="287"/>
      <c r="H603" s="302"/>
      <c r="I603" s="288"/>
      <c r="J603" s="302"/>
      <c r="K603" s="303"/>
      <c r="L603" s="50"/>
      <c r="M603" s="63"/>
    </row>
    <row r="604" spans="1:13">
      <c r="A604" s="44" cm="1">
        <f t="array" aca="1" ref="A604" ca="1">IF(INDEX(B:B,ROW()),COUNTIF(OFFSET(INDEX(B:B,ROW()),ROW()*-1+6,,ROW()-5),TRUE),0)</f>
        <v>0</v>
      </c>
      <c r="B604" s="44" t="b" cm="1">
        <f t="array" ref="B604">AND(分科號=INDEX(E:E,ROW()),INDEX(D:D,ROW())&gt;=分起日,INDEX(D:D,ROW())&lt;=分訖日,IF(分專案="全部",TRUE,INDEX(J:J,ROW())=分專案))</f>
        <v>0</v>
      </c>
      <c r="C604" s="45" cm="1">
        <f t="array" ref="C604">IF(INDEX(F:F,ROW())&lt;&gt;"",INDEX(F:F,ROW()),IF(INDEX(E:E,ROW())&lt;&gt;0,INDEX(C:C,ROW()-1),0))</f>
        <v>0</v>
      </c>
      <c r="D604" s="44" cm="1">
        <f t="array" ref="D604">IF(INDEX(G:G,ROW())&lt;&gt;"",INDEX(G:G,ROW()),IF(INDEX(E:E,ROW())&lt;&gt;0,INDEX(D:D,ROW()-1),0))</f>
        <v>0</v>
      </c>
      <c r="E604" s="217" cm="1">
        <f t="array" ref="E604">IF(INDEX(I:I,ROW())&lt;&gt;"",VALUE(TRIM(LEFT(INDEX(I:I,ROW()),6))),0)</f>
        <v>0</v>
      </c>
      <c r="F604" s="283"/>
      <c r="G604" s="287"/>
      <c r="H604" s="302"/>
      <c r="I604" s="288"/>
      <c r="J604" s="302"/>
      <c r="K604" s="303"/>
      <c r="L604" s="50"/>
      <c r="M604" s="63"/>
    </row>
    <row r="605" spans="1:13">
      <c r="A605" s="44" cm="1">
        <f t="array" aca="1" ref="A605" ca="1">IF(INDEX(B:B,ROW()),COUNTIF(OFFSET(INDEX(B:B,ROW()),ROW()*-1+6,,ROW()-5),TRUE),0)</f>
        <v>0</v>
      </c>
      <c r="B605" s="44" t="b" cm="1">
        <f t="array" ref="B605">AND(分科號=INDEX(E:E,ROW()),INDEX(D:D,ROW())&gt;=分起日,INDEX(D:D,ROW())&lt;=分訖日,IF(分專案="全部",TRUE,INDEX(J:J,ROW())=分專案))</f>
        <v>0</v>
      </c>
      <c r="C605" s="45" cm="1">
        <f t="array" ref="C605">IF(INDEX(F:F,ROW())&lt;&gt;"",INDEX(F:F,ROW()),IF(INDEX(E:E,ROW())&lt;&gt;0,INDEX(C:C,ROW()-1),0))</f>
        <v>0</v>
      </c>
      <c r="D605" s="44" cm="1">
        <f t="array" ref="D605">IF(INDEX(G:G,ROW())&lt;&gt;"",INDEX(G:G,ROW()),IF(INDEX(E:E,ROW())&lt;&gt;0,INDEX(D:D,ROW()-1),0))</f>
        <v>0</v>
      </c>
      <c r="E605" s="217" cm="1">
        <f t="array" ref="E605">IF(INDEX(I:I,ROW())&lt;&gt;"",VALUE(TRIM(LEFT(INDEX(I:I,ROW()),6))),0)</f>
        <v>0</v>
      </c>
      <c r="F605" s="283"/>
      <c r="G605" s="287"/>
      <c r="H605" s="302"/>
      <c r="I605" s="288"/>
      <c r="J605" s="302"/>
      <c r="K605" s="303"/>
      <c r="L605" s="50"/>
      <c r="M605" s="63"/>
    </row>
    <row r="606" spans="1:13">
      <c r="A606" s="44" cm="1">
        <f t="array" aca="1" ref="A606" ca="1">IF(INDEX(B:B,ROW()),COUNTIF(OFFSET(INDEX(B:B,ROW()),ROW()*-1+6,,ROW()-5),TRUE),0)</f>
        <v>0</v>
      </c>
      <c r="B606" s="44" t="b" cm="1">
        <f t="array" ref="B606">AND(分科號=INDEX(E:E,ROW()),INDEX(D:D,ROW())&gt;=分起日,INDEX(D:D,ROW())&lt;=分訖日,IF(分專案="全部",TRUE,INDEX(J:J,ROW())=分專案))</f>
        <v>0</v>
      </c>
      <c r="C606" s="45" cm="1">
        <f t="array" ref="C606">IF(INDEX(F:F,ROW())&lt;&gt;"",INDEX(F:F,ROW()),IF(INDEX(E:E,ROW())&lt;&gt;0,INDEX(C:C,ROW()-1),0))</f>
        <v>0</v>
      </c>
      <c r="D606" s="44" cm="1">
        <f t="array" ref="D606">IF(INDEX(G:G,ROW())&lt;&gt;"",INDEX(G:G,ROW()),IF(INDEX(E:E,ROW())&lt;&gt;0,INDEX(D:D,ROW()-1),0))</f>
        <v>0</v>
      </c>
      <c r="E606" s="217" cm="1">
        <f t="array" ref="E606">IF(INDEX(I:I,ROW())&lt;&gt;"",VALUE(TRIM(LEFT(INDEX(I:I,ROW()),6))),0)</f>
        <v>0</v>
      </c>
      <c r="F606" s="283"/>
      <c r="G606" s="287"/>
      <c r="H606" s="302"/>
      <c r="I606" s="288"/>
      <c r="J606" s="302"/>
      <c r="K606" s="303"/>
      <c r="L606" s="50"/>
      <c r="M606" s="63"/>
    </row>
    <row r="607" spans="1:13">
      <c r="A607" s="44" cm="1">
        <f t="array" aca="1" ref="A607" ca="1">IF(INDEX(B:B,ROW()),COUNTIF(OFFSET(INDEX(B:B,ROW()),ROW()*-1+6,,ROW()-5),TRUE),0)</f>
        <v>0</v>
      </c>
      <c r="B607" s="44" t="b" cm="1">
        <f t="array" ref="B607">AND(分科號=INDEX(E:E,ROW()),INDEX(D:D,ROW())&gt;=分起日,INDEX(D:D,ROW())&lt;=分訖日,IF(分專案="全部",TRUE,INDEX(J:J,ROW())=分專案))</f>
        <v>0</v>
      </c>
      <c r="C607" s="45" cm="1">
        <f t="array" ref="C607">IF(INDEX(F:F,ROW())&lt;&gt;"",INDEX(F:F,ROW()),IF(INDEX(E:E,ROW())&lt;&gt;0,INDEX(C:C,ROW()-1),0))</f>
        <v>0</v>
      </c>
      <c r="D607" s="44" cm="1">
        <f t="array" ref="D607">IF(INDEX(G:G,ROW())&lt;&gt;"",INDEX(G:G,ROW()),IF(INDEX(E:E,ROW())&lt;&gt;0,INDEX(D:D,ROW()-1),0))</f>
        <v>0</v>
      </c>
      <c r="E607" s="217" cm="1">
        <f t="array" ref="E607">IF(INDEX(I:I,ROW())&lt;&gt;"",VALUE(TRIM(LEFT(INDEX(I:I,ROW()),6))),0)</f>
        <v>0</v>
      </c>
      <c r="F607" s="283"/>
      <c r="G607" s="287"/>
      <c r="H607" s="302"/>
      <c r="I607" s="288"/>
      <c r="J607" s="302"/>
      <c r="K607" s="303"/>
      <c r="L607" s="50"/>
      <c r="M607" s="63"/>
    </row>
    <row r="608" spans="1:13">
      <c r="A608" s="44" cm="1">
        <f t="array" aca="1" ref="A608" ca="1">IF(INDEX(B:B,ROW()),COUNTIF(OFFSET(INDEX(B:B,ROW()),ROW()*-1+6,,ROW()-5),TRUE),0)</f>
        <v>0</v>
      </c>
      <c r="B608" s="44" t="b" cm="1">
        <f t="array" ref="B608">AND(分科號=INDEX(E:E,ROW()),INDEX(D:D,ROW())&gt;=分起日,INDEX(D:D,ROW())&lt;=分訖日,IF(分專案="全部",TRUE,INDEX(J:J,ROW())=分專案))</f>
        <v>0</v>
      </c>
      <c r="C608" s="45" cm="1">
        <f t="array" ref="C608">IF(INDEX(F:F,ROW())&lt;&gt;"",INDEX(F:F,ROW()),IF(INDEX(E:E,ROW())&lt;&gt;0,INDEX(C:C,ROW()-1),0))</f>
        <v>0</v>
      </c>
      <c r="D608" s="44" cm="1">
        <f t="array" ref="D608">IF(INDEX(G:G,ROW())&lt;&gt;"",INDEX(G:G,ROW()),IF(INDEX(E:E,ROW())&lt;&gt;0,INDEX(D:D,ROW()-1),0))</f>
        <v>0</v>
      </c>
      <c r="E608" s="217" cm="1">
        <f t="array" ref="E608">IF(INDEX(I:I,ROW())&lt;&gt;"",VALUE(TRIM(LEFT(INDEX(I:I,ROW()),6))),0)</f>
        <v>0</v>
      </c>
      <c r="F608" s="283"/>
      <c r="G608" s="287"/>
      <c r="H608" s="302"/>
      <c r="I608" s="288"/>
      <c r="J608" s="302"/>
      <c r="K608" s="303"/>
      <c r="L608" s="50"/>
      <c r="M608" s="63"/>
    </row>
    <row r="609" spans="1:13">
      <c r="A609" s="44" cm="1">
        <f t="array" aca="1" ref="A609" ca="1">IF(INDEX(B:B,ROW()),COUNTIF(OFFSET(INDEX(B:B,ROW()),ROW()*-1+6,,ROW()-5),TRUE),0)</f>
        <v>0</v>
      </c>
      <c r="B609" s="44" t="b" cm="1">
        <f t="array" ref="B609">AND(分科號=INDEX(E:E,ROW()),INDEX(D:D,ROW())&gt;=分起日,INDEX(D:D,ROW())&lt;=分訖日,IF(分專案="全部",TRUE,INDEX(J:J,ROW())=分專案))</f>
        <v>0</v>
      </c>
      <c r="C609" s="45" cm="1">
        <f t="array" ref="C609">IF(INDEX(F:F,ROW())&lt;&gt;"",INDEX(F:F,ROW()),IF(INDEX(E:E,ROW())&lt;&gt;0,INDEX(C:C,ROW()-1),0))</f>
        <v>0</v>
      </c>
      <c r="D609" s="44" cm="1">
        <f t="array" ref="D609">IF(INDEX(G:G,ROW())&lt;&gt;"",INDEX(G:G,ROW()),IF(INDEX(E:E,ROW())&lt;&gt;0,INDEX(D:D,ROW()-1),0))</f>
        <v>0</v>
      </c>
      <c r="E609" s="217" cm="1">
        <f t="array" ref="E609">IF(INDEX(I:I,ROW())&lt;&gt;"",VALUE(TRIM(LEFT(INDEX(I:I,ROW()),6))),0)</f>
        <v>0</v>
      </c>
      <c r="F609" s="283"/>
      <c r="G609" s="287"/>
      <c r="H609" s="302"/>
      <c r="I609" s="288"/>
      <c r="J609" s="302"/>
      <c r="K609" s="303"/>
      <c r="L609" s="50"/>
      <c r="M609" s="63"/>
    </row>
    <row r="610" spans="1:13">
      <c r="A610" s="44" cm="1">
        <f t="array" aca="1" ref="A610" ca="1">IF(INDEX(B:B,ROW()),COUNTIF(OFFSET(INDEX(B:B,ROW()),ROW()*-1+6,,ROW()-5),TRUE),0)</f>
        <v>0</v>
      </c>
      <c r="B610" s="44" t="b" cm="1">
        <f t="array" ref="B610">AND(分科號=INDEX(E:E,ROW()),INDEX(D:D,ROW())&gt;=分起日,INDEX(D:D,ROW())&lt;=分訖日,IF(分專案="全部",TRUE,INDEX(J:J,ROW())=分專案))</f>
        <v>0</v>
      </c>
      <c r="C610" s="45" cm="1">
        <f t="array" ref="C610">IF(INDEX(F:F,ROW())&lt;&gt;"",INDEX(F:F,ROW()),IF(INDEX(E:E,ROW())&lt;&gt;0,INDEX(C:C,ROW()-1),0))</f>
        <v>0</v>
      </c>
      <c r="D610" s="44" cm="1">
        <f t="array" ref="D610">IF(INDEX(G:G,ROW())&lt;&gt;"",INDEX(G:G,ROW()),IF(INDEX(E:E,ROW())&lt;&gt;0,INDEX(D:D,ROW()-1),0))</f>
        <v>0</v>
      </c>
      <c r="E610" s="217" cm="1">
        <f t="array" ref="E610">IF(INDEX(I:I,ROW())&lt;&gt;"",VALUE(TRIM(LEFT(INDEX(I:I,ROW()),6))),0)</f>
        <v>0</v>
      </c>
      <c r="F610" s="283"/>
      <c r="G610" s="287"/>
      <c r="H610" s="302"/>
      <c r="I610" s="288"/>
      <c r="J610" s="302"/>
      <c r="K610" s="303"/>
      <c r="L610" s="50"/>
      <c r="M610" s="63"/>
    </row>
    <row r="611" spans="1:13">
      <c r="A611" s="44" cm="1">
        <f t="array" aca="1" ref="A611" ca="1">IF(INDEX(B:B,ROW()),COUNTIF(OFFSET(INDEX(B:B,ROW()),ROW()*-1+6,,ROW()-5),TRUE),0)</f>
        <v>0</v>
      </c>
      <c r="B611" s="44" t="b" cm="1">
        <f t="array" ref="B611">AND(分科號=INDEX(E:E,ROW()),INDEX(D:D,ROW())&gt;=分起日,INDEX(D:D,ROW())&lt;=分訖日,IF(分專案="全部",TRUE,INDEX(J:J,ROW())=分專案))</f>
        <v>0</v>
      </c>
      <c r="C611" s="45" cm="1">
        <f t="array" ref="C611">IF(INDEX(F:F,ROW())&lt;&gt;"",INDEX(F:F,ROW()),IF(INDEX(E:E,ROW())&lt;&gt;0,INDEX(C:C,ROW()-1),0))</f>
        <v>0</v>
      </c>
      <c r="D611" s="44" cm="1">
        <f t="array" ref="D611">IF(INDEX(G:G,ROW())&lt;&gt;"",INDEX(G:G,ROW()),IF(INDEX(E:E,ROW())&lt;&gt;0,INDEX(D:D,ROW()-1),0))</f>
        <v>0</v>
      </c>
      <c r="E611" s="217" cm="1">
        <f t="array" ref="E611">IF(INDEX(I:I,ROW())&lt;&gt;"",VALUE(TRIM(LEFT(INDEX(I:I,ROW()),6))),0)</f>
        <v>0</v>
      </c>
      <c r="F611" s="283"/>
      <c r="G611" s="287"/>
      <c r="H611" s="302"/>
      <c r="I611" s="288"/>
      <c r="J611" s="302"/>
      <c r="K611" s="303"/>
      <c r="L611" s="50"/>
      <c r="M611" s="63"/>
    </row>
    <row r="612" spans="1:13">
      <c r="A612" s="44" cm="1">
        <f t="array" aca="1" ref="A612" ca="1">IF(INDEX(B:B,ROW()),COUNTIF(OFFSET(INDEX(B:B,ROW()),ROW()*-1+6,,ROW()-5),TRUE),0)</f>
        <v>0</v>
      </c>
      <c r="B612" s="44" t="b" cm="1">
        <f t="array" ref="B612">AND(分科號=INDEX(E:E,ROW()),INDEX(D:D,ROW())&gt;=分起日,INDEX(D:D,ROW())&lt;=分訖日,IF(分專案="全部",TRUE,INDEX(J:J,ROW())=分專案))</f>
        <v>0</v>
      </c>
      <c r="C612" s="45" cm="1">
        <f t="array" ref="C612">IF(INDEX(F:F,ROW())&lt;&gt;"",INDEX(F:F,ROW()),IF(INDEX(E:E,ROW())&lt;&gt;0,INDEX(C:C,ROW()-1),0))</f>
        <v>0</v>
      </c>
      <c r="D612" s="44" cm="1">
        <f t="array" ref="D612">IF(INDEX(G:G,ROW())&lt;&gt;"",INDEX(G:G,ROW()),IF(INDEX(E:E,ROW())&lt;&gt;0,INDEX(D:D,ROW()-1),0))</f>
        <v>0</v>
      </c>
      <c r="E612" s="217" cm="1">
        <f t="array" ref="E612">IF(INDEX(I:I,ROW())&lt;&gt;"",VALUE(TRIM(LEFT(INDEX(I:I,ROW()),6))),0)</f>
        <v>0</v>
      </c>
      <c r="F612" s="283"/>
      <c r="G612" s="287"/>
      <c r="H612" s="302"/>
      <c r="I612" s="288"/>
      <c r="J612" s="302"/>
      <c r="K612" s="303"/>
      <c r="L612" s="50"/>
      <c r="M612" s="63"/>
    </row>
    <row r="613" spans="1:13">
      <c r="A613" s="44" cm="1">
        <f t="array" aca="1" ref="A613" ca="1">IF(INDEX(B:B,ROW()),COUNTIF(OFFSET(INDEX(B:B,ROW()),ROW()*-1+6,,ROW()-5),TRUE),0)</f>
        <v>0</v>
      </c>
      <c r="B613" s="44" t="b" cm="1">
        <f t="array" ref="B613">AND(分科號=INDEX(E:E,ROW()),INDEX(D:D,ROW())&gt;=分起日,INDEX(D:D,ROW())&lt;=分訖日,IF(分專案="全部",TRUE,INDEX(J:J,ROW())=分專案))</f>
        <v>0</v>
      </c>
      <c r="C613" s="45" cm="1">
        <f t="array" ref="C613">IF(INDEX(F:F,ROW())&lt;&gt;"",INDEX(F:F,ROW()),IF(INDEX(E:E,ROW())&lt;&gt;0,INDEX(C:C,ROW()-1),0))</f>
        <v>0</v>
      </c>
      <c r="D613" s="44" cm="1">
        <f t="array" ref="D613">IF(INDEX(G:G,ROW())&lt;&gt;"",INDEX(G:G,ROW()),IF(INDEX(E:E,ROW())&lt;&gt;0,INDEX(D:D,ROW()-1),0))</f>
        <v>0</v>
      </c>
      <c r="E613" s="217" cm="1">
        <f t="array" ref="E613">IF(INDEX(I:I,ROW())&lt;&gt;"",VALUE(TRIM(LEFT(INDEX(I:I,ROW()),6))),0)</f>
        <v>0</v>
      </c>
      <c r="F613" s="283"/>
      <c r="G613" s="287"/>
      <c r="H613" s="302"/>
      <c r="I613" s="288"/>
      <c r="J613" s="302"/>
      <c r="K613" s="303"/>
      <c r="L613" s="50"/>
      <c r="M613" s="63"/>
    </row>
    <row r="614" spans="1:13">
      <c r="A614" s="44" cm="1">
        <f t="array" aca="1" ref="A614" ca="1">IF(INDEX(B:B,ROW()),COUNTIF(OFFSET(INDEX(B:B,ROW()),ROW()*-1+6,,ROW()-5),TRUE),0)</f>
        <v>0</v>
      </c>
      <c r="B614" s="44" t="b" cm="1">
        <f t="array" ref="B614">AND(分科號=INDEX(E:E,ROW()),INDEX(D:D,ROW())&gt;=分起日,INDEX(D:D,ROW())&lt;=分訖日,IF(分專案="全部",TRUE,INDEX(J:J,ROW())=分專案))</f>
        <v>0</v>
      </c>
      <c r="C614" s="45" cm="1">
        <f t="array" ref="C614">IF(INDEX(F:F,ROW())&lt;&gt;"",INDEX(F:F,ROW()),IF(INDEX(E:E,ROW())&lt;&gt;0,INDEX(C:C,ROW()-1),0))</f>
        <v>0</v>
      </c>
      <c r="D614" s="44" cm="1">
        <f t="array" ref="D614">IF(INDEX(G:G,ROW())&lt;&gt;"",INDEX(G:G,ROW()),IF(INDEX(E:E,ROW())&lt;&gt;0,INDEX(D:D,ROW()-1),0))</f>
        <v>0</v>
      </c>
      <c r="E614" s="217" cm="1">
        <f t="array" ref="E614">IF(INDEX(I:I,ROW())&lt;&gt;"",VALUE(TRIM(LEFT(INDEX(I:I,ROW()),6))),0)</f>
        <v>0</v>
      </c>
      <c r="F614" s="283"/>
      <c r="G614" s="287"/>
      <c r="H614" s="302"/>
      <c r="I614" s="288"/>
      <c r="J614" s="302"/>
      <c r="K614" s="303"/>
      <c r="L614" s="50"/>
      <c r="M614" s="63"/>
    </row>
    <row r="615" spans="1:13">
      <c r="A615" s="44" cm="1">
        <f t="array" aca="1" ref="A615" ca="1">IF(INDEX(B:B,ROW()),COUNTIF(OFFSET(INDEX(B:B,ROW()),ROW()*-1+6,,ROW()-5),TRUE),0)</f>
        <v>0</v>
      </c>
      <c r="B615" s="44" t="b" cm="1">
        <f t="array" ref="B615">AND(分科號=INDEX(E:E,ROW()),INDEX(D:D,ROW())&gt;=分起日,INDEX(D:D,ROW())&lt;=分訖日,IF(分專案="全部",TRUE,INDEX(J:J,ROW())=分專案))</f>
        <v>0</v>
      </c>
      <c r="C615" s="45" cm="1">
        <f t="array" ref="C615">IF(INDEX(F:F,ROW())&lt;&gt;"",INDEX(F:F,ROW()),IF(INDEX(E:E,ROW())&lt;&gt;0,INDEX(C:C,ROW()-1),0))</f>
        <v>0</v>
      </c>
      <c r="D615" s="44" cm="1">
        <f t="array" ref="D615">IF(INDEX(G:G,ROW())&lt;&gt;"",INDEX(G:G,ROW()),IF(INDEX(E:E,ROW())&lt;&gt;0,INDEX(D:D,ROW()-1),0))</f>
        <v>0</v>
      </c>
      <c r="E615" s="217" cm="1">
        <f t="array" ref="E615">IF(INDEX(I:I,ROW())&lt;&gt;"",VALUE(TRIM(LEFT(INDEX(I:I,ROW()),6))),0)</f>
        <v>0</v>
      </c>
      <c r="F615" s="283"/>
      <c r="G615" s="287"/>
      <c r="H615" s="302"/>
      <c r="I615" s="288"/>
      <c r="J615" s="302"/>
      <c r="K615" s="303"/>
      <c r="L615" s="50"/>
      <c r="M615" s="63"/>
    </row>
    <row r="616" spans="1:13">
      <c r="A616" s="44" cm="1">
        <f t="array" aca="1" ref="A616" ca="1">IF(INDEX(B:B,ROW()),COUNTIF(OFFSET(INDEX(B:B,ROW()),ROW()*-1+6,,ROW()-5),TRUE),0)</f>
        <v>0</v>
      </c>
      <c r="B616" s="44" t="b" cm="1">
        <f t="array" ref="B616">AND(分科號=INDEX(E:E,ROW()),INDEX(D:D,ROW())&gt;=分起日,INDEX(D:D,ROW())&lt;=分訖日,IF(分專案="全部",TRUE,INDEX(J:J,ROW())=分專案))</f>
        <v>0</v>
      </c>
      <c r="C616" s="45" cm="1">
        <f t="array" ref="C616">IF(INDEX(F:F,ROW())&lt;&gt;"",INDEX(F:F,ROW()),IF(INDEX(E:E,ROW())&lt;&gt;0,INDEX(C:C,ROW()-1),0))</f>
        <v>0</v>
      </c>
      <c r="D616" s="44" cm="1">
        <f t="array" ref="D616">IF(INDEX(G:G,ROW())&lt;&gt;"",INDEX(G:G,ROW()),IF(INDEX(E:E,ROW())&lt;&gt;0,INDEX(D:D,ROW()-1),0))</f>
        <v>0</v>
      </c>
      <c r="E616" s="217" cm="1">
        <f t="array" ref="E616">IF(INDEX(I:I,ROW())&lt;&gt;"",VALUE(TRIM(LEFT(INDEX(I:I,ROW()),6))),0)</f>
        <v>0</v>
      </c>
      <c r="F616" s="283"/>
      <c r="G616" s="287"/>
      <c r="H616" s="302"/>
      <c r="I616" s="288"/>
      <c r="J616" s="302"/>
      <c r="K616" s="303"/>
      <c r="L616" s="50"/>
      <c r="M616" s="63"/>
    </row>
    <row r="617" spans="1:13">
      <c r="A617" s="44" cm="1">
        <f t="array" aca="1" ref="A617" ca="1">IF(INDEX(B:B,ROW()),COUNTIF(OFFSET(INDEX(B:B,ROW()),ROW()*-1+6,,ROW()-5),TRUE),0)</f>
        <v>0</v>
      </c>
      <c r="B617" s="44" t="b" cm="1">
        <f t="array" ref="B617">AND(分科號=INDEX(E:E,ROW()),INDEX(D:D,ROW())&gt;=分起日,INDEX(D:D,ROW())&lt;=分訖日,IF(分專案="全部",TRUE,INDEX(J:J,ROW())=分專案))</f>
        <v>0</v>
      </c>
      <c r="C617" s="45" cm="1">
        <f t="array" ref="C617">IF(INDEX(F:F,ROW())&lt;&gt;"",INDEX(F:F,ROW()),IF(INDEX(E:E,ROW())&lt;&gt;0,INDEX(C:C,ROW()-1),0))</f>
        <v>0</v>
      </c>
      <c r="D617" s="44" cm="1">
        <f t="array" ref="D617">IF(INDEX(G:G,ROW())&lt;&gt;"",INDEX(G:G,ROW()),IF(INDEX(E:E,ROW())&lt;&gt;0,INDEX(D:D,ROW()-1),0))</f>
        <v>0</v>
      </c>
      <c r="E617" s="217" cm="1">
        <f t="array" ref="E617">IF(INDEX(I:I,ROW())&lt;&gt;"",VALUE(TRIM(LEFT(INDEX(I:I,ROW()),6))),0)</f>
        <v>0</v>
      </c>
      <c r="F617" s="283"/>
      <c r="G617" s="287"/>
      <c r="H617" s="302"/>
      <c r="I617" s="288"/>
      <c r="J617" s="302"/>
      <c r="K617" s="303"/>
      <c r="L617" s="50"/>
      <c r="M617" s="63"/>
    </row>
    <row r="618" spans="1:13">
      <c r="A618" s="44" cm="1">
        <f t="array" aca="1" ref="A618" ca="1">IF(INDEX(B:B,ROW()),COUNTIF(OFFSET(INDEX(B:B,ROW()),ROW()*-1+6,,ROW()-5),TRUE),0)</f>
        <v>0</v>
      </c>
      <c r="B618" s="44" t="b" cm="1">
        <f t="array" ref="B618">AND(分科號=INDEX(E:E,ROW()),INDEX(D:D,ROW())&gt;=分起日,INDEX(D:D,ROW())&lt;=分訖日,IF(分專案="全部",TRUE,INDEX(J:J,ROW())=分專案))</f>
        <v>0</v>
      </c>
      <c r="C618" s="45" cm="1">
        <f t="array" ref="C618">IF(INDEX(F:F,ROW())&lt;&gt;"",INDEX(F:F,ROW()),IF(INDEX(E:E,ROW())&lt;&gt;0,INDEX(C:C,ROW()-1),0))</f>
        <v>0</v>
      </c>
      <c r="D618" s="44" cm="1">
        <f t="array" ref="D618">IF(INDEX(G:G,ROW())&lt;&gt;"",INDEX(G:G,ROW()),IF(INDEX(E:E,ROW())&lt;&gt;0,INDEX(D:D,ROW()-1),0))</f>
        <v>0</v>
      </c>
      <c r="E618" s="217" cm="1">
        <f t="array" ref="E618">IF(INDEX(I:I,ROW())&lt;&gt;"",VALUE(TRIM(LEFT(INDEX(I:I,ROW()),6))),0)</f>
        <v>0</v>
      </c>
      <c r="F618" s="283"/>
      <c r="G618" s="287"/>
      <c r="H618" s="302"/>
      <c r="I618" s="288"/>
      <c r="J618" s="302"/>
      <c r="K618" s="303"/>
      <c r="L618" s="50"/>
      <c r="M618" s="63"/>
    </row>
    <row r="619" spans="1:13">
      <c r="A619" s="44" cm="1">
        <f t="array" aca="1" ref="A619" ca="1">IF(INDEX(B:B,ROW()),COUNTIF(OFFSET(INDEX(B:B,ROW()),ROW()*-1+6,,ROW()-5),TRUE),0)</f>
        <v>0</v>
      </c>
      <c r="B619" s="44" t="b" cm="1">
        <f t="array" ref="B619">AND(分科號=INDEX(E:E,ROW()),INDEX(D:D,ROW())&gt;=分起日,INDEX(D:D,ROW())&lt;=分訖日,IF(分專案="全部",TRUE,INDEX(J:J,ROW())=分專案))</f>
        <v>0</v>
      </c>
      <c r="C619" s="45" cm="1">
        <f t="array" ref="C619">IF(INDEX(F:F,ROW())&lt;&gt;"",INDEX(F:F,ROW()),IF(INDEX(E:E,ROW())&lt;&gt;0,INDEX(C:C,ROW()-1),0))</f>
        <v>0</v>
      </c>
      <c r="D619" s="44" cm="1">
        <f t="array" ref="D619">IF(INDEX(G:G,ROW())&lt;&gt;"",INDEX(G:G,ROW()),IF(INDEX(E:E,ROW())&lt;&gt;0,INDEX(D:D,ROW()-1),0))</f>
        <v>0</v>
      </c>
      <c r="E619" s="217" cm="1">
        <f t="array" ref="E619">IF(INDEX(I:I,ROW())&lt;&gt;"",VALUE(TRIM(LEFT(INDEX(I:I,ROW()),6))),0)</f>
        <v>0</v>
      </c>
      <c r="F619" s="283"/>
      <c r="G619" s="287"/>
      <c r="H619" s="302"/>
      <c r="I619" s="288"/>
      <c r="J619" s="302"/>
      <c r="K619" s="303"/>
      <c r="L619" s="50"/>
      <c r="M619" s="63"/>
    </row>
    <row r="620" spans="1:13">
      <c r="A620" s="44" cm="1">
        <f t="array" aca="1" ref="A620" ca="1">IF(INDEX(B:B,ROW()),COUNTIF(OFFSET(INDEX(B:B,ROW()),ROW()*-1+6,,ROW()-5),TRUE),0)</f>
        <v>0</v>
      </c>
      <c r="B620" s="44" t="b" cm="1">
        <f t="array" ref="B620">AND(分科號=INDEX(E:E,ROW()),INDEX(D:D,ROW())&gt;=分起日,INDEX(D:D,ROW())&lt;=分訖日,IF(分專案="全部",TRUE,INDEX(J:J,ROW())=分專案))</f>
        <v>0</v>
      </c>
      <c r="C620" s="45" cm="1">
        <f t="array" ref="C620">IF(INDEX(F:F,ROW())&lt;&gt;"",INDEX(F:F,ROW()),IF(INDEX(E:E,ROW())&lt;&gt;0,INDEX(C:C,ROW()-1),0))</f>
        <v>0</v>
      </c>
      <c r="D620" s="44" cm="1">
        <f t="array" ref="D620">IF(INDEX(G:G,ROW())&lt;&gt;"",INDEX(G:G,ROW()),IF(INDEX(E:E,ROW())&lt;&gt;0,INDEX(D:D,ROW()-1),0))</f>
        <v>0</v>
      </c>
      <c r="E620" s="217" cm="1">
        <f t="array" ref="E620">IF(INDEX(I:I,ROW())&lt;&gt;"",VALUE(TRIM(LEFT(INDEX(I:I,ROW()),6))),0)</f>
        <v>0</v>
      </c>
      <c r="F620" s="283"/>
      <c r="G620" s="287"/>
      <c r="H620" s="302"/>
      <c r="I620" s="288"/>
      <c r="J620" s="302"/>
      <c r="K620" s="303"/>
      <c r="L620" s="50"/>
      <c r="M620" s="63"/>
    </row>
    <row r="621" spans="1:13">
      <c r="A621" s="44" cm="1">
        <f t="array" aca="1" ref="A621" ca="1">IF(INDEX(B:B,ROW()),COUNTIF(OFFSET(INDEX(B:B,ROW()),ROW()*-1+6,,ROW()-5),TRUE),0)</f>
        <v>0</v>
      </c>
      <c r="B621" s="44" t="b" cm="1">
        <f t="array" ref="B621">AND(分科號=INDEX(E:E,ROW()),INDEX(D:D,ROW())&gt;=分起日,INDEX(D:D,ROW())&lt;=分訖日,IF(分專案="全部",TRUE,INDEX(J:J,ROW())=分專案))</f>
        <v>0</v>
      </c>
      <c r="C621" s="45" cm="1">
        <f t="array" ref="C621">IF(INDEX(F:F,ROW())&lt;&gt;"",INDEX(F:F,ROW()),IF(INDEX(E:E,ROW())&lt;&gt;0,INDEX(C:C,ROW()-1),0))</f>
        <v>0</v>
      </c>
      <c r="D621" s="44" cm="1">
        <f t="array" ref="D621">IF(INDEX(G:G,ROW())&lt;&gt;"",INDEX(G:G,ROW()),IF(INDEX(E:E,ROW())&lt;&gt;0,INDEX(D:D,ROW()-1),0))</f>
        <v>0</v>
      </c>
      <c r="E621" s="217" cm="1">
        <f t="array" ref="E621">IF(INDEX(I:I,ROW())&lt;&gt;"",VALUE(TRIM(LEFT(INDEX(I:I,ROW()),6))),0)</f>
        <v>0</v>
      </c>
      <c r="F621" s="283"/>
      <c r="G621" s="287"/>
      <c r="H621" s="302"/>
      <c r="I621" s="288"/>
      <c r="J621" s="302"/>
      <c r="K621" s="303"/>
      <c r="L621" s="50"/>
      <c r="M621" s="63"/>
    </row>
    <row r="622" spans="1:13">
      <c r="A622" s="44" cm="1">
        <f t="array" aca="1" ref="A622" ca="1">IF(INDEX(B:B,ROW()),COUNTIF(OFFSET(INDEX(B:B,ROW()),ROW()*-1+6,,ROW()-5),TRUE),0)</f>
        <v>0</v>
      </c>
      <c r="B622" s="44" t="b" cm="1">
        <f t="array" ref="B622">AND(分科號=INDEX(E:E,ROW()),INDEX(D:D,ROW())&gt;=分起日,INDEX(D:D,ROW())&lt;=分訖日,IF(分專案="全部",TRUE,INDEX(J:J,ROW())=分專案))</f>
        <v>0</v>
      </c>
      <c r="C622" s="45" cm="1">
        <f t="array" ref="C622">IF(INDEX(F:F,ROW())&lt;&gt;"",INDEX(F:F,ROW()),IF(INDEX(E:E,ROW())&lt;&gt;0,INDEX(C:C,ROW()-1),0))</f>
        <v>0</v>
      </c>
      <c r="D622" s="44" cm="1">
        <f t="array" ref="D622">IF(INDEX(G:G,ROW())&lt;&gt;"",INDEX(G:G,ROW()),IF(INDEX(E:E,ROW())&lt;&gt;0,INDEX(D:D,ROW()-1),0))</f>
        <v>0</v>
      </c>
      <c r="E622" s="217" cm="1">
        <f t="array" ref="E622">IF(INDEX(I:I,ROW())&lt;&gt;"",VALUE(TRIM(LEFT(INDEX(I:I,ROW()),6))),0)</f>
        <v>0</v>
      </c>
      <c r="F622" s="283"/>
      <c r="G622" s="287"/>
      <c r="H622" s="302"/>
      <c r="I622" s="288"/>
      <c r="J622" s="302"/>
      <c r="K622" s="303"/>
      <c r="L622" s="50"/>
      <c r="M622" s="63"/>
    </row>
    <row r="623" spans="1:13">
      <c r="A623" s="44" cm="1">
        <f t="array" aca="1" ref="A623" ca="1">IF(INDEX(B:B,ROW()),COUNTIF(OFFSET(INDEX(B:B,ROW()),ROW()*-1+6,,ROW()-5),TRUE),0)</f>
        <v>0</v>
      </c>
      <c r="B623" s="44" t="b" cm="1">
        <f t="array" ref="B623">AND(分科號=INDEX(E:E,ROW()),INDEX(D:D,ROW())&gt;=分起日,INDEX(D:D,ROW())&lt;=分訖日,IF(分專案="全部",TRUE,INDEX(J:J,ROW())=分專案))</f>
        <v>0</v>
      </c>
      <c r="C623" s="45" cm="1">
        <f t="array" ref="C623">IF(INDEX(F:F,ROW())&lt;&gt;"",INDEX(F:F,ROW()),IF(INDEX(E:E,ROW())&lt;&gt;0,INDEX(C:C,ROW()-1),0))</f>
        <v>0</v>
      </c>
      <c r="D623" s="44" cm="1">
        <f t="array" ref="D623">IF(INDEX(G:G,ROW())&lt;&gt;"",INDEX(G:G,ROW()),IF(INDEX(E:E,ROW())&lt;&gt;0,INDEX(D:D,ROW()-1),0))</f>
        <v>0</v>
      </c>
      <c r="E623" s="217" cm="1">
        <f t="array" ref="E623">IF(INDEX(I:I,ROW())&lt;&gt;"",VALUE(TRIM(LEFT(INDEX(I:I,ROW()),6))),0)</f>
        <v>0</v>
      </c>
      <c r="F623" s="283"/>
      <c r="G623" s="287"/>
      <c r="H623" s="302"/>
      <c r="I623" s="288"/>
      <c r="J623" s="302"/>
      <c r="K623" s="303"/>
      <c r="L623" s="50"/>
      <c r="M623" s="63"/>
    </row>
    <row r="624" spans="1:13">
      <c r="A624" s="44" cm="1">
        <f t="array" aca="1" ref="A624" ca="1">IF(INDEX(B:B,ROW()),COUNTIF(OFFSET(INDEX(B:B,ROW()),ROW()*-1+6,,ROW()-5),TRUE),0)</f>
        <v>0</v>
      </c>
      <c r="B624" s="44" t="b" cm="1">
        <f t="array" ref="B624">AND(分科號=INDEX(E:E,ROW()),INDEX(D:D,ROW())&gt;=分起日,INDEX(D:D,ROW())&lt;=分訖日,IF(分專案="全部",TRUE,INDEX(J:J,ROW())=分專案))</f>
        <v>0</v>
      </c>
      <c r="C624" s="45" cm="1">
        <f t="array" ref="C624">IF(INDEX(F:F,ROW())&lt;&gt;"",INDEX(F:F,ROW()),IF(INDEX(E:E,ROW())&lt;&gt;0,INDEX(C:C,ROW()-1),0))</f>
        <v>0</v>
      </c>
      <c r="D624" s="44" cm="1">
        <f t="array" ref="D624">IF(INDEX(G:G,ROW())&lt;&gt;"",INDEX(G:G,ROW()),IF(INDEX(E:E,ROW())&lt;&gt;0,INDEX(D:D,ROW()-1),0))</f>
        <v>0</v>
      </c>
      <c r="E624" s="217" cm="1">
        <f t="array" ref="E624">IF(INDEX(I:I,ROW())&lt;&gt;"",VALUE(TRIM(LEFT(INDEX(I:I,ROW()),6))),0)</f>
        <v>0</v>
      </c>
      <c r="F624" s="283"/>
      <c r="G624" s="287"/>
      <c r="H624" s="302"/>
      <c r="I624" s="288"/>
      <c r="J624" s="302"/>
      <c r="K624" s="303"/>
      <c r="L624" s="50"/>
      <c r="M624" s="63"/>
    </row>
    <row r="625" spans="1:13">
      <c r="A625" s="44" cm="1">
        <f t="array" aca="1" ref="A625" ca="1">IF(INDEX(B:B,ROW()),COUNTIF(OFFSET(INDEX(B:B,ROW()),ROW()*-1+6,,ROW()-5),TRUE),0)</f>
        <v>0</v>
      </c>
      <c r="B625" s="44" t="b" cm="1">
        <f t="array" ref="B625">AND(分科號=INDEX(E:E,ROW()),INDEX(D:D,ROW())&gt;=分起日,INDEX(D:D,ROW())&lt;=分訖日,IF(分專案="全部",TRUE,INDEX(J:J,ROW())=分專案))</f>
        <v>0</v>
      </c>
      <c r="C625" s="45" cm="1">
        <f t="array" ref="C625">IF(INDEX(F:F,ROW())&lt;&gt;"",INDEX(F:F,ROW()),IF(INDEX(E:E,ROW())&lt;&gt;0,INDEX(C:C,ROW()-1),0))</f>
        <v>0</v>
      </c>
      <c r="D625" s="44" cm="1">
        <f t="array" ref="D625">IF(INDEX(G:G,ROW())&lt;&gt;"",INDEX(G:G,ROW()),IF(INDEX(E:E,ROW())&lt;&gt;0,INDEX(D:D,ROW()-1),0))</f>
        <v>0</v>
      </c>
      <c r="E625" s="217" cm="1">
        <f t="array" ref="E625">IF(INDEX(I:I,ROW())&lt;&gt;"",VALUE(TRIM(LEFT(INDEX(I:I,ROW()),6))),0)</f>
        <v>0</v>
      </c>
      <c r="F625" s="283"/>
      <c r="G625" s="287"/>
      <c r="H625" s="302"/>
      <c r="I625" s="288"/>
      <c r="J625" s="302"/>
      <c r="K625" s="303"/>
      <c r="L625" s="50"/>
      <c r="M625" s="63"/>
    </row>
    <row r="626" spans="1:13">
      <c r="A626" s="44" cm="1">
        <f t="array" aca="1" ref="A626" ca="1">IF(INDEX(B:B,ROW()),COUNTIF(OFFSET(INDEX(B:B,ROW()),ROW()*-1+6,,ROW()-5),TRUE),0)</f>
        <v>0</v>
      </c>
      <c r="B626" s="44" t="b" cm="1">
        <f t="array" ref="B626">AND(分科號=INDEX(E:E,ROW()),INDEX(D:D,ROW())&gt;=分起日,INDEX(D:D,ROW())&lt;=分訖日,IF(分專案="全部",TRUE,INDEX(J:J,ROW())=分專案))</f>
        <v>0</v>
      </c>
      <c r="C626" s="45" cm="1">
        <f t="array" ref="C626">IF(INDEX(F:F,ROW())&lt;&gt;"",INDEX(F:F,ROW()),IF(INDEX(E:E,ROW())&lt;&gt;0,INDEX(C:C,ROW()-1),0))</f>
        <v>0</v>
      </c>
      <c r="D626" s="44" cm="1">
        <f t="array" ref="D626">IF(INDEX(G:G,ROW())&lt;&gt;"",INDEX(G:G,ROW()),IF(INDEX(E:E,ROW())&lt;&gt;0,INDEX(D:D,ROW()-1),0))</f>
        <v>0</v>
      </c>
      <c r="E626" s="217" cm="1">
        <f t="array" ref="E626">IF(INDEX(I:I,ROW())&lt;&gt;"",VALUE(TRIM(LEFT(INDEX(I:I,ROW()),6))),0)</f>
        <v>0</v>
      </c>
      <c r="F626" s="283"/>
      <c r="G626" s="287"/>
      <c r="H626" s="302"/>
      <c r="I626" s="288"/>
      <c r="J626" s="302"/>
      <c r="K626" s="303"/>
      <c r="L626" s="50"/>
      <c r="M626" s="63"/>
    </row>
    <row r="627" spans="1:13">
      <c r="A627" s="44" cm="1">
        <f t="array" aca="1" ref="A627" ca="1">IF(INDEX(B:B,ROW()),COUNTIF(OFFSET(INDEX(B:B,ROW()),ROW()*-1+6,,ROW()-5),TRUE),0)</f>
        <v>0</v>
      </c>
      <c r="B627" s="44" t="b" cm="1">
        <f t="array" ref="B627">AND(分科號=INDEX(E:E,ROW()),INDEX(D:D,ROW())&gt;=分起日,INDEX(D:D,ROW())&lt;=分訖日,IF(分專案="全部",TRUE,INDEX(J:J,ROW())=分專案))</f>
        <v>0</v>
      </c>
      <c r="C627" s="45" cm="1">
        <f t="array" ref="C627">IF(INDEX(F:F,ROW())&lt;&gt;"",INDEX(F:F,ROW()),IF(INDEX(E:E,ROW())&lt;&gt;0,INDEX(C:C,ROW()-1),0))</f>
        <v>0</v>
      </c>
      <c r="D627" s="44" cm="1">
        <f t="array" ref="D627">IF(INDEX(G:G,ROW())&lt;&gt;"",INDEX(G:G,ROW()),IF(INDEX(E:E,ROW())&lt;&gt;0,INDEX(D:D,ROW()-1),0))</f>
        <v>0</v>
      </c>
      <c r="E627" s="217" cm="1">
        <f t="array" ref="E627">IF(INDEX(I:I,ROW())&lt;&gt;"",VALUE(TRIM(LEFT(INDEX(I:I,ROW()),6))),0)</f>
        <v>0</v>
      </c>
      <c r="F627" s="283"/>
      <c r="G627" s="287"/>
      <c r="H627" s="302"/>
      <c r="I627" s="288"/>
      <c r="J627" s="302"/>
      <c r="K627" s="303"/>
      <c r="L627" s="50"/>
      <c r="M627" s="63"/>
    </row>
    <row r="628" spans="1:13">
      <c r="A628" s="44" cm="1">
        <f t="array" aca="1" ref="A628" ca="1">IF(INDEX(B:B,ROW()),COUNTIF(OFFSET(INDEX(B:B,ROW()),ROW()*-1+6,,ROW()-5),TRUE),0)</f>
        <v>0</v>
      </c>
      <c r="B628" s="44" t="b" cm="1">
        <f t="array" ref="B628">AND(分科號=INDEX(E:E,ROW()),INDEX(D:D,ROW())&gt;=分起日,INDEX(D:D,ROW())&lt;=分訖日,IF(分專案="全部",TRUE,INDEX(J:J,ROW())=分專案))</f>
        <v>0</v>
      </c>
      <c r="C628" s="45" cm="1">
        <f t="array" ref="C628">IF(INDEX(F:F,ROW())&lt;&gt;"",INDEX(F:F,ROW()),IF(INDEX(E:E,ROW())&lt;&gt;0,INDEX(C:C,ROW()-1),0))</f>
        <v>0</v>
      </c>
      <c r="D628" s="44" cm="1">
        <f t="array" ref="D628">IF(INDEX(G:G,ROW())&lt;&gt;"",INDEX(G:G,ROW()),IF(INDEX(E:E,ROW())&lt;&gt;0,INDEX(D:D,ROW()-1),0))</f>
        <v>0</v>
      </c>
      <c r="E628" s="217" cm="1">
        <f t="array" ref="E628">IF(INDEX(I:I,ROW())&lt;&gt;"",VALUE(TRIM(LEFT(INDEX(I:I,ROW()),6))),0)</f>
        <v>0</v>
      </c>
      <c r="F628" s="283"/>
      <c r="G628" s="287"/>
      <c r="H628" s="302"/>
      <c r="I628" s="288"/>
      <c r="J628" s="302"/>
      <c r="K628" s="303"/>
      <c r="L628" s="50"/>
      <c r="M628" s="63"/>
    </row>
    <row r="629" spans="1:13">
      <c r="A629" s="44" cm="1">
        <f t="array" aca="1" ref="A629" ca="1">IF(INDEX(B:B,ROW()),COUNTIF(OFFSET(INDEX(B:B,ROW()),ROW()*-1+6,,ROW()-5),TRUE),0)</f>
        <v>0</v>
      </c>
      <c r="B629" s="44" t="b" cm="1">
        <f t="array" ref="B629">AND(分科號=INDEX(E:E,ROW()),INDEX(D:D,ROW())&gt;=分起日,INDEX(D:D,ROW())&lt;=分訖日,IF(分專案="全部",TRUE,INDEX(J:J,ROW())=分專案))</f>
        <v>0</v>
      </c>
      <c r="C629" s="45" cm="1">
        <f t="array" ref="C629">IF(INDEX(F:F,ROW())&lt;&gt;"",INDEX(F:F,ROW()),IF(INDEX(E:E,ROW())&lt;&gt;0,INDEX(C:C,ROW()-1),0))</f>
        <v>0</v>
      </c>
      <c r="D629" s="44" cm="1">
        <f t="array" ref="D629">IF(INDEX(G:G,ROW())&lt;&gt;"",INDEX(G:G,ROW()),IF(INDEX(E:E,ROW())&lt;&gt;0,INDEX(D:D,ROW()-1),0))</f>
        <v>0</v>
      </c>
      <c r="E629" s="217" cm="1">
        <f t="array" ref="E629">IF(INDEX(I:I,ROW())&lt;&gt;"",VALUE(TRIM(LEFT(INDEX(I:I,ROW()),6))),0)</f>
        <v>0</v>
      </c>
      <c r="F629" s="283"/>
      <c r="G629" s="287"/>
      <c r="H629" s="302"/>
      <c r="I629" s="288"/>
      <c r="J629" s="302"/>
      <c r="K629" s="303"/>
      <c r="L629" s="50"/>
      <c r="M629" s="63"/>
    </row>
    <row r="630" spans="1:13">
      <c r="A630" s="44" cm="1">
        <f t="array" aca="1" ref="A630" ca="1">IF(INDEX(B:B,ROW()),COUNTIF(OFFSET(INDEX(B:B,ROW()),ROW()*-1+6,,ROW()-5),TRUE),0)</f>
        <v>0</v>
      </c>
      <c r="B630" s="44" t="b" cm="1">
        <f t="array" ref="B630">AND(分科號=INDEX(E:E,ROW()),INDEX(D:D,ROW())&gt;=分起日,INDEX(D:D,ROW())&lt;=分訖日,IF(分專案="全部",TRUE,INDEX(J:J,ROW())=分專案))</f>
        <v>0</v>
      </c>
      <c r="C630" s="45" cm="1">
        <f t="array" ref="C630">IF(INDEX(F:F,ROW())&lt;&gt;"",INDEX(F:F,ROW()),IF(INDEX(E:E,ROW())&lt;&gt;0,INDEX(C:C,ROW()-1),0))</f>
        <v>0</v>
      </c>
      <c r="D630" s="44" cm="1">
        <f t="array" ref="D630">IF(INDEX(G:G,ROW())&lt;&gt;"",INDEX(G:G,ROW()),IF(INDEX(E:E,ROW())&lt;&gt;0,INDEX(D:D,ROW()-1),0))</f>
        <v>0</v>
      </c>
      <c r="E630" s="217" cm="1">
        <f t="array" ref="E630">IF(INDEX(I:I,ROW())&lt;&gt;"",VALUE(TRIM(LEFT(INDEX(I:I,ROW()),6))),0)</f>
        <v>0</v>
      </c>
      <c r="F630" s="283"/>
      <c r="G630" s="287"/>
      <c r="H630" s="302"/>
      <c r="I630" s="288"/>
      <c r="J630" s="302"/>
      <c r="K630" s="303"/>
      <c r="L630" s="50"/>
      <c r="M630" s="63"/>
    </row>
    <row r="631" spans="1:13">
      <c r="A631" s="44" cm="1">
        <f t="array" aca="1" ref="A631" ca="1">IF(INDEX(B:B,ROW()),COUNTIF(OFFSET(INDEX(B:B,ROW()),ROW()*-1+6,,ROW()-5),TRUE),0)</f>
        <v>0</v>
      </c>
      <c r="B631" s="44" t="b" cm="1">
        <f t="array" ref="B631">AND(分科號=INDEX(E:E,ROW()),INDEX(D:D,ROW())&gt;=分起日,INDEX(D:D,ROW())&lt;=分訖日,IF(分專案="全部",TRUE,INDEX(J:J,ROW())=分專案))</f>
        <v>0</v>
      </c>
      <c r="C631" s="45" cm="1">
        <f t="array" ref="C631">IF(INDEX(F:F,ROW())&lt;&gt;"",INDEX(F:F,ROW()),IF(INDEX(E:E,ROW())&lt;&gt;0,INDEX(C:C,ROW()-1),0))</f>
        <v>0</v>
      </c>
      <c r="D631" s="44" cm="1">
        <f t="array" ref="D631">IF(INDEX(G:G,ROW())&lt;&gt;"",INDEX(G:G,ROW()),IF(INDEX(E:E,ROW())&lt;&gt;0,INDEX(D:D,ROW()-1),0))</f>
        <v>0</v>
      </c>
      <c r="E631" s="217" cm="1">
        <f t="array" ref="E631">IF(INDEX(I:I,ROW())&lt;&gt;"",VALUE(TRIM(LEFT(INDEX(I:I,ROW()),6))),0)</f>
        <v>0</v>
      </c>
      <c r="F631" s="283"/>
      <c r="G631" s="287"/>
      <c r="H631" s="302"/>
      <c r="I631" s="288"/>
      <c r="J631" s="302"/>
      <c r="K631" s="303"/>
      <c r="L631" s="50"/>
      <c r="M631" s="63"/>
    </row>
    <row r="632" spans="1:13">
      <c r="A632" s="44" cm="1">
        <f t="array" aca="1" ref="A632" ca="1">IF(INDEX(B:B,ROW()),COUNTIF(OFFSET(INDEX(B:B,ROW()),ROW()*-1+6,,ROW()-5),TRUE),0)</f>
        <v>0</v>
      </c>
      <c r="B632" s="44" t="b" cm="1">
        <f t="array" ref="B632">AND(分科號=INDEX(E:E,ROW()),INDEX(D:D,ROW())&gt;=分起日,INDEX(D:D,ROW())&lt;=分訖日,IF(分專案="全部",TRUE,INDEX(J:J,ROW())=分專案))</f>
        <v>0</v>
      </c>
      <c r="C632" s="45" cm="1">
        <f t="array" ref="C632">IF(INDEX(F:F,ROW())&lt;&gt;"",INDEX(F:F,ROW()),IF(INDEX(E:E,ROW())&lt;&gt;0,INDEX(C:C,ROW()-1),0))</f>
        <v>0</v>
      </c>
      <c r="D632" s="44" cm="1">
        <f t="array" ref="D632">IF(INDEX(G:G,ROW())&lt;&gt;"",INDEX(G:G,ROW()),IF(INDEX(E:E,ROW())&lt;&gt;0,INDEX(D:D,ROW()-1),0))</f>
        <v>0</v>
      </c>
      <c r="E632" s="217" cm="1">
        <f t="array" ref="E632">IF(INDEX(I:I,ROW())&lt;&gt;"",VALUE(TRIM(LEFT(INDEX(I:I,ROW()),6))),0)</f>
        <v>0</v>
      </c>
      <c r="F632" s="283"/>
      <c r="G632" s="287"/>
      <c r="H632" s="302"/>
      <c r="I632" s="288"/>
      <c r="J632" s="302"/>
      <c r="K632" s="303"/>
      <c r="L632" s="50"/>
      <c r="M632" s="63"/>
    </row>
    <row r="633" spans="1:13">
      <c r="A633" s="44" cm="1">
        <f t="array" aca="1" ref="A633" ca="1">IF(INDEX(B:B,ROW()),COUNTIF(OFFSET(INDEX(B:B,ROW()),ROW()*-1+6,,ROW()-5),TRUE),0)</f>
        <v>0</v>
      </c>
      <c r="B633" s="44" t="b" cm="1">
        <f t="array" ref="B633">AND(分科號=INDEX(E:E,ROW()),INDEX(D:D,ROW())&gt;=分起日,INDEX(D:D,ROW())&lt;=分訖日,IF(分專案="全部",TRUE,INDEX(J:J,ROW())=分專案))</f>
        <v>0</v>
      </c>
      <c r="C633" s="45" cm="1">
        <f t="array" ref="C633">IF(INDEX(F:F,ROW())&lt;&gt;"",INDEX(F:F,ROW()),IF(INDEX(E:E,ROW())&lt;&gt;0,INDEX(C:C,ROW()-1),0))</f>
        <v>0</v>
      </c>
      <c r="D633" s="44" cm="1">
        <f t="array" ref="D633">IF(INDEX(G:G,ROW())&lt;&gt;"",INDEX(G:G,ROW()),IF(INDEX(E:E,ROW())&lt;&gt;0,INDEX(D:D,ROW()-1),0))</f>
        <v>0</v>
      </c>
      <c r="E633" s="217" cm="1">
        <f t="array" ref="E633">IF(INDEX(I:I,ROW())&lt;&gt;"",VALUE(TRIM(LEFT(INDEX(I:I,ROW()),6))),0)</f>
        <v>0</v>
      </c>
      <c r="F633" s="283"/>
      <c r="G633" s="287"/>
      <c r="H633" s="302"/>
      <c r="I633" s="288"/>
      <c r="J633" s="302"/>
      <c r="K633" s="303"/>
      <c r="L633" s="50"/>
      <c r="M633" s="63"/>
    </row>
    <row r="634" spans="1:13">
      <c r="A634" s="44" cm="1">
        <f t="array" aca="1" ref="A634" ca="1">IF(INDEX(B:B,ROW()),COUNTIF(OFFSET(INDEX(B:B,ROW()),ROW()*-1+6,,ROW()-5),TRUE),0)</f>
        <v>0</v>
      </c>
      <c r="B634" s="44" t="b" cm="1">
        <f t="array" ref="B634">AND(分科號=INDEX(E:E,ROW()),INDEX(D:D,ROW())&gt;=分起日,INDEX(D:D,ROW())&lt;=分訖日,IF(分專案="全部",TRUE,INDEX(J:J,ROW())=分專案))</f>
        <v>0</v>
      </c>
      <c r="C634" s="45" cm="1">
        <f t="array" ref="C634">IF(INDEX(F:F,ROW())&lt;&gt;"",INDEX(F:F,ROW()),IF(INDEX(E:E,ROW())&lt;&gt;0,INDEX(C:C,ROW()-1),0))</f>
        <v>0</v>
      </c>
      <c r="D634" s="44" cm="1">
        <f t="array" ref="D634">IF(INDEX(G:G,ROW())&lt;&gt;"",INDEX(G:G,ROW()),IF(INDEX(E:E,ROW())&lt;&gt;0,INDEX(D:D,ROW()-1),0))</f>
        <v>0</v>
      </c>
      <c r="E634" s="217" cm="1">
        <f t="array" ref="E634">IF(INDEX(I:I,ROW())&lt;&gt;"",VALUE(TRIM(LEFT(INDEX(I:I,ROW()),6))),0)</f>
        <v>0</v>
      </c>
      <c r="F634" s="283"/>
      <c r="G634" s="287"/>
      <c r="H634" s="302"/>
      <c r="I634" s="288"/>
      <c r="J634" s="302"/>
      <c r="K634" s="303"/>
      <c r="L634" s="50"/>
      <c r="M634" s="63"/>
    </row>
    <row r="635" spans="1:13">
      <c r="A635" s="44" cm="1">
        <f t="array" aca="1" ref="A635" ca="1">IF(INDEX(B:B,ROW()),COUNTIF(OFFSET(INDEX(B:B,ROW()),ROW()*-1+6,,ROW()-5),TRUE),0)</f>
        <v>0</v>
      </c>
      <c r="B635" s="44" t="b" cm="1">
        <f t="array" ref="B635">AND(分科號=INDEX(E:E,ROW()),INDEX(D:D,ROW())&gt;=分起日,INDEX(D:D,ROW())&lt;=分訖日,IF(分專案="全部",TRUE,INDEX(J:J,ROW())=分專案))</f>
        <v>0</v>
      </c>
      <c r="C635" s="45" cm="1">
        <f t="array" ref="C635">IF(INDEX(F:F,ROW())&lt;&gt;"",INDEX(F:F,ROW()),IF(INDEX(E:E,ROW())&lt;&gt;0,INDEX(C:C,ROW()-1),0))</f>
        <v>0</v>
      </c>
      <c r="D635" s="44" cm="1">
        <f t="array" ref="D635">IF(INDEX(G:G,ROW())&lt;&gt;"",INDEX(G:G,ROW()),IF(INDEX(E:E,ROW())&lt;&gt;0,INDEX(D:D,ROW()-1),0))</f>
        <v>0</v>
      </c>
      <c r="E635" s="217" cm="1">
        <f t="array" ref="E635">IF(INDEX(I:I,ROW())&lt;&gt;"",VALUE(TRIM(LEFT(INDEX(I:I,ROW()),6))),0)</f>
        <v>0</v>
      </c>
      <c r="F635" s="283"/>
      <c r="G635" s="287"/>
      <c r="H635" s="302"/>
      <c r="I635" s="288"/>
      <c r="J635" s="302"/>
      <c r="K635" s="303"/>
      <c r="L635" s="50"/>
      <c r="M635" s="63"/>
    </row>
    <row r="636" spans="1:13">
      <c r="A636" s="44" cm="1">
        <f t="array" aca="1" ref="A636" ca="1">IF(INDEX(B:B,ROW()),COUNTIF(OFFSET(INDEX(B:B,ROW()),ROW()*-1+6,,ROW()-5),TRUE),0)</f>
        <v>0</v>
      </c>
      <c r="B636" s="44" t="b" cm="1">
        <f t="array" ref="B636">AND(分科號=INDEX(E:E,ROW()),INDEX(D:D,ROW())&gt;=分起日,INDEX(D:D,ROW())&lt;=分訖日,IF(分專案="全部",TRUE,INDEX(J:J,ROW())=分專案))</f>
        <v>0</v>
      </c>
      <c r="C636" s="45" cm="1">
        <f t="array" ref="C636">IF(INDEX(F:F,ROW())&lt;&gt;"",INDEX(F:F,ROW()),IF(INDEX(E:E,ROW())&lt;&gt;0,INDEX(C:C,ROW()-1),0))</f>
        <v>0</v>
      </c>
      <c r="D636" s="44" cm="1">
        <f t="array" ref="D636">IF(INDEX(G:G,ROW())&lt;&gt;"",INDEX(G:G,ROW()),IF(INDEX(E:E,ROW())&lt;&gt;0,INDEX(D:D,ROW()-1),0))</f>
        <v>0</v>
      </c>
      <c r="E636" s="217" cm="1">
        <f t="array" ref="E636">IF(INDEX(I:I,ROW())&lt;&gt;"",VALUE(TRIM(LEFT(INDEX(I:I,ROW()),6))),0)</f>
        <v>0</v>
      </c>
      <c r="F636" s="283"/>
      <c r="G636" s="287"/>
      <c r="H636" s="302"/>
      <c r="I636" s="288"/>
      <c r="J636" s="302"/>
      <c r="K636" s="303"/>
      <c r="L636" s="50"/>
      <c r="M636" s="63"/>
    </row>
    <row r="637" spans="1:13">
      <c r="A637" s="44" cm="1">
        <f t="array" aca="1" ref="A637" ca="1">IF(INDEX(B:B,ROW()),COUNTIF(OFFSET(INDEX(B:B,ROW()),ROW()*-1+6,,ROW()-5),TRUE),0)</f>
        <v>0</v>
      </c>
      <c r="B637" s="44" t="b" cm="1">
        <f t="array" ref="B637">AND(分科號=INDEX(E:E,ROW()),INDEX(D:D,ROW())&gt;=分起日,INDEX(D:D,ROW())&lt;=分訖日,IF(分專案="全部",TRUE,INDEX(J:J,ROW())=分專案))</f>
        <v>0</v>
      </c>
      <c r="C637" s="45" cm="1">
        <f t="array" ref="C637">IF(INDEX(F:F,ROW())&lt;&gt;"",INDEX(F:F,ROW()),IF(INDEX(E:E,ROW())&lt;&gt;0,INDEX(C:C,ROW()-1),0))</f>
        <v>0</v>
      </c>
      <c r="D637" s="44" cm="1">
        <f t="array" ref="D637">IF(INDEX(G:G,ROW())&lt;&gt;"",INDEX(G:G,ROW()),IF(INDEX(E:E,ROW())&lt;&gt;0,INDEX(D:D,ROW()-1),0))</f>
        <v>0</v>
      </c>
      <c r="E637" s="217" cm="1">
        <f t="array" ref="E637">IF(INDEX(I:I,ROW())&lt;&gt;"",VALUE(TRIM(LEFT(INDEX(I:I,ROW()),6))),0)</f>
        <v>0</v>
      </c>
      <c r="F637" s="283"/>
      <c r="G637" s="287"/>
      <c r="H637" s="302"/>
      <c r="I637" s="288"/>
      <c r="J637" s="302"/>
      <c r="K637" s="303"/>
      <c r="L637" s="50"/>
      <c r="M637" s="63"/>
    </row>
    <row r="638" spans="1:13">
      <c r="A638" s="44" cm="1">
        <f t="array" aca="1" ref="A638" ca="1">IF(INDEX(B:B,ROW()),COUNTIF(OFFSET(INDEX(B:B,ROW()),ROW()*-1+6,,ROW()-5),TRUE),0)</f>
        <v>0</v>
      </c>
      <c r="B638" s="44" t="b" cm="1">
        <f t="array" ref="B638">AND(分科號=INDEX(E:E,ROW()),INDEX(D:D,ROW())&gt;=分起日,INDEX(D:D,ROW())&lt;=分訖日,IF(分專案="全部",TRUE,INDEX(J:J,ROW())=分專案))</f>
        <v>0</v>
      </c>
      <c r="C638" s="45" cm="1">
        <f t="array" ref="C638">IF(INDEX(F:F,ROW())&lt;&gt;"",INDEX(F:F,ROW()),IF(INDEX(E:E,ROW())&lt;&gt;0,INDEX(C:C,ROW()-1),0))</f>
        <v>0</v>
      </c>
      <c r="D638" s="44" cm="1">
        <f t="array" ref="D638">IF(INDEX(G:G,ROW())&lt;&gt;"",INDEX(G:G,ROW()),IF(INDEX(E:E,ROW())&lt;&gt;0,INDEX(D:D,ROW()-1),0))</f>
        <v>0</v>
      </c>
      <c r="E638" s="217" cm="1">
        <f t="array" ref="E638">IF(INDEX(I:I,ROW())&lt;&gt;"",VALUE(TRIM(LEFT(INDEX(I:I,ROW()),6))),0)</f>
        <v>0</v>
      </c>
      <c r="F638" s="283"/>
      <c r="G638" s="287"/>
      <c r="H638" s="302"/>
      <c r="I638" s="288"/>
      <c r="J638" s="302"/>
      <c r="K638" s="303"/>
      <c r="L638" s="50"/>
      <c r="M638" s="63"/>
    </row>
    <row r="639" spans="1:13">
      <c r="A639" s="44" cm="1">
        <f t="array" aca="1" ref="A639" ca="1">IF(INDEX(B:B,ROW()),COUNTIF(OFFSET(INDEX(B:B,ROW()),ROW()*-1+6,,ROW()-5),TRUE),0)</f>
        <v>0</v>
      </c>
      <c r="B639" s="44" t="b" cm="1">
        <f t="array" ref="B639">AND(分科號=INDEX(E:E,ROW()),INDEX(D:D,ROW())&gt;=分起日,INDEX(D:D,ROW())&lt;=分訖日,IF(分專案="全部",TRUE,INDEX(J:J,ROW())=分專案))</f>
        <v>0</v>
      </c>
      <c r="C639" s="45" cm="1">
        <f t="array" ref="C639">IF(INDEX(F:F,ROW())&lt;&gt;"",INDEX(F:F,ROW()),IF(INDEX(E:E,ROW())&lt;&gt;0,INDEX(C:C,ROW()-1),0))</f>
        <v>0</v>
      </c>
      <c r="D639" s="44" cm="1">
        <f t="array" ref="D639">IF(INDEX(G:G,ROW())&lt;&gt;"",INDEX(G:G,ROW()),IF(INDEX(E:E,ROW())&lt;&gt;0,INDEX(D:D,ROW()-1),0))</f>
        <v>0</v>
      </c>
      <c r="E639" s="217" cm="1">
        <f t="array" ref="E639">IF(INDEX(I:I,ROW())&lt;&gt;"",VALUE(TRIM(LEFT(INDEX(I:I,ROW()),6))),0)</f>
        <v>0</v>
      </c>
      <c r="F639" s="283"/>
      <c r="G639" s="287"/>
      <c r="H639" s="302"/>
      <c r="I639" s="288"/>
      <c r="J639" s="302"/>
      <c r="K639" s="303"/>
      <c r="L639" s="50"/>
      <c r="M639" s="63"/>
    </row>
    <row r="640" spans="1:13">
      <c r="A640" s="44" cm="1">
        <f t="array" aca="1" ref="A640" ca="1">IF(INDEX(B:B,ROW()),COUNTIF(OFFSET(INDEX(B:B,ROW()),ROW()*-1+6,,ROW()-5),TRUE),0)</f>
        <v>0</v>
      </c>
      <c r="B640" s="44" t="b" cm="1">
        <f t="array" ref="B640">AND(分科號=INDEX(E:E,ROW()),INDEX(D:D,ROW())&gt;=分起日,INDEX(D:D,ROW())&lt;=分訖日,IF(分專案="全部",TRUE,INDEX(J:J,ROW())=分專案))</f>
        <v>0</v>
      </c>
      <c r="C640" s="45" cm="1">
        <f t="array" ref="C640">IF(INDEX(F:F,ROW())&lt;&gt;"",INDEX(F:F,ROW()),IF(INDEX(E:E,ROW())&lt;&gt;0,INDEX(C:C,ROW()-1),0))</f>
        <v>0</v>
      </c>
      <c r="D640" s="44" cm="1">
        <f t="array" ref="D640">IF(INDEX(G:G,ROW())&lt;&gt;"",INDEX(G:G,ROW()),IF(INDEX(E:E,ROW())&lt;&gt;0,INDEX(D:D,ROW()-1),0))</f>
        <v>0</v>
      </c>
      <c r="E640" s="217" cm="1">
        <f t="array" ref="E640">IF(INDEX(I:I,ROW())&lt;&gt;"",VALUE(TRIM(LEFT(INDEX(I:I,ROW()),6))),0)</f>
        <v>0</v>
      </c>
      <c r="F640" s="283"/>
      <c r="G640" s="287"/>
      <c r="H640" s="302"/>
      <c r="I640" s="288"/>
      <c r="J640" s="302"/>
      <c r="K640" s="303"/>
      <c r="L640" s="50"/>
      <c r="M640" s="63"/>
    </row>
    <row r="641" spans="1:13">
      <c r="A641" s="44" cm="1">
        <f t="array" aca="1" ref="A641" ca="1">IF(INDEX(B:B,ROW()),COUNTIF(OFFSET(INDEX(B:B,ROW()),ROW()*-1+6,,ROW()-5),TRUE),0)</f>
        <v>0</v>
      </c>
      <c r="B641" s="44" t="b" cm="1">
        <f t="array" ref="B641">AND(分科號=INDEX(E:E,ROW()),INDEX(D:D,ROW())&gt;=分起日,INDEX(D:D,ROW())&lt;=分訖日,IF(分專案="全部",TRUE,INDEX(J:J,ROW())=分專案))</f>
        <v>0</v>
      </c>
      <c r="C641" s="45" cm="1">
        <f t="array" ref="C641">IF(INDEX(F:F,ROW())&lt;&gt;"",INDEX(F:F,ROW()),IF(INDEX(E:E,ROW())&lt;&gt;0,INDEX(C:C,ROW()-1),0))</f>
        <v>0</v>
      </c>
      <c r="D641" s="44" cm="1">
        <f t="array" ref="D641">IF(INDEX(G:G,ROW())&lt;&gt;"",INDEX(G:G,ROW()),IF(INDEX(E:E,ROW())&lt;&gt;0,INDEX(D:D,ROW()-1),0))</f>
        <v>0</v>
      </c>
      <c r="E641" s="217" cm="1">
        <f t="array" ref="E641">IF(INDEX(I:I,ROW())&lt;&gt;"",VALUE(TRIM(LEFT(INDEX(I:I,ROW()),6))),0)</f>
        <v>0</v>
      </c>
      <c r="F641" s="283"/>
      <c r="G641" s="287"/>
      <c r="H641" s="302"/>
      <c r="I641" s="288"/>
      <c r="J641" s="302"/>
      <c r="K641" s="303"/>
      <c r="L641" s="50"/>
      <c r="M641" s="63"/>
    </row>
    <row r="642" spans="1:13">
      <c r="A642" s="44" cm="1">
        <f t="array" aca="1" ref="A642" ca="1">IF(INDEX(B:B,ROW()),COUNTIF(OFFSET(INDEX(B:B,ROW()),ROW()*-1+6,,ROW()-5),TRUE),0)</f>
        <v>0</v>
      </c>
      <c r="B642" s="44" t="b" cm="1">
        <f t="array" ref="B642">AND(分科號=INDEX(E:E,ROW()),INDEX(D:D,ROW())&gt;=分起日,INDEX(D:D,ROW())&lt;=分訖日,IF(分專案="全部",TRUE,INDEX(J:J,ROW())=分專案))</f>
        <v>0</v>
      </c>
      <c r="C642" s="45" cm="1">
        <f t="array" ref="C642">IF(INDEX(F:F,ROW())&lt;&gt;"",INDEX(F:F,ROW()),IF(INDEX(E:E,ROW())&lt;&gt;0,INDEX(C:C,ROW()-1),0))</f>
        <v>0</v>
      </c>
      <c r="D642" s="44" cm="1">
        <f t="array" ref="D642">IF(INDEX(G:G,ROW())&lt;&gt;"",INDEX(G:G,ROW()),IF(INDEX(E:E,ROW())&lt;&gt;0,INDEX(D:D,ROW()-1),0))</f>
        <v>0</v>
      </c>
      <c r="E642" s="217" cm="1">
        <f t="array" ref="E642">IF(INDEX(I:I,ROW())&lt;&gt;"",VALUE(TRIM(LEFT(INDEX(I:I,ROW()),6))),0)</f>
        <v>0</v>
      </c>
      <c r="F642" s="283"/>
      <c r="G642" s="287"/>
      <c r="H642" s="302"/>
      <c r="I642" s="288"/>
      <c r="J642" s="302"/>
      <c r="K642" s="303"/>
      <c r="L642" s="50"/>
      <c r="M642" s="63"/>
    </row>
    <row r="643" spans="1:13">
      <c r="A643" s="44" cm="1">
        <f t="array" aca="1" ref="A643" ca="1">IF(INDEX(B:B,ROW()),COUNTIF(OFFSET(INDEX(B:B,ROW()),ROW()*-1+6,,ROW()-5),TRUE),0)</f>
        <v>0</v>
      </c>
      <c r="B643" s="44" t="b" cm="1">
        <f t="array" ref="B643">AND(分科號=INDEX(E:E,ROW()),INDEX(D:D,ROW())&gt;=分起日,INDEX(D:D,ROW())&lt;=分訖日,IF(分專案="全部",TRUE,INDEX(J:J,ROW())=分專案))</f>
        <v>0</v>
      </c>
      <c r="C643" s="45" cm="1">
        <f t="array" ref="C643">IF(INDEX(F:F,ROW())&lt;&gt;"",INDEX(F:F,ROW()),IF(INDEX(E:E,ROW())&lt;&gt;0,INDEX(C:C,ROW()-1),0))</f>
        <v>0</v>
      </c>
      <c r="D643" s="44" cm="1">
        <f t="array" ref="D643">IF(INDEX(G:G,ROW())&lt;&gt;"",INDEX(G:G,ROW()),IF(INDEX(E:E,ROW())&lt;&gt;0,INDEX(D:D,ROW()-1),0))</f>
        <v>0</v>
      </c>
      <c r="E643" s="217" cm="1">
        <f t="array" ref="E643">IF(INDEX(I:I,ROW())&lt;&gt;"",VALUE(TRIM(LEFT(INDEX(I:I,ROW()),6))),0)</f>
        <v>0</v>
      </c>
      <c r="F643" s="283"/>
      <c r="G643" s="287"/>
      <c r="H643" s="302"/>
      <c r="I643" s="288"/>
      <c r="J643" s="302"/>
      <c r="K643" s="303"/>
      <c r="L643" s="50"/>
      <c r="M643" s="63"/>
    </row>
    <row r="644" spans="1:13">
      <c r="A644" s="44" cm="1">
        <f t="array" aca="1" ref="A644" ca="1">IF(INDEX(B:B,ROW()),COUNTIF(OFFSET(INDEX(B:B,ROW()),ROW()*-1+6,,ROW()-5),TRUE),0)</f>
        <v>0</v>
      </c>
      <c r="B644" s="44" t="b" cm="1">
        <f t="array" ref="B644">AND(分科號=INDEX(E:E,ROW()),INDEX(D:D,ROW())&gt;=分起日,INDEX(D:D,ROW())&lt;=分訖日,IF(分專案="全部",TRUE,INDEX(J:J,ROW())=分專案))</f>
        <v>0</v>
      </c>
      <c r="C644" s="45" cm="1">
        <f t="array" ref="C644">IF(INDEX(F:F,ROW())&lt;&gt;"",INDEX(F:F,ROW()),IF(INDEX(E:E,ROW())&lt;&gt;0,INDEX(C:C,ROW()-1),0))</f>
        <v>0</v>
      </c>
      <c r="D644" s="44" cm="1">
        <f t="array" ref="D644">IF(INDEX(G:G,ROW())&lt;&gt;"",INDEX(G:G,ROW()),IF(INDEX(E:E,ROW())&lt;&gt;0,INDEX(D:D,ROW()-1),0))</f>
        <v>0</v>
      </c>
      <c r="E644" s="217" cm="1">
        <f t="array" ref="E644">IF(INDEX(I:I,ROW())&lt;&gt;"",VALUE(TRIM(LEFT(INDEX(I:I,ROW()),6))),0)</f>
        <v>0</v>
      </c>
      <c r="F644" s="283"/>
      <c r="G644" s="287"/>
      <c r="H644" s="302"/>
      <c r="I644" s="288"/>
      <c r="J644" s="302"/>
      <c r="K644" s="303"/>
      <c r="L644" s="50"/>
      <c r="M644" s="63"/>
    </row>
    <row r="645" spans="1:13">
      <c r="A645" s="44" cm="1">
        <f t="array" aca="1" ref="A645" ca="1">IF(INDEX(B:B,ROW()),COUNTIF(OFFSET(INDEX(B:B,ROW()),ROW()*-1+6,,ROW()-5),TRUE),0)</f>
        <v>0</v>
      </c>
      <c r="B645" s="44" t="b" cm="1">
        <f t="array" ref="B645">AND(分科號=INDEX(E:E,ROW()),INDEX(D:D,ROW())&gt;=分起日,INDEX(D:D,ROW())&lt;=分訖日,IF(分專案="全部",TRUE,INDEX(J:J,ROW())=分專案))</f>
        <v>0</v>
      </c>
      <c r="C645" s="45" cm="1">
        <f t="array" ref="C645">IF(INDEX(F:F,ROW())&lt;&gt;"",INDEX(F:F,ROW()),IF(INDEX(E:E,ROW())&lt;&gt;0,INDEX(C:C,ROW()-1),0))</f>
        <v>0</v>
      </c>
      <c r="D645" s="44" cm="1">
        <f t="array" ref="D645">IF(INDEX(G:G,ROW())&lt;&gt;"",INDEX(G:G,ROW()),IF(INDEX(E:E,ROW())&lt;&gt;0,INDEX(D:D,ROW()-1),0))</f>
        <v>0</v>
      </c>
      <c r="E645" s="217" cm="1">
        <f t="array" ref="E645">IF(INDEX(I:I,ROW())&lt;&gt;"",VALUE(TRIM(LEFT(INDEX(I:I,ROW()),6))),0)</f>
        <v>0</v>
      </c>
      <c r="F645" s="283"/>
      <c r="G645" s="287"/>
      <c r="H645" s="302"/>
      <c r="I645" s="288"/>
      <c r="J645" s="302"/>
      <c r="K645" s="303"/>
      <c r="L645" s="50"/>
      <c r="M645" s="63"/>
    </row>
    <row r="646" spans="1:13">
      <c r="A646" s="44" cm="1">
        <f t="array" aca="1" ref="A646" ca="1">IF(INDEX(B:B,ROW()),COUNTIF(OFFSET(INDEX(B:B,ROW()),ROW()*-1+6,,ROW()-5),TRUE),0)</f>
        <v>0</v>
      </c>
      <c r="B646" s="44" t="b" cm="1">
        <f t="array" ref="B646">AND(分科號=INDEX(E:E,ROW()),INDEX(D:D,ROW())&gt;=分起日,INDEX(D:D,ROW())&lt;=分訖日,IF(分專案="全部",TRUE,INDEX(J:J,ROW())=分專案))</f>
        <v>0</v>
      </c>
      <c r="C646" s="45" cm="1">
        <f t="array" ref="C646">IF(INDEX(F:F,ROW())&lt;&gt;"",INDEX(F:F,ROW()),IF(INDEX(E:E,ROW())&lt;&gt;0,INDEX(C:C,ROW()-1),0))</f>
        <v>0</v>
      </c>
      <c r="D646" s="44" cm="1">
        <f t="array" ref="D646">IF(INDEX(G:G,ROW())&lt;&gt;"",INDEX(G:G,ROW()),IF(INDEX(E:E,ROW())&lt;&gt;0,INDEX(D:D,ROW()-1),0))</f>
        <v>0</v>
      </c>
      <c r="E646" s="217" cm="1">
        <f t="array" ref="E646">IF(INDEX(I:I,ROW())&lt;&gt;"",VALUE(TRIM(LEFT(INDEX(I:I,ROW()),6))),0)</f>
        <v>0</v>
      </c>
      <c r="F646" s="283"/>
      <c r="G646" s="287"/>
      <c r="H646" s="302"/>
      <c r="I646" s="288"/>
      <c r="J646" s="302"/>
      <c r="K646" s="303"/>
      <c r="L646" s="50"/>
      <c r="M646" s="63"/>
    </row>
    <row r="647" spans="1:13">
      <c r="A647" s="44" cm="1">
        <f t="array" aca="1" ref="A647" ca="1">IF(INDEX(B:B,ROW()),COUNTIF(OFFSET(INDEX(B:B,ROW()),ROW()*-1+6,,ROW()-5),TRUE),0)</f>
        <v>0</v>
      </c>
      <c r="B647" s="44" t="b" cm="1">
        <f t="array" ref="B647">AND(分科號=INDEX(E:E,ROW()),INDEX(D:D,ROW())&gt;=分起日,INDEX(D:D,ROW())&lt;=分訖日,IF(分專案="全部",TRUE,INDEX(J:J,ROW())=分專案))</f>
        <v>0</v>
      </c>
      <c r="C647" s="45" cm="1">
        <f t="array" ref="C647">IF(INDEX(F:F,ROW())&lt;&gt;"",INDEX(F:F,ROW()),IF(INDEX(E:E,ROW())&lt;&gt;0,INDEX(C:C,ROW()-1),0))</f>
        <v>0</v>
      </c>
      <c r="D647" s="44" cm="1">
        <f t="array" ref="D647">IF(INDEX(G:G,ROW())&lt;&gt;"",INDEX(G:G,ROW()),IF(INDEX(E:E,ROW())&lt;&gt;0,INDEX(D:D,ROW()-1),0))</f>
        <v>0</v>
      </c>
      <c r="E647" s="217" cm="1">
        <f t="array" ref="E647">IF(INDEX(I:I,ROW())&lt;&gt;"",VALUE(TRIM(LEFT(INDEX(I:I,ROW()),6))),0)</f>
        <v>0</v>
      </c>
      <c r="F647" s="283"/>
      <c r="G647" s="287"/>
      <c r="H647" s="302"/>
      <c r="I647" s="288"/>
      <c r="J647" s="302"/>
      <c r="K647" s="303"/>
      <c r="L647" s="50"/>
      <c r="M647" s="63"/>
    </row>
    <row r="648" spans="1:13">
      <c r="A648" s="44" cm="1">
        <f t="array" aca="1" ref="A648" ca="1">IF(INDEX(B:B,ROW()),COUNTIF(OFFSET(INDEX(B:B,ROW()),ROW()*-1+6,,ROW()-5),TRUE),0)</f>
        <v>0</v>
      </c>
      <c r="B648" s="44" t="b" cm="1">
        <f t="array" ref="B648">AND(分科號=INDEX(E:E,ROW()),INDEX(D:D,ROW())&gt;=分起日,INDEX(D:D,ROW())&lt;=分訖日,IF(分專案="全部",TRUE,INDEX(J:J,ROW())=分專案))</f>
        <v>0</v>
      </c>
      <c r="C648" s="45" cm="1">
        <f t="array" ref="C648">IF(INDEX(F:F,ROW())&lt;&gt;"",INDEX(F:F,ROW()),IF(INDEX(E:E,ROW())&lt;&gt;0,INDEX(C:C,ROW()-1),0))</f>
        <v>0</v>
      </c>
      <c r="D648" s="44" cm="1">
        <f t="array" ref="D648">IF(INDEX(G:G,ROW())&lt;&gt;"",INDEX(G:G,ROW()),IF(INDEX(E:E,ROW())&lt;&gt;0,INDEX(D:D,ROW()-1),0))</f>
        <v>0</v>
      </c>
      <c r="E648" s="217" cm="1">
        <f t="array" ref="E648">IF(INDEX(I:I,ROW())&lt;&gt;"",VALUE(TRIM(LEFT(INDEX(I:I,ROW()),6))),0)</f>
        <v>0</v>
      </c>
      <c r="F648" s="283"/>
      <c r="G648" s="287"/>
      <c r="H648" s="302"/>
      <c r="I648" s="288"/>
      <c r="J648" s="302"/>
      <c r="K648" s="303"/>
      <c r="L648" s="50"/>
      <c r="M648" s="63"/>
    </row>
    <row r="649" spans="1:13">
      <c r="A649" s="44" cm="1">
        <f t="array" aca="1" ref="A649" ca="1">IF(INDEX(B:B,ROW()),COUNTIF(OFFSET(INDEX(B:B,ROW()),ROW()*-1+6,,ROW()-5),TRUE),0)</f>
        <v>0</v>
      </c>
      <c r="B649" s="44" t="b" cm="1">
        <f t="array" ref="B649">AND(分科號=INDEX(E:E,ROW()),INDEX(D:D,ROW())&gt;=分起日,INDEX(D:D,ROW())&lt;=分訖日,IF(分專案="全部",TRUE,INDEX(J:J,ROW())=分專案))</f>
        <v>0</v>
      </c>
      <c r="C649" s="45" cm="1">
        <f t="array" ref="C649">IF(INDEX(F:F,ROW())&lt;&gt;"",INDEX(F:F,ROW()),IF(INDEX(E:E,ROW())&lt;&gt;0,INDEX(C:C,ROW()-1),0))</f>
        <v>0</v>
      </c>
      <c r="D649" s="44" cm="1">
        <f t="array" ref="D649">IF(INDEX(G:G,ROW())&lt;&gt;"",INDEX(G:G,ROW()),IF(INDEX(E:E,ROW())&lt;&gt;0,INDEX(D:D,ROW()-1),0))</f>
        <v>0</v>
      </c>
      <c r="E649" s="217" cm="1">
        <f t="array" ref="E649">IF(INDEX(I:I,ROW())&lt;&gt;"",VALUE(TRIM(LEFT(INDEX(I:I,ROW()),6))),0)</f>
        <v>0</v>
      </c>
      <c r="F649" s="283"/>
      <c r="G649" s="287"/>
      <c r="H649" s="302"/>
      <c r="I649" s="288"/>
      <c r="J649" s="302"/>
      <c r="K649" s="303"/>
      <c r="L649" s="50"/>
      <c r="M649" s="63"/>
    </row>
    <row r="650" spans="1:13">
      <c r="A650" s="44" cm="1">
        <f t="array" aca="1" ref="A650" ca="1">IF(INDEX(B:B,ROW()),COUNTIF(OFFSET(INDEX(B:B,ROW()),ROW()*-1+6,,ROW()-5),TRUE),0)</f>
        <v>0</v>
      </c>
      <c r="B650" s="44" t="b" cm="1">
        <f t="array" ref="B650">AND(分科號=INDEX(E:E,ROW()),INDEX(D:D,ROW())&gt;=分起日,INDEX(D:D,ROW())&lt;=分訖日,IF(分專案="全部",TRUE,INDEX(J:J,ROW())=分專案))</f>
        <v>0</v>
      </c>
      <c r="C650" s="45" cm="1">
        <f t="array" ref="C650">IF(INDEX(F:F,ROW())&lt;&gt;"",INDEX(F:F,ROW()),IF(INDEX(E:E,ROW())&lt;&gt;0,INDEX(C:C,ROW()-1),0))</f>
        <v>0</v>
      </c>
      <c r="D650" s="44" cm="1">
        <f t="array" ref="D650">IF(INDEX(G:G,ROW())&lt;&gt;"",INDEX(G:G,ROW()),IF(INDEX(E:E,ROW())&lt;&gt;0,INDEX(D:D,ROW()-1),0))</f>
        <v>0</v>
      </c>
      <c r="E650" s="217" cm="1">
        <f t="array" ref="E650">IF(INDEX(I:I,ROW())&lt;&gt;"",VALUE(TRIM(LEFT(INDEX(I:I,ROW()),6))),0)</f>
        <v>0</v>
      </c>
      <c r="F650" s="283"/>
      <c r="G650" s="287"/>
      <c r="H650" s="302"/>
      <c r="I650" s="288"/>
      <c r="J650" s="302"/>
      <c r="K650" s="303"/>
      <c r="L650" s="50"/>
      <c r="M650" s="63"/>
    </row>
    <row r="651" spans="1:13">
      <c r="A651" s="44" cm="1">
        <f t="array" aca="1" ref="A651" ca="1">IF(INDEX(B:B,ROW()),COUNTIF(OFFSET(INDEX(B:B,ROW()),ROW()*-1+6,,ROW()-5),TRUE),0)</f>
        <v>0</v>
      </c>
      <c r="B651" s="44" t="b" cm="1">
        <f t="array" ref="B651">AND(分科號=INDEX(E:E,ROW()),INDEX(D:D,ROW())&gt;=分起日,INDEX(D:D,ROW())&lt;=分訖日,IF(分專案="全部",TRUE,INDEX(J:J,ROW())=分專案))</f>
        <v>0</v>
      </c>
      <c r="C651" s="45" cm="1">
        <f t="array" ref="C651">IF(INDEX(F:F,ROW())&lt;&gt;"",INDEX(F:F,ROW()),IF(INDEX(E:E,ROW())&lt;&gt;0,INDEX(C:C,ROW()-1),0))</f>
        <v>0</v>
      </c>
      <c r="D651" s="44" cm="1">
        <f t="array" ref="D651">IF(INDEX(G:G,ROW())&lt;&gt;"",INDEX(G:G,ROW()),IF(INDEX(E:E,ROW())&lt;&gt;0,INDEX(D:D,ROW()-1),0))</f>
        <v>0</v>
      </c>
      <c r="E651" s="217" cm="1">
        <f t="array" ref="E651">IF(INDEX(I:I,ROW())&lt;&gt;"",VALUE(TRIM(LEFT(INDEX(I:I,ROW()),6))),0)</f>
        <v>0</v>
      </c>
      <c r="F651" s="283"/>
      <c r="G651" s="287"/>
      <c r="H651" s="302"/>
      <c r="I651" s="288"/>
      <c r="J651" s="302"/>
      <c r="K651" s="303"/>
      <c r="L651" s="50"/>
      <c r="M651" s="63"/>
    </row>
    <row r="652" spans="1:13">
      <c r="A652" s="44" cm="1">
        <f t="array" aca="1" ref="A652" ca="1">IF(INDEX(B:B,ROW()),COUNTIF(OFFSET(INDEX(B:B,ROW()),ROW()*-1+6,,ROW()-5),TRUE),0)</f>
        <v>0</v>
      </c>
      <c r="B652" s="44" t="b" cm="1">
        <f t="array" ref="B652">AND(分科號=INDEX(E:E,ROW()),INDEX(D:D,ROW())&gt;=分起日,INDEX(D:D,ROW())&lt;=分訖日,IF(分專案="全部",TRUE,INDEX(J:J,ROW())=分專案))</f>
        <v>0</v>
      </c>
      <c r="C652" s="45" cm="1">
        <f t="array" ref="C652">IF(INDEX(F:F,ROW())&lt;&gt;"",INDEX(F:F,ROW()),IF(INDEX(E:E,ROW())&lt;&gt;0,INDEX(C:C,ROW()-1),0))</f>
        <v>0</v>
      </c>
      <c r="D652" s="44" cm="1">
        <f t="array" ref="D652">IF(INDEX(G:G,ROW())&lt;&gt;"",INDEX(G:G,ROW()),IF(INDEX(E:E,ROW())&lt;&gt;0,INDEX(D:D,ROW()-1),0))</f>
        <v>0</v>
      </c>
      <c r="E652" s="217" cm="1">
        <f t="array" ref="E652">IF(INDEX(I:I,ROW())&lt;&gt;"",VALUE(TRIM(LEFT(INDEX(I:I,ROW()),6))),0)</f>
        <v>0</v>
      </c>
      <c r="F652" s="283"/>
      <c r="G652" s="287"/>
      <c r="H652" s="302"/>
      <c r="I652" s="288"/>
      <c r="J652" s="302"/>
      <c r="K652" s="303"/>
      <c r="L652" s="50"/>
      <c r="M652" s="63"/>
    </row>
    <row r="653" spans="1:13">
      <c r="A653" s="44" cm="1">
        <f t="array" aca="1" ref="A653" ca="1">IF(INDEX(B:B,ROW()),COUNTIF(OFFSET(INDEX(B:B,ROW()),ROW()*-1+6,,ROW()-5),TRUE),0)</f>
        <v>0</v>
      </c>
      <c r="B653" s="44" t="b" cm="1">
        <f t="array" ref="B653">AND(分科號=INDEX(E:E,ROW()),INDEX(D:D,ROW())&gt;=分起日,INDEX(D:D,ROW())&lt;=分訖日,IF(分專案="全部",TRUE,INDEX(J:J,ROW())=分專案))</f>
        <v>0</v>
      </c>
      <c r="C653" s="45" cm="1">
        <f t="array" ref="C653">IF(INDEX(F:F,ROW())&lt;&gt;"",INDEX(F:F,ROW()),IF(INDEX(E:E,ROW())&lt;&gt;0,INDEX(C:C,ROW()-1),0))</f>
        <v>0</v>
      </c>
      <c r="D653" s="44" cm="1">
        <f t="array" ref="D653">IF(INDEX(G:G,ROW())&lt;&gt;"",INDEX(G:G,ROW()),IF(INDEX(E:E,ROW())&lt;&gt;0,INDEX(D:D,ROW()-1),0))</f>
        <v>0</v>
      </c>
      <c r="E653" s="217" cm="1">
        <f t="array" ref="E653">IF(INDEX(I:I,ROW())&lt;&gt;"",VALUE(TRIM(LEFT(INDEX(I:I,ROW()),6))),0)</f>
        <v>0</v>
      </c>
      <c r="F653" s="283"/>
      <c r="G653" s="287"/>
      <c r="H653" s="302"/>
      <c r="I653" s="288"/>
      <c r="J653" s="302"/>
      <c r="K653" s="303"/>
      <c r="L653" s="50"/>
      <c r="M653" s="63"/>
    </row>
    <row r="654" spans="1:13">
      <c r="A654" s="44" cm="1">
        <f t="array" aca="1" ref="A654" ca="1">IF(INDEX(B:B,ROW()),COUNTIF(OFFSET(INDEX(B:B,ROW()),ROW()*-1+6,,ROW()-5),TRUE),0)</f>
        <v>0</v>
      </c>
      <c r="B654" s="44" t="b" cm="1">
        <f t="array" ref="B654">AND(分科號=INDEX(E:E,ROW()),INDEX(D:D,ROW())&gt;=分起日,INDEX(D:D,ROW())&lt;=分訖日,IF(分專案="全部",TRUE,INDEX(J:J,ROW())=分專案))</f>
        <v>0</v>
      </c>
      <c r="C654" s="45" cm="1">
        <f t="array" ref="C654">IF(INDEX(F:F,ROW())&lt;&gt;"",INDEX(F:F,ROW()),IF(INDEX(E:E,ROW())&lt;&gt;0,INDEX(C:C,ROW()-1),0))</f>
        <v>0</v>
      </c>
      <c r="D654" s="44" cm="1">
        <f t="array" ref="D654">IF(INDEX(G:G,ROW())&lt;&gt;"",INDEX(G:G,ROW()),IF(INDEX(E:E,ROW())&lt;&gt;0,INDEX(D:D,ROW()-1),0))</f>
        <v>0</v>
      </c>
      <c r="E654" s="217" cm="1">
        <f t="array" ref="E654">IF(INDEX(I:I,ROW())&lt;&gt;"",VALUE(TRIM(LEFT(INDEX(I:I,ROW()),6))),0)</f>
        <v>0</v>
      </c>
      <c r="F654" s="283"/>
      <c r="G654" s="287"/>
      <c r="H654" s="302"/>
      <c r="I654" s="288"/>
      <c r="J654" s="302"/>
      <c r="K654" s="303"/>
      <c r="L654" s="50"/>
      <c r="M654" s="63"/>
    </row>
    <row r="655" spans="1:13">
      <c r="A655" s="44" cm="1">
        <f t="array" aca="1" ref="A655" ca="1">IF(INDEX(B:B,ROW()),COUNTIF(OFFSET(INDEX(B:B,ROW()),ROW()*-1+6,,ROW()-5),TRUE),0)</f>
        <v>0</v>
      </c>
      <c r="B655" s="44" t="b" cm="1">
        <f t="array" ref="B655">AND(分科號=INDEX(E:E,ROW()),INDEX(D:D,ROW())&gt;=分起日,INDEX(D:D,ROW())&lt;=分訖日,IF(分專案="全部",TRUE,INDEX(J:J,ROW())=分專案))</f>
        <v>0</v>
      </c>
      <c r="C655" s="45" cm="1">
        <f t="array" ref="C655">IF(INDEX(F:F,ROW())&lt;&gt;"",INDEX(F:F,ROW()),IF(INDEX(E:E,ROW())&lt;&gt;0,INDEX(C:C,ROW()-1),0))</f>
        <v>0</v>
      </c>
      <c r="D655" s="44" cm="1">
        <f t="array" ref="D655">IF(INDEX(G:G,ROW())&lt;&gt;"",INDEX(G:G,ROW()),IF(INDEX(E:E,ROW())&lt;&gt;0,INDEX(D:D,ROW()-1),0))</f>
        <v>0</v>
      </c>
      <c r="E655" s="217" cm="1">
        <f t="array" ref="E655">IF(INDEX(I:I,ROW())&lt;&gt;"",VALUE(TRIM(LEFT(INDEX(I:I,ROW()),6))),0)</f>
        <v>0</v>
      </c>
      <c r="F655" s="283"/>
      <c r="G655" s="287"/>
      <c r="H655" s="302"/>
      <c r="I655" s="288"/>
      <c r="J655" s="302"/>
      <c r="K655" s="303"/>
      <c r="L655" s="50"/>
      <c r="M655" s="63"/>
    </row>
    <row r="656" spans="1:13">
      <c r="A656" s="44" cm="1">
        <f t="array" aca="1" ref="A656" ca="1">IF(INDEX(B:B,ROW()),COUNTIF(OFFSET(INDEX(B:B,ROW()),ROW()*-1+6,,ROW()-5),TRUE),0)</f>
        <v>0</v>
      </c>
      <c r="B656" s="44" t="b" cm="1">
        <f t="array" ref="B656">AND(分科號=INDEX(E:E,ROW()),INDEX(D:D,ROW())&gt;=分起日,INDEX(D:D,ROW())&lt;=分訖日,IF(分專案="全部",TRUE,INDEX(J:J,ROW())=分專案))</f>
        <v>0</v>
      </c>
      <c r="C656" s="45" cm="1">
        <f t="array" ref="C656">IF(INDEX(F:F,ROW())&lt;&gt;"",INDEX(F:F,ROW()),IF(INDEX(E:E,ROW())&lt;&gt;0,INDEX(C:C,ROW()-1),0))</f>
        <v>0</v>
      </c>
      <c r="D656" s="44" cm="1">
        <f t="array" ref="D656">IF(INDEX(G:G,ROW())&lt;&gt;"",INDEX(G:G,ROW()),IF(INDEX(E:E,ROW())&lt;&gt;0,INDEX(D:D,ROW()-1),0))</f>
        <v>0</v>
      </c>
      <c r="E656" s="217" cm="1">
        <f t="array" ref="E656">IF(INDEX(I:I,ROW())&lt;&gt;"",VALUE(TRIM(LEFT(INDEX(I:I,ROW()),6))),0)</f>
        <v>0</v>
      </c>
      <c r="F656" s="283"/>
      <c r="G656" s="287"/>
      <c r="H656" s="302"/>
      <c r="I656" s="288"/>
      <c r="J656" s="302"/>
      <c r="K656" s="303"/>
      <c r="L656" s="50"/>
      <c r="M656" s="63"/>
    </row>
    <row r="657" spans="1:13">
      <c r="A657" s="44" cm="1">
        <f t="array" aca="1" ref="A657" ca="1">IF(INDEX(B:B,ROW()),COUNTIF(OFFSET(INDEX(B:B,ROW()),ROW()*-1+6,,ROW()-5),TRUE),0)</f>
        <v>0</v>
      </c>
      <c r="B657" s="44" t="b" cm="1">
        <f t="array" ref="B657">AND(分科號=INDEX(E:E,ROW()),INDEX(D:D,ROW())&gt;=分起日,INDEX(D:D,ROW())&lt;=分訖日,IF(分專案="全部",TRUE,INDEX(J:J,ROW())=分專案))</f>
        <v>0</v>
      </c>
      <c r="C657" s="45" cm="1">
        <f t="array" ref="C657">IF(INDEX(F:F,ROW())&lt;&gt;"",INDEX(F:F,ROW()),IF(INDEX(E:E,ROW())&lt;&gt;0,INDEX(C:C,ROW()-1),0))</f>
        <v>0</v>
      </c>
      <c r="D657" s="44" cm="1">
        <f t="array" ref="D657">IF(INDEX(G:G,ROW())&lt;&gt;"",INDEX(G:G,ROW()),IF(INDEX(E:E,ROW())&lt;&gt;0,INDEX(D:D,ROW()-1),0))</f>
        <v>0</v>
      </c>
      <c r="E657" s="217" cm="1">
        <f t="array" ref="E657">IF(INDEX(I:I,ROW())&lt;&gt;"",VALUE(TRIM(LEFT(INDEX(I:I,ROW()),6))),0)</f>
        <v>0</v>
      </c>
      <c r="F657" s="283"/>
      <c r="G657" s="287"/>
      <c r="H657" s="302"/>
      <c r="I657" s="288"/>
      <c r="J657" s="302"/>
      <c r="K657" s="303"/>
      <c r="L657" s="50"/>
      <c r="M657" s="63"/>
    </row>
    <row r="658" spans="1:13">
      <c r="A658" s="44" cm="1">
        <f t="array" aca="1" ref="A658" ca="1">IF(INDEX(B:B,ROW()),COUNTIF(OFFSET(INDEX(B:B,ROW()),ROW()*-1+6,,ROW()-5),TRUE),0)</f>
        <v>0</v>
      </c>
      <c r="B658" s="44" t="b" cm="1">
        <f t="array" ref="B658">AND(分科號=INDEX(E:E,ROW()),INDEX(D:D,ROW())&gt;=分起日,INDEX(D:D,ROW())&lt;=分訖日,IF(分專案="全部",TRUE,INDEX(J:J,ROW())=分專案))</f>
        <v>0</v>
      </c>
      <c r="C658" s="45" cm="1">
        <f t="array" ref="C658">IF(INDEX(F:F,ROW())&lt;&gt;"",INDEX(F:F,ROW()),IF(INDEX(E:E,ROW())&lt;&gt;0,INDEX(C:C,ROW()-1),0))</f>
        <v>0</v>
      </c>
      <c r="D658" s="44" cm="1">
        <f t="array" ref="D658">IF(INDEX(G:G,ROW())&lt;&gt;"",INDEX(G:G,ROW()),IF(INDEX(E:E,ROW())&lt;&gt;0,INDEX(D:D,ROW()-1),0))</f>
        <v>0</v>
      </c>
      <c r="E658" s="217" cm="1">
        <f t="array" ref="E658">IF(INDEX(I:I,ROW())&lt;&gt;"",VALUE(TRIM(LEFT(INDEX(I:I,ROW()),6))),0)</f>
        <v>0</v>
      </c>
      <c r="F658" s="283"/>
      <c r="G658" s="287"/>
      <c r="H658" s="302"/>
      <c r="I658" s="288"/>
      <c r="J658" s="302"/>
      <c r="K658" s="303"/>
      <c r="L658" s="50"/>
      <c r="M658" s="63"/>
    </row>
    <row r="659" spans="1:13">
      <c r="A659" s="44" cm="1">
        <f t="array" aca="1" ref="A659" ca="1">IF(INDEX(B:B,ROW()),COUNTIF(OFFSET(INDEX(B:B,ROW()),ROW()*-1+6,,ROW()-5),TRUE),0)</f>
        <v>0</v>
      </c>
      <c r="B659" s="44" t="b" cm="1">
        <f t="array" ref="B659">AND(分科號=INDEX(E:E,ROW()),INDEX(D:D,ROW())&gt;=分起日,INDEX(D:D,ROW())&lt;=分訖日,IF(分專案="全部",TRUE,INDEX(J:J,ROW())=分專案))</f>
        <v>0</v>
      </c>
      <c r="C659" s="45" cm="1">
        <f t="array" ref="C659">IF(INDEX(F:F,ROW())&lt;&gt;"",INDEX(F:F,ROW()),IF(INDEX(E:E,ROW())&lt;&gt;0,INDEX(C:C,ROW()-1),0))</f>
        <v>0</v>
      </c>
      <c r="D659" s="44" cm="1">
        <f t="array" ref="D659">IF(INDEX(G:G,ROW())&lt;&gt;"",INDEX(G:G,ROW()),IF(INDEX(E:E,ROW())&lt;&gt;0,INDEX(D:D,ROW()-1),0))</f>
        <v>0</v>
      </c>
      <c r="E659" s="217" cm="1">
        <f t="array" ref="E659">IF(INDEX(I:I,ROW())&lt;&gt;"",VALUE(TRIM(LEFT(INDEX(I:I,ROW()),6))),0)</f>
        <v>0</v>
      </c>
      <c r="F659" s="283"/>
      <c r="G659" s="287"/>
      <c r="H659" s="302"/>
      <c r="I659" s="288"/>
      <c r="J659" s="302"/>
      <c r="K659" s="303"/>
      <c r="L659" s="50"/>
      <c r="M659" s="63"/>
    </row>
    <row r="660" spans="1:13">
      <c r="A660" s="44" cm="1">
        <f t="array" aca="1" ref="A660" ca="1">IF(INDEX(B:B,ROW()),COUNTIF(OFFSET(INDEX(B:B,ROW()),ROW()*-1+6,,ROW()-5),TRUE),0)</f>
        <v>0</v>
      </c>
      <c r="B660" s="44" t="b" cm="1">
        <f t="array" ref="B660">AND(分科號=INDEX(E:E,ROW()),INDEX(D:D,ROW())&gt;=分起日,INDEX(D:D,ROW())&lt;=分訖日,IF(分專案="全部",TRUE,INDEX(J:J,ROW())=分專案))</f>
        <v>0</v>
      </c>
      <c r="C660" s="45" cm="1">
        <f t="array" ref="C660">IF(INDEX(F:F,ROW())&lt;&gt;"",INDEX(F:F,ROW()),IF(INDEX(E:E,ROW())&lt;&gt;0,INDEX(C:C,ROW()-1),0))</f>
        <v>0</v>
      </c>
      <c r="D660" s="44" cm="1">
        <f t="array" ref="D660">IF(INDEX(G:G,ROW())&lt;&gt;"",INDEX(G:G,ROW()),IF(INDEX(E:E,ROW())&lt;&gt;0,INDEX(D:D,ROW()-1),0))</f>
        <v>0</v>
      </c>
      <c r="E660" s="217" cm="1">
        <f t="array" ref="E660">IF(INDEX(I:I,ROW())&lt;&gt;"",VALUE(TRIM(LEFT(INDEX(I:I,ROW()),6))),0)</f>
        <v>0</v>
      </c>
      <c r="F660" s="283"/>
      <c r="G660" s="287"/>
      <c r="H660" s="302"/>
      <c r="I660" s="288"/>
      <c r="J660" s="302"/>
      <c r="K660" s="303"/>
      <c r="L660" s="50"/>
      <c r="M660" s="63"/>
    </row>
    <row r="661" spans="1:13">
      <c r="A661" s="44" cm="1">
        <f t="array" aca="1" ref="A661" ca="1">IF(INDEX(B:B,ROW()),COUNTIF(OFFSET(INDEX(B:B,ROW()),ROW()*-1+6,,ROW()-5),TRUE),0)</f>
        <v>0</v>
      </c>
      <c r="B661" s="44" t="b" cm="1">
        <f t="array" ref="B661">AND(分科號=INDEX(E:E,ROW()),INDEX(D:D,ROW())&gt;=分起日,INDEX(D:D,ROW())&lt;=分訖日,IF(分專案="全部",TRUE,INDEX(J:J,ROW())=分專案))</f>
        <v>0</v>
      </c>
      <c r="C661" s="45" cm="1">
        <f t="array" ref="C661">IF(INDEX(F:F,ROW())&lt;&gt;"",INDEX(F:F,ROW()),IF(INDEX(E:E,ROW())&lt;&gt;0,INDEX(C:C,ROW()-1),0))</f>
        <v>0</v>
      </c>
      <c r="D661" s="44" cm="1">
        <f t="array" ref="D661">IF(INDEX(G:G,ROW())&lt;&gt;"",INDEX(G:G,ROW()),IF(INDEX(E:E,ROW())&lt;&gt;0,INDEX(D:D,ROW()-1),0))</f>
        <v>0</v>
      </c>
      <c r="E661" s="217" cm="1">
        <f t="array" ref="E661">IF(INDEX(I:I,ROW())&lt;&gt;"",VALUE(TRIM(LEFT(INDEX(I:I,ROW()),6))),0)</f>
        <v>0</v>
      </c>
      <c r="F661" s="283"/>
      <c r="G661" s="287"/>
      <c r="H661" s="302"/>
      <c r="I661" s="288"/>
      <c r="J661" s="302"/>
      <c r="K661" s="303"/>
      <c r="L661" s="50"/>
      <c r="M661" s="63"/>
    </row>
    <row r="662" spans="1:13">
      <c r="A662" s="44" cm="1">
        <f t="array" aca="1" ref="A662" ca="1">IF(INDEX(B:B,ROW()),COUNTIF(OFFSET(INDEX(B:B,ROW()),ROW()*-1+6,,ROW()-5),TRUE),0)</f>
        <v>0</v>
      </c>
      <c r="B662" s="44" t="b" cm="1">
        <f t="array" ref="B662">AND(分科號=INDEX(E:E,ROW()),INDEX(D:D,ROW())&gt;=分起日,INDEX(D:D,ROW())&lt;=分訖日,IF(分專案="全部",TRUE,INDEX(J:J,ROW())=分專案))</f>
        <v>0</v>
      </c>
      <c r="C662" s="45" cm="1">
        <f t="array" ref="C662">IF(INDEX(F:F,ROW())&lt;&gt;"",INDEX(F:F,ROW()),IF(INDEX(E:E,ROW())&lt;&gt;0,INDEX(C:C,ROW()-1),0))</f>
        <v>0</v>
      </c>
      <c r="D662" s="44" cm="1">
        <f t="array" ref="D662">IF(INDEX(G:G,ROW())&lt;&gt;"",INDEX(G:G,ROW()),IF(INDEX(E:E,ROW())&lt;&gt;0,INDEX(D:D,ROW()-1),0))</f>
        <v>0</v>
      </c>
      <c r="E662" s="217" cm="1">
        <f t="array" ref="E662">IF(INDEX(I:I,ROW())&lt;&gt;"",VALUE(TRIM(LEFT(INDEX(I:I,ROW()),6))),0)</f>
        <v>0</v>
      </c>
      <c r="F662" s="283"/>
      <c r="G662" s="287"/>
      <c r="H662" s="302"/>
      <c r="I662" s="288"/>
      <c r="J662" s="302"/>
      <c r="K662" s="303"/>
      <c r="L662" s="50"/>
      <c r="M662" s="63"/>
    </row>
    <row r="663" spans="1:13">
      <c r="A663" s="44" cm="1">
        <f t="array" aca="1" ref="A663" ca="1">IF(INDEX(B:B,ROW()),COUNTIF(OFFSET(INDEX(B:B,ROW()),ROW()*-1+6,,ROW()-5),TRUE),0)</f>
        <v>0</v>
      </c>
      <c r="B663" s="44" t="b" cm="1">
        <f t="array" ref="B663">AND(分科號=INDEX(E:E,ROW()),INDEX(D:D,ROW())&gt;=分起日,INDEX(D:D,ROW())&lt;=分訖日,IF(分專案="全部",TRUE,INDEX(J:J,ROW())=分專案))</f>
        <v>0</v>
      </c>
      <c r="C663" s="45" cm="1">
        <f t="array" ref="C663">IF(INDEX(F:F,ROW())&lt;&gt;"",INDEX(F:F,ROW()),IF(INDEX(E:E,ROW())&lt;&gt;0,INDEX(C:C,ROW()-1),0))</f>
        <v>0</v>
      </c>
      <c r="D663" s="44" cm="1">
        <f t="array" ref="D663">IF(INDEX(G:G,ROW())&lt;&gt;"",INDEX(G:G,ROW()),IF(INDEX(E:E,ROW())&lt;&gt;0,INDEX(D:D,ROW()-1),0))</f>
        <v>0</v>
      </c>
      <c r="E663" s="217" cm="1">
        <f t="array" ref="E663">IF(INDEX(I:I,ROW())&lt;&gt;"",VALUE(TRIM(LEFT(INDEX(I:I,ROW()),6))),0)</f>
        <v>0</v>
      </c>
      <c r="F663" s="283"/>
      <c r="G663" s="287"/>
      <c r="H663" s="302"/>
      <c r="I663" s="288"/>
      <c r="J663" s="302"/>
      <c r="K663" s="303"/>
      <c r="L663" s="50"/>
      <c r="M663" s="63"/>
    </row>
    <row r="664" spans="1:13">
      <c r="A664" s="44" cm="1">
        <f t="array" aca="1" ref="A664" ca="1">IF(INDEX(B:B,ROW()),COUNTIF(OFFSET(INDEX(B:B,ROW()),ROW()*-1+6,,ROW()-5),TRUE),0)</f>
        <v>0</v>
      </c>
      <c r="B664" s="44" t="b" cm="1">
        <f t="array" ref="B664">AND(分科號=INDEX(E:E,ROW()),INDEX(D:D,ROW())&gt;=分起日,INDEX(D:D,ROW())&lt;=分訖日,IF(分專案="全部",TRUE,INDEX(J:J,ROW())=分專案))</f>
        <v>0</v>
      </c>
      <c r="C664" s="45" cm="1">
        <f t="array" ref="C664">IF(INDEX(F:F,ROW())&lt;&gt;"",INDEX(F:F,ROW()),IF(INDEX(E:E,ROW())&lt;&gt;0,INDEX(C:C,ROW()-1),0))</f>
        <v>0</v>
      </c>
      <c r="D664" s="44" cm="1">
        <f t="array" ref="D664">IF(INDEX(G:G,ROW())&lt;&gt;"",INDEX(G:G,ROW()),IF(INDEX(E:E,ROW())&lt;&gt;0,INDEX(D:D,ROW()-1),0))</f>
        <v>0</v>
      </c>
      <c r="E664" s="217" cm="1">
        <f t="array" ref="E664">IF(INDEX(I:I,ROW())&lt;&gt;"",VALUE(TRIM(LEFT(INDEX(I:I,ROW()),6))),0)</f>
        <v>0</v>
      </c>
      <c r="F664" s="283"/>
      <c r="G664" s="287"/>
      <c r="H664" s="302"/>
      <c r="I664" s="288"/>
      <c r="J664" s="302"/>
      <c r="K664" s="303"/>
      <c r="L664" s="50"/>
      <c r="M664" s="63"/>
    </row>
    <row r="665" spans="1:13">
      <c r="A665" s="44" cm="1">
        <f t="array" aca="1" ref="A665" ca="1">IF(INDEX(B:B,ROW()),COUNTIF(OFFSET(INDEX(B:B,ROW()),ROW()*-1+6,,ROW()-5),TRUE),0)</f>
        <v>0</v>
      </c>
      <c r="B665" s="44" t="b" cm="1">
        <f t="array" ref="B665">AND(分科號=INDEX(E:E,ROW()),INDEX(D:D,ROW())&gt;=分起日,INDEX(D:D,ROW())&lt;=分訖日,IF(分專案="全部",TRUE,INDEX(J:J,ROW())=分專案))</f>
        <v>0</v>
      </c>
      <c r="C665" s="45" cm="1">
        <f t="array" ref="C665">IF(INDEX(F:F,ROW())&lt;&gt;"",INDEX(F:F,ROW()),IF(INDEX(E:E,ROW())&lt;&gt;0,INDEX(C:C,ROW()-1),0))</f>
        <v>0</v>
      </c>
      <c r="D665" s="44" cm="1">
        <f t="array" ref="D665">IF(INDEX(G:G,ROW())&lt;&gt;"",INDEX(G:G,ROW()),IF(INDEX(E:E,ROW())&lt;&gt;0,INDEX(D:D,ROW()-1),0))</f>
        <v>0</v>
      </c>
      <c r="E665" s="217" cm="1">
        <f t="array" ref="E665">IF(INDEX(I:I,ROW())&lt;&gt;"",VALUE(TRIM(LEFT(INDEX(I:I,ROW()),6))),0)</f>
        <v>0</v>
      </c>
      <c r="F665" s="283"/>
      <c r="G665" s="287"/>
      <c r="H665" s="302"/>
      <c r="I665" s="288"/>
      <c r="J665" s="302"/>
      <c r="K665" s="303"/>
      <c r="L665" s="50"/>
      <c r="M665" s="63"/>
    </row>
    <row r="666" spans="1:13">
      <c r="A666" s="44" cm="1">
        <f t="array" aca="1" ref="A666" ca="1">IF(INDEX(B:B,ROW()),COUNTIF(OFFSET(INDEX(B:B,ROW()),ROW()*-1+6,,ROW()-5),TRUE),0)</f>
        <v>0</v>
      </c>
      <c r="B666" s="44" t="b" cm="1">
        <f t="array" ref="B666">AND(分科號=INDEX(E:E,ROW()),INDEX(D:D,ROW())&gt;=分起日,INDEX(D:D,ROW())&lt;=分訖日,IF(分專案="全部",TRUE,INDEX(J:J,ROW())=分專案))</f>
        <v>0</v>
      </c>
      <c r="C666" s="45" cm="1">
        <f t="array" ref="C666">IF(INDEX(F:F,ROW())&lt;&gt;"",INDEX(F:F,ROW()),IF(INDEX(E:E,ROW())&lt;&gt;0,INDEX(C:C,ROW()-1),0))</f>
        <v>0</v>
      </c>
      <c r="D666" s="44" cm="1">
        <f t="array" ref="D666">IF(INDEX(G:G,ROW())&lt;&gt;"",INDEX(G:G,ROW()),IF(INDEX(E:E,ROW())&lt;&gt;0,INDEX(D:D,ROW()-1),0))</f>
        <v>0</v>
      </c>
      <c r="E666" s="217" cm="1">
        <f t="array" ref="E666">IF(INDEX(I:I,ROW())&lt;&gt;"",VALUE(TRIM(LEFT(INDEX(I:I,ROW()),6))),0)</f>
        <v>0</v>
      </c>
      <c r="F666" s="283"/>
      <c r="G666" s="287"/>
      <c r="H666" s="302"/>
      <c r="I666" s="288"/>
      <c r="J666" s="302"/>
      <c r="K666" s="303"/>
      <c r="L666" s="50"/>
      <c r="M666" s="63"/>
    </row>
    <row r="667" spans="1:13">
      <c r="A667" s="44" cm="1">
        <f t="array" aca="1" ref="A667" ca="1">IF(INDEX(B:B,ROW()),COUNTIF(OFFSET(INDEX(B:B,ROW()),ROW()*-1+6,,ROW()-5),TRUE),0)</f>
        <v>0</v>
      </c>
      <c r="B667" s="44" t="b" cm="1">
        <f t="array" ref="B667">AND(分科號=INDEX(E:E,ROW()),INDEX(D:D,ROW())&gt;=分起日,INDEX(D:D,ROW())&lt;=分訖日,IF(分專案="全部",TRUE,INDEX(J:J,ROW())=分專案))</f>
        <v>0</v>
      </c>
      <c r="C667" s="45" cm="1">
        <f t="array" ref="C667">IF(INDEX(F:F,ROW())&lt;&gt;"",INDEX(F:F,ROW()),IF(INDEX(E:E,ROW())&lt;&gt;0,INDEX(C:C,ROW()-1),0))</f>
        <v>0</v>
      </c>
      <c r="D667" s="44" cm="1">
        <f t="array" ref="D667">IF(INDEX(G:G,ROW())&lt;&gt;"",INDEX(G:G,ROW()),IF(INDEX(E:E,ROW())&lt;&gt;0,INDEX(D:D,ROW()-1),0))</f>
        <v>0</v>
      </c>
      <c r="E667" s="217" cm="1">
        <f t="array" ref="E667">IF(INDEX(I:I,ROW())&lt;&gt;"",VALUE(TRIM(LEFT(INDEX(I:I,ROW()),6))),0)</f>
        <v>0</v>
      </c>
      <c r="F667" s="283"/>
      <c r="G667" s="287"/>
      <c r="H667" s="302"/>
      <c r="I667" s="288"/>
      <c r="J667" s="302"/>
      <c r="K667" s="303"/>
      <c r="L667" s="50"/>
      <c r="M667" s="63"/>
    </row>
    <row r="668" spans="1:13">
      <c r="A668" s="44" cm="1">
        <f t="array" aca="1" ref="A668" ca="1">IF(INDEX(B:B,ROW()),COUNTIF(OFFSET(INDEX(B:B,ROW()),ROW()*-1+6,,ROW()-5),TRUE),0)</f>
        <v>0</v>
      </c>
      <c r="B668" s="44" t="b" cm="1">
        <f t="array" ref="B668">AND(分科號=INDEX(E:E,ROW()),INDEX(D:D,ROW())&gt;=分起日,INDEX(D:D,ROW())&lt;=分訖日,IF(分專案="全部",TRUE,INDEX(J:J,ROW())=分專案))</f>
        <v>0</v>
      </c>
      <c r="C668" s="45" cm="1">
        <f t="array" ref="C668">IF(INDEX(F:F,ROW())&lt;&gt;"",INDEX(F:F,ROW()),IF(INDEX(E:E,ROW())&lt;&gt;0,INDEX(C:C,ROW()-1),0))</f>
        <v>0</v>
      </c>
      <c r="D668" s="44" cm="1">
        <f t="array" ref="D668">IF(INDEX(G:G,ROW())&lt;&gt;"",INDEX(G:G,ROW()),IF(INDEX(E:E,ROW())&lt;&gt;0,INDEX(D:D,ROW()-1),0))</f>
        <v>0</v>
      </c>
      <c r="E668" s="217" cm="1">
        <f t="array" ref="E668">IF(INDEX(I:I,ROW())&lt;&gt;"",VALUE(TRIM(LEFT(INDEX(I:I,ROW()),6))),0)</f>
        <v>0</v>
      </c>
      <c r="F668" s="283"/>
      <c r="G668" s="287"/>
      <c r="H668" s="302"/>
      <c r="I668" s="288"/>
      <c r="J668" s="302"/>
      <c r="K668" s="303"/>
      <c r="L668" s="50"/>
      <c r="M668" s="63"/>
    </row>
    <row r="669" spans="1:13">
      <c r="A669" s="44" cm="1">
        <f t="array" aca="1" ref="A669" ca="1">IF(INDEX(B:B,ROW()),COUNTIF(OFFSET(INDEX(B:B,ROW()),ROW()*-1+6,,ROW()-5),TRUE),0)</f>
        <v>0</v>
      </c>
      <c r="B669" s="44" t="b" cm="1">
        <f t="array" ref="B669">AND(分科號=INDEX(E:E,ROW()),INDEX(D:D,ROW())&gt;=分起日,INDEX(D:D,ROW())&lt;=分訖日,IF(分專案="全部",TRUE,INDEX(J:J,ROW())=分專案))</f>
        <v>0</v>
      </c>
      <c r="C669" s="45" cm="1">
        <f t="array" ref="C669">IF(INDEX(F:F,ROW())&lt;&gt;"",INDEX(F:F,ROW()),IF(INDEX(E:E,ROW())&lt;&gt;0,INDEX(C:C,ROW()-1),0))</f>
        <v>0</v>
      </c>
      <c r="D669" s="44" cm="1">
        <f t="array" ref="D669">IF(INDEX(G:G,ROW())&lt;&gt;"",INDEX(G:G,ROW()),IF(INDEX(E:E,ROW())&lt;&gt;0,INDEX(D:D,ROW()-1),0))</f>
        <v>0</v>
      </c>
      <c r="E669" s="217" cm="1">
        <f t="array" ref="E669">IF(INDEX(I:I,ROW())&lt;&gt;"",VALUE(TRIM(LEFT(INDEX(I:I,ROW()),6))),0)</f>
        <v>0</v>
      </c>
      <c r="F669" s="283"/>
      <c r="G669" s="287"/>
      <c r="H669" s="302"/>
      <c r="I669" s="288"/>
      <c r="J669" s="302"/>
      <c r="K669" s="303"/>
      <c r="L669" s="50"/>
      <c r="M669" s="63"/>
    </row>
    <row r="670" spans="1:13">
      <c r="A670" s="44" cm="1">
        <f t="array" aca="1" ref="A670" ca="1">IF(INDEX(B:B,ROW()),COUNTIF(OFFSET(INDEX(B:B,ROW()),ROW()*-1+6,,ROW()-5),TRUE),0)</f>
        <v>0</v>
      </c>
      <c r="B670" s="44" t="b" cm="1">
        <f t="array" ref="B670">AND(分科號=INDEX(E:E,ROW()),INDEX(D:D,ROW())&gt;=分起日,INDEX(D:D,ROW())&lt;=分訖日,IF(分專案="全部",TRUE,INDEX(J:J,ROW())=分專案))</f>
        <v>0</v>
      </c>
      <c r="C670" s="45" cm="1">
        <f t="array" ref="C670">IF(INDEX(F:F,ROW())&lt;&gt;"",INDEX(F:F,ROW()),IF(INDEX(E:E,ROW())&lt;&gt;0,INDEX(C:C,ROW()-1),0))</f>
        <v>0</v>
      </c>
      <c r="D670" s="44" cm="1">
        <f t="array" ref="D670">IF(INDEX(G:G,ROW())&lt;&gt;"",INDEX(G:G,ROW()),IF(INDEX(E:E,ROW())&lt;&gt;0,INDEX(D:D,ROW()-1),0))</f>
        <v>0</v>
      </c>
      <c r="E670" s="217" cm="1">
        <f t="array" ref="E670">IF(INDEX(I:I,ROW())&lt;&gt;"",VALUE(TRIM(LEFT(INDEX(I:I,ROW()),6))),0)</f>
        <v>0</v>
      </c>
      <c r="F670" s="283"/>
      <c r="G670" s="287"/>
      <c r="H670" s="302"/>
      <c r="I670" s="288"/>
      <c r="J670" s="302"/>
      <c r="K670" s="303"/>
      <c r="L670" s="50"/>
      <c r="M670" s="63"/>
    </row>
    <row r="671" spans="1:13">
      <c r="A671" s="44" cm="1">
        <f t="array" aca="1" ref="A671" ca="1">IF(INDEX(B:B,ROW()),COUNTIF(OFFSET(INDEX(B:B,ROW()),ROW()*-1+6,,ROW()-5),TRUE),0)</f>
        <v>0</v>
      </c>
      <c r="B671" s="44" t="b" cm="1">
        <f t="array" ref="B671">AND(分科號=INDEX(E:E,ROW()),INDEX(D:D,ROW())&gt;=分起日,INDEX(D:D,ROW())&lt;=分訖日,IF(分專案="全部",TRUE,INDEX(J:J,ROW())=分專案))</f>
        <v>0</v>
      </c>
      <c r="C671" s="45" cm="1">
        <f t="array" ref="C671">IF(INDEX(F:F,ROW())&lt;&gt;"",INDEX(F:F,ROW()),IF(INDEX(E:E,ROW())&lt;&gt;0,INDEX(C:C,ROW()-1),0))</f>
        <v>0</v>
      </c>
      <c r="D671" s="44" cm="1">
        <f t="array" ref="D671">IF(INDEX(G:G,ROW())&lt;&gt;"",INDEX(G:G,ROW()),IF(INDEX(E:E,ROW())&lt;&gt;0,INDEX(D:D,ROW()-1),0))</f>
        <v>0</v>
      </c>
      <c r="E671" s="217" cm="1">
        <f t="array" ref="E671">IF(INDEX(I:I,ROW())&lt;&gt;"",VALUE(TRIM(LEFT(INDEX(I:I,ROW()),6))),0)</f>
        <v>0</v>
      </c>
      <c r="F671" s="283"/>
      <c r="G671" s="287"/>
      <c r="H671" s="302"/>
      <c r="I671" s="288"/>
      <c r="J671" s="302"/>
      <c r="K671" s="303"/>
      <c r="L671" s="50"/>
      <c r="M671" s="63"/>
    </row>
    <row r="672" spans="1:13">
      <c r="A672" s="44" cm="1">
        <f t="array" aca="1" ref="A672" ca="1">IF(INDEX(B:B,ROW()),COUNTIF(OFFSET(INDEX(B:B,ROW()),ROW()*-1+6,,ROW()-5),TRUE),0)</f>
        <v>0</v>
      </c>
      <c r="B672" s="44" t="b" cm="1">
        <f t="array" ref="B672">AND(分科號=INDEX(E:E,ROW()),INDEX(D:D,ROW())&gt;=分起日,INDEX(D:D,ROW())&lt;=分訖日,IF(分專案="全部",TRUE,INDEX(J:J,ROW())=分專案))</f>
        <v>0</v>
      </c>
      <c r="C672" s="45" cm="1">
        <f t="array" ref="C672">IF(INDEX(F:F,ROW())&lt;&gt;"",INDEX(F:F,ROW()),IF(INDEX(E:E,ROW())&lt;&gt;0,INDEX(C:C,ROW()-1),0))</f>
        <v>0</v>
      </c>
      <c r="D672" s="44" cm="1">
        <f t="array" ref="D672">IF(INDEX(G:G,ROW())&lt;&gt;"",INDEX(G:G,ROW()),IF(INDEX(E:E,ROW())&lt;&gt;0,INDEX(D:D,ROW()-1),0))</f>
        <v>0</v>
      </c>
      <c r="E672" s="217" cm="1">
        <f t="array" ref="E672">IF(INDEX(I:I,ROW())&lt;&gt;"",VALUE(TRIM(LEFT(INDEX(I:I,ROW()),6))),0)</f>
        <v>0</v>
      </c>
      <c r="F672" s="283"/>
      <c r="G672" s="287"/>
      <c r="H672" s="302"/>
      <c r="I672" s="288"/>
      <c r="J672" s="302"/>
      <c r="K672" s="303"/>
      <c r="L672" s="50"/>
      <c r="M672" s="63"/>
    </row>
    <row r="673" spans="1:13">
      <c r="A673" s="44" cm="1">
        <f t="array" aca="1" ref="A673" ca="1">IF(INDEX(B:B,ROW()),COUNTIF(OFFSET(INDEX(B:B,ROW()),ROW()*-1+6,,ROW()-5),TRUE),0)</f>
        <v>0</v>
      </c>
      <c r="B673" s="44" t="b" cm="1">
        <f t="array" ref="B673">AND(分科號=INDEX(E:E,ROW()),INDEX(D:D,ROW())&gt;=分起日,INDEX(D:D,ROW())&lt;=分訖日,IF(分專案="全部",TRUE,INDEX(J:J,ROW())=分專案))</f>
        <v>0</v>
      </c>
      <c r="C673" s="45" cm="1">
        <f t="array" ref="C673">IF(INDEX(F:F,ROW())&lt;&gt;"",INDEX(F:F,ROW()),IF(INDEX(E:E,ROW())&lt;&gt;0,INDEX(C:C,ROW()-1),0))</f>
        <v>0</v>
      </c>
      <c r="D673" s="44" cm="1">
        <f t="array" ref="D673">IF(INDEX(G:G,ROW())&lt;&gt;"",INDEX(G:G,ROW()),IF(INDEX(E:E,ROW())&lt;&gt;0,INDEX(D:D,ROW()-1),0))</f>
        <v>0</v>
      </c>
      <c r="E673" s="217" cm="1">
        <f t="array" ref="E673">IF(INDEX(I:I,ROW())&lt;&gt;"",VALUE(TRIM(LEFT(INDEX(I:I,ROW()),6))),0)</f>
        <v>0</v>
      </c>
      <c r="F673" s="283"/>
      <c r="G673" s="287"/>
      <c r="H673" s="302"/>
      <c r="I673" s="288"/>
      <c r="J673" s="302"/>
      <c r="K673" s="303"/>
      <c r="L673" s="50"/>
      <c r="M673" s="63"/>
    </row>
    <row r="674" spans="1:13">
      <c r="A674" s="44" cm="1">
        <f t="array" aca="1" ref="A674" ca="1">IF(INDEX(B:B,ROW()),COUNTIF(OFFSET(INDEX(B:B,ROW()),ROW()*-1+6,,ROW()-5),TRUE),0)</f>
        <v>0</v>
      </c>
      <c r="B674" s="44" t="b" cm="1">
        <f t="array" ref="B674">AND(分科號=INDEX(E:E,ROW()),INDEX(D:D,ROW())&gt;=分起日,INDEX(D:D,ROW())&lt;=分訖日,IF(分專案="全部",TRUE,INDEX(J:J,ROW())=分專案))</f>
        <v>0</v>
      </c>
      <c r="C674" s="45" cm="1">
        <f t="array" ref="C674">IF(INDEX(F:F,ROW())&lt;&gt;"",INDEX(F:F,ROW()),IF(INDEX(E:E,ROW())&lt;&gt;0,INDEX(C:C,ROW()-1),0))</f>
        <v>0</v>
      </c>
      <c r="D674" s="44" cm="1">
        <f t="array" ref="D674">IF(INDEX(G:G,ROW())&lt;&gt;"",INDEX(G:G,ROW()),IF(INDEX(E:E,ROW())&lt;&gt;0,INDEX(D:D,ROW()-1),0))</f>
        <v>0</v>
      </c>
      <c r="E674" s="217" cm="1">
        <f t="array" ref="E674">IF(INDEX(I:I,ROW())&lt;&gt;"",VALUE(TRIM(LEFT(INDEX(I:I,ROW()),6))),0)</f>
        <v>0</v>
      </c>
      <c r="F674" s="283"/>
      <c r="G674" s="287"/>
      <c r="H674" s="302"/>
      <c r="I674" s="288"/>
      <c r="J674" s="302"/>
      <c r="K674" s="303"/>
      <c r="L674" s="50"/>
      <c r="M674" s="63"/>
    </row>
    <row r="675" spans="1:13">
      <c r="A675" s="44" cm="1">
        <f t="array" aca="1" ref="A675" ca="1">IF(INDEX(B:B,ROW()),COUNTIF(OFFSET(INDEX(B:B,ROW()),ROW()*-1+6,,ROW()-5),TRUE),0)</f>
        <v>0</v>
      </c>
      <c r="B675" s="44" t="b" cm="1">
        <f t="array" ref="B675">AND(分科號=INDEX(E:E,ROW()),INDEX(D:D,ROW())&gt;=分起日,INDEX(D:D,ROW())&lt;=分訖日,IF(分專案="全部",TRUE,INDEX(J:J,ROW())=分專案))</f>
        <v>0</v>
      </c>
      <c r="C675" s="45" cm="1">
        <f t="array" ref="C675">IF(INDEX(F:F,ROW())&lt;&gt;"",INDEX(F:F,ROW()),IF(INDEX(E:E,ROW())&lt;&gt;0,INDEX(C:C,ROW()-1),0))</f>
        <v>0</v>
      </c>
      <c r="D675" s="44" cm="1">
        <f t="array" ref="D675">IF(INDEX(G:G,ROW())&lt;&gt;"",INDEX(G:G,ROW()),IF(INDEX(E:E,ROW())&lt;&gt;0,INDEX(D:D,ROW()-1),0))</f>
        <v>0</v>
      </c>
      <c r="E675" s="217" cm="1">
        <f t="array" ref="E675">IF(INDEX(I:I,ROW())&lt;&gt;"",VALUE(TRIM(LEFT(INDEX(I:I,ROW()),6))),0)</f>
        <v>0</v>
      </c>
      <c r="F675" s="283"/>
      <c r="G675" s="287"/>
      <c r="H675" s="302"/>
      <c r="I675" s="288"/>
      <c r="J675" s="302"/>
      <c r="K675" s="303"/>
      <c r="L675" s="50"/>
      <c r="M675" s="63"/>
    </row>
    <row r="676" spans="1:13">
      <c r="A676" s="44" cm="1">
        <f t="array" aca="1" ref="A676" ca="1">IF(INDEX(B:B,ROW()),COUNTIF(OFFSET(INDEX(B:B,ROW()),ROW()*-1+6,,ROW()-5),TRUE),0)</f>
        <v>0</v>
      </c>
      <c r="B676" s="44" t="b" cm="1">
        <f t="array" ref="B676">AND(分科號=INDEX(E:E,ROW()),INDEX(D:D,ROW())&gt;=分起日,INDEX(D:D,ROW())&lt;=分訖日,IF(分專案="全部",TRUE,INDEX(J:J,ROW())=分專案))</f>
        <v>0</v>
      </c>
      <c r="C676" s="45" cm="1">
        <f t="array" ref="C676">IF(INDEX(F:F,ROW())&lt;&gt;"",INDEX(F:F,ROW()),IF(INDEX(E:E,ROW())&lt;&gt;0,INDEX(C:C,ROW()-1),0))</f>
        <v>0</v>
      </c>
      <c r="D676" s="44" cm="1">
        <f t="array" ref="D676">IF(INDEX(G:G,ROW())&lt;&gt;"",INDEX(G:G,ROW()),IF(INDEX(E:E,ROW())&lt;&gt;0,INDEX(D:D,ROW()-1),0))</f>
        <v>0</v>
      </c>
      <c r="E676" s="217" cm="1">
        <f t="array" ref="E676">IF(INDEX(I:I,ROW())&lt;&gt;"",VALUE(TRIM(LEFT(INDEX(I:I,ROW()),6))),0)</f>
        <v>0</v>
      </c>
      <c r="F676" s="283"/>
      <c r="G676" s="287"/>
      <c r="H676" s="302"/>
      <c r="I676" s="288"/>
      <c r="J676" s="302"/>
      <c r="K676" s="303"/>
      <c r="L676" s="50"/>
      <c r="M676" s="63"/>
    </row>
    <row r="677" spans="1:13">
      <c r="A677" s="44" cm="1">
        <f t="array" aca="1" ref="A677" ca="1">IF(INDEX(B:B,ROW()),COUNTIF(OFFSET(INDEX(B:B,ROW()),ROW()*-1+6,,ROW()-5),TRUE),0)</f>
        <v>0</v>
      </c>
      <c r="B677" s="44" t="b" cm="1">
        <f t="array" ref="B677">AND(分科號=INDEX(E:E,ROW()),INDEX(D:D,ROW())&gt;=分起日,INDEX(D:D,ROW())&lt;=分訖日,IF(分專案="全部",TRUE,INDEX(J:J,ROW())=分專案))</f>
        <v>0</v>
      </c>
      <c r="C677" s="45" cm="1">
        <f t="array" ref="C677">IF(INDEX(F:F,ROW())&lt;&gt;"",INDEX(F:F,ROW()),IF(INDEX(E:E,ROW())&lt;&gt;0,INDEX(C:C,ROW()-1),0))</f>
        <v>0</v>
      </c>
      <c r="D677" s="44" cm="1">
        <f t="array" ref="D677">IF(INDEX(G:G,ROW())&lt;&gt;"",INDEX(G:G,ROW()),IF(INDEX(E:E,ROW())&lt;&gt;0,INDEX(D:D,ROW()-1),0))</f>
        <v>0</v>
      </c>
      <c r="E677" s="217" cm="1">
        <f t="array" ref="E677">IF(INDEX(I:I,ROW())&lt;&gt;"",VALUE(TRIM(LEFT(INDEX(I:I,ROW()),6))),0)</f>
        <v>0</v>
      </c>
      <c r="F677" s="283"/>
      <c r="G677" s="287"/>
      <c r="H677" s="302"/>
      <c r="I677" s="288"/>
      <c r="J677" s="302"/>
      <c r="K677" s="303"/>
      <c r="L677" s="50"/>
      <c r="M677" s="63"/>
    </row>
    <row r="678" spans="1:13">
      <c r="A678" s="44" cm="1">
        <f t="array" aca="1" ref="A678" ca="1">IF(INDEX(B:B,ROW()),COUNTIF(OFFSET(INDEX(B:B,ROW()),ROW()*-1+6,,ROW()-5),TRUE),0)</f>
        <v>0</v>
      </c>
      <c r="B678" s="44" t="b" cm="1">
        <f t="array" ref="B678">AND(分科號=INDEX(E:E,ROW()),INDEX(D:D,ROW())&gt;=分起日,INDEX(D:D,ROW())&lt;=分訖日,IF(分專案="全部",TRUE,INDEX(J:J,ROW())=分專案))</f>
        <v>0</v>
      </c>
      <c r="C678" s="45" cm="1">
        <f t="array" ref="C678">IF(INDEX(F:F,ROW())&lt;&gt;"",INDEX(F:F,ROW()),IF(INDEX(E:E,ROW())&lt;&gt;0,INDEX(C:C,ROW()-1),0))</f>
        <v>0</v>
      </c>
      <c r="D678" s="44" cm="1">
        <f t="array" ref="D678">IF(INDEX(G:G,ROW())&lt;&gt;"",INDEX(G:G,ROW()),IF(INDEX(E:E,ROW())&lt;&gt;0,INDEX(D:D,ROW()-1),0))</f>
        <v>0</v>
      </c>
      <c r="E678" s="217" cm="1">
        <f t="array" ref="E678">IF(INDEX(I:I,ROW())&lt;&gt;"",VALUE(TRIM(LEFT(INDEX(I:I,ROW()),6))),0)</f>
        <v>0</v>
      </c>
      <c r="F678" s="283"/>
      <c r="G678" s="287"/>
      <c r="H678" s="302"/>
      <c r="I678" s="288"/>
      <c r="J678" s="302"/>
      <c r="K678" s="303"/>
      <c r="L678" s="50"/>
      <c r="M678" s="63"/>
    </row>
    <row r="679" spans="1:13">
      <c r="A679" s="44" cm="1">
        <f t="array" aca="1" ref="A679" ca="1">IF(INDEX(B:B,ROW()),COUNTIF(OFFSET(INDEX(B:B,ROW()),ROW()*-1+6,,ROW()-5),TRUE),0)</f>
        <v>0</v>
      </c>
      <c r="B679" s="44" t="b" cm="1">
        <f t="array" ref="B679">AND(分科號=INDEX(E:E,ROW()),INDEX(D:D,ROW())&gt;=分起日,INDEX(D:D,ROW())&lt;=分訖日,IF(分專案="全部",TRUE,INDEX(J:J,ROW())=分專案))</f>
        <v>0</v>
      </c>
      <c r="C679" s="45" cm="1">
        <f t="array" ref="C679">IF(INDEX(F:F,ROW())&lt;&gt;"",INDEX(F:F,ROW()),IF(INDEX(E:E,ROW())&lt;&gt;0,INDEX(C:C,ROW()-1),0))</f>
        <v>0</v>
      </c>
      <c r="D679" s="44" cm="1">
        <f t="array" ref="D679">IF(INDEX(G:G,ROW())&lt;&gt;"",INDEX(G:G,ROW()),IF(INDEX(E:E,ROW())&lt;&gt;0,INDEX(D:D,ROW()-1),0))</f>
        <v>0</v>
      </c>
      <c r="E679" s="217" cm="1">
        <f t="array" ref="E679">IF(INDEX(I:I,ROW())&lt;&gt;"",VALUE(TRIM(LEFT(INDEX(I:I,ROW()),6))),0)</f>
        <v>0</v>
      </c>
      <c r="F679" s="283"/>
      <c r="G679" s="287"/>
      <c r="H679" s="302"/>
      <c r="I679" s="288"/>
      <c r="J679" s="302"/>
      <c r="K679" s="303"/>
      <c r="L679" s="50"/>
      <c r="M679" s="63"/>
    </row>
    <row r="680" spans="1:13">
      <c r="A680" s="44" cm="1">
        <f t="array" aca="1" ref="A680" ca="1">IF(INDEX(B:B,ROW()),COUNTIF(OFFSET(INDEX(B:B,ROW()),ROW()*-1+6,,ROW()-5),TRUE),0)</f>
        <v>0</v>
      </c>
      <c r="B680" s="44" t="b" cm="1">
        <f t="array" ref="B680">AND(分科號=INDEX(E:E,ROW()),INDEX(D:D,ROW())&gt;=分起日,INDEX(D:D,ROW())&lt;=分訖日,IF(分專案="全部",TRUE,INDEX(J:J,ROW())=分專案))</f>
        <v>0</v>
      </c>
      <c r="C680" s="45" cm="1">
        <f t="array" ref="C680">IF(INDEX(F:F,ROW())&lt;&gt;"",INDEX(F:F,ROW()),IF(INDEX(E:E,ROW())&lt;&gt;0,INDEX(C:C,ROW()-1),0))</f>
        <v>0</v>
      </c>
      <c r="D680" s="44" cm="1">
        <f t="array" ref="D680">IF(INDEX(G:G,ROW())&lt;&gt;"",INDEX(G:G,ROW()),IF(INDEX(E:E,ROW())&lt;&gt;0,INDEX(D:D,ROW()-1),0))</f>
        <v>0</v>
      </c>
      <c r="E680" s="217" cm="1">
        <f t="array" ref="E680">IF(INDEX(I:I,ROW())&lt;&gt;"",VALUE(TRIM(LEFT(INDEX(I:I,ROW()),6))),0)</f>
        <v>0</v>
      </c>
      <c r="F680" s="283"/>
      <c r="G680" s="287"/>
      <c r="H680" s="302"/>
      <c r="I680" s="288"/>
      <c r="J680" s="302"/>
      <c r="K680" s="303"/>
      <c r="L680" s="50"/>
      <c r="M680" s="63"/>
    </row>
    <row r="681" spans="1:13">
      <c r="A681" s="44" cm="1">
        <f t="array" aca="1" ref="A681" ca="1">IF(INDEX(B:B,ROW()),COUNTIF(OFFSET(INDEX(B:B,ROW()),ROW()*-1+6,,ROW()-5),TRUE),0)</f>
        <v>0</v>
      </c>
      <c r="B681" s="44" t="b" cm="1">
        <f t="array" ref="B681">AND(分科號=INDEX(E:E,ROW()),INDEX(D:D,ROW())&gt;=分起日,INDEX(D:D,ROW())&lt;=分訖日,IF(分專案="全部",TRUE,INDEX(J:J,ROW())=分專案))</f>
        <v>0</v>
      </c>
      <c r="C681" s="45" cm="1">
        <f t="array" ref="C681">IF(INDEX(F:F,ROW())&lt;&gt;"",INDEX(F:F,ROW()),IF(INDEX(E:E,ROW())&lt;&gt;0,INDEX(C:C,ROW()-1),0))</f>
        <v>0</v>
      </c>
      <c r="D681" s="44" cm="1">
        <f t="array" ref="D681">IF(INDEX(G:G,ROW())&lt;&gt;"",INDEX(G:G,ROW()),IF(INDEX(E:E,ROW())&lt;&gt;0,INDEX(D:D,ROW()-1),0))</f>
        <v>0</v>
      </c>
      <c r="E681" s="217" cm="1">
        <f t="array" ref="E681">IF(INDEX(I:I,ROW())&lt;&gt;"",VALUE(TRIM(LEFT(INDEX(I:I,ROW()),6))),0)</f>
        <v>0</v>
      </c>
      <c r="F681" s="283"/>
      <c r="G681" s="287"/>
      <c r="H681" s="302"/>
      <c r="I681" s="288"/>
      <c r="J681" s="302"/>
      <c r="K681" s="303"/>
      <c r="L681" s="50"/>
      <c r="M681" s="63"/>
    </row>
    <row r="682" spans="1:13">
      <c r="A682" s="44" cm="1">
        <f t="array" aca="1" ref="A682" ca="1">IF(INDEX(B:B,ROW()),COUNTIF(OFFSET(INDEX(B:B,ROW()),ROW()*-1+6,,ROW()-5),TRUE),0)</f>
        <v>0</v>
      </c>
      <c r="B682" s="44" t="b" cm="1">
        <f t="array" ref="B682">AND(分科號=INDEX(E:E,ROW()),INDEX(D:D,ROW())&gt;=分起日,INDEX(D:D,ROW())&lt;=分訖日,IF(分專案="全部",TRUE,INDEX(J:J,ROW())=分專案))</f>
        <v>0</v>
      </c>
      <c r="C682" s="45" cm="1">
        <f t="array" ref="C682">IF(INDEX(F:F,ROW())&lt;&gt;"",INDEX(F:F,ROW()),IF(INDEX(E:E,ROW())&lt;&gt;0,INDEX(C:C,ROW()-1),0))</f>
        <v>0</v>
      </c>
      <c r="D682" s="44" cm="1">
        <f t="array" ref="D682">IF(INDEX(G:G,ROW())&lt;&gt;"",INDEX(G:G,ROW()),IF(INDEX(E:E,ROW())&lt;&gt;0,INDEX(D:D,ROW()-1),0))</f>
        <v>0</v>
      </c>
      <c r="E682" s="217" cm="1">
        <f t="array" ref="E682">IF(INDEX(I:I,ROW())&lt;&gt;"",VALUE(TRIM(LEFT(INDEX(I:I,ROW()),6))),0)</f>
        <v>0</v>
      </c>
      <c r="F682" s="283"/>
      <c r="G682" s="287"/>
      <c r="H682" s="302"/>
      <c r="I682" s="288"/>
      <c r="J682" s="302"/>
      <c r="K682" s="303"/>
      <c r="L682" s="50"/>
      <c r="M682" s="63"/>
    </row>
    <row r="683" spans="1:13">
      <c r="A683" s="44" cm="1">
        <f t="array" aca="1" ref="A683" ca="1">IF(INDEX(B:B,ROW()),COUNTIF(OFFSET(INDEX(B:B,ROW()),ROW()*-1+6,,ROW()-5),TRUE),0)</f>
        <v>0</v>
      </c>
      <c r="B683" s="44" t="b" cm="1">
        <f t="array" ref="B683">AND(分科號=INDEX(E:E,ROW()),INDEX(D:D,ROW())&gt;=分起日,INDEX(D:D,ROW())&lt;=分訖日,IF(分專案="全部",TRUE,INDEX(J:J,ROW())=分專案))</f>
        <v>0</v>
      </c>
      <c r="C683" s="45" cm="1">
        <f t="array" ref="C683">IF(INDEX(F:F,ROW())&lt;&gt;"",INDEX(F:F,ROW()),IF(INDEX(E:E,ROW())&lt;&gt;0,INDEX(C:C,ROW()-1),0))</f>
        <v>0</v>
      </c>
      <c r="D683" s="44" cm="1">
        <f t="array" ref="D683">IF(INDEX(G:G,ROW())&lt;&gt;"",INDEX(G:G,ROW()),IF(INDEX(E:E,ROW())&lt;&gt;0,INDEX(D:D,ROW()-1),0))</f>
        <v>0</v>
      </c>
      <c r="E683" s="217" cm="1">
        <f t="array" ref="E683">IF(INDEX(I:I,ROW())&lt;&gt;"",VALUE(TRIM(LEFT(INDEX(I:I,ROW()),6))),0)</f>
        <v>0</v>
      </c>
      <c r="F683" s="283"/>
      <c r="G683" s="287"/>
      <c r="H683" s="302"/>
      <c r="I683" s="288"/>
      <c r="J683" s="302"/>
      <c r="K683" s="303"/>
      <c r="L683" s="50"/>
      <c r="M683" s="63"/>
    </row>
    <row r="684" spans="1:13">
      <c r="A684" s="44" cm="1">
        <f t="array" aca="1" ref="A684" ca="1">IF(INDEX(B:B,ROW()),COUNTIF(OFFSET(INDEX(B:B,ROW()),ROW()*-1+6,,ROW()-5),TRUE),0)</f>
        <v>0</v>
      </c>
      <c r="B684" s="44" t="b" cm="1">
        <f t="array" ref="B684">AND(分科號=INDEX(E:E,ROW()),INDEX(D:D,ROW())&gt;=分起日,INDEX(D:D,ROW())&lt;=分訖日,IF(分專案="全部",TRUE,INDEX(J:J,ROW())=分專案))</f>
        <v>0</v>
      </c>
      <c r="C684" s="45" cm="1">
        <f t="array" ref="C684">IF(INDEX(F:F,ROW())&lt;&gt;"",INDEX(F:F,ROW()),IF(INDEX(E:E,ROW())&lt;&gt;0,INDEX(C:C,ROW()-1),0))</f>
        <v>0</v>
      </c>
      <c r="D684" s="44" cm="1">
        <f t="array" ref="D684">IF(INDEX(G:G,ROW())&lt;&gt;"",INDEX(G:G,ROW()),IF(INDEX(E:E,ROW())&lt;&gt;0,INDEX(D:D,ROW()-1),0))</f>
        <v>0</v>
      </c>
      <c r="E684" s="217" cm="1">
        <f t="array" ref="E684">IF(INDEX(I:I,ROW())&lt;&gt;"",VALUE(TRIM(LEFT(INDEX(I:I,ROW()),6))),0)</f>
        <v>0</v>
      </c>
      <c r="F684" s="283"/>
      <c r="G684" s="287"/>
      <c r="H684" s="302"/>
      <c r="I684" s="288"/>
      <c r="J684" s="302"/>
      <c r="K684" s="303"/>
      <c r="L684" s="50"/>
      <c r="M684" s="63"/>
    </row>
    <row r="685" spans="1:13">
      <c r="A685" s="44" cm="1">
        <f t="array" aca="1" ref="A685" ca="1">IF(INDEX(B:B,ROW()),COUNTIF(OFFSET(INDEX(B:B,ROW()),ROW()*-1+6,,ROW()-5),TRUE),0)</f>
        <v>0</v>
      </c>
      <c r="B685" s="44" t="b" cm="1">
        <f t="array" ref="B685">AND(分科號=INDEX(E:E,ROW()),INDEX(D:D,ROW())&gt;=分起日,INDEX(D:D,ROW())&lt;=分訖日,IF(分專案="全部",TRUE,INDEX(J:J,ROW())=分專案))</f>
        <v>0</v>
      </c>
      <c r="C685" s="45" cm="1">
        <f t="array" ref="C685">IF(INDEX(F:F,ROW())&lt;&gt;"",INDEX(F:F,ROW()),IF(INDEX(E:E,ROW())&lt;&gt;0,INDEX(C:C,ROW()-1),0))</f>
        <v>0</v>
      </c>
      <c r="D685" s="44" cm="1">
        <f t="array" ref="D685">IF(INDEX(G:G,ROW())&lt;&gt;"",INDEX(G:G,ROW()),IF(INDEX(E:E,ROW())&lt;&gt;0,INDEX(D:D,ROW()-1),0))</f>
        <v>0</v>
      </c>
      <c r="E685" s="217" cm="1">
        <f t="array" ref="E685">IF(INDEX(I:I,ROW())&lt;&gt;"",VALUE(TRIM(LEFT(INDEX(I:I,ROW()),6))),0)</f>
        <v>0</v>
      </c>
      <c r="F685" s="283"/>
      <c r="G685" s="287"/>
      <c r="H685" s="302"/>
      <c r="I685" s="288"/>
      <c r="J685" s="302"/>
      <c r="K685" s="303"/>
      <c r="L685" s="50"/>
      <c r="M685" s="63"/>
    </row>
    <row r="686" spans="1:13">
      <c r="A686" s="44" cm="1">
        <f t="array" aca="1" ref="A686" ca="1">IF(INDEX(B:B,ROW()),COUNTIF(OFFSET(INDEX(B:B,ROW()),ROW()*-1+6,,ROW()-5),TRUE),0)</f>
        <v>0</v>
      </c>
      <c r="B686" s="44" t="b" cm="1">
        <f t="array" ref="B686">AND(分科號=INDEX(E:E,ROW()),INDEX(D:D,ROW())&gt;=分起日,INDEX(D:D,ROW())&lt;=分訖日,IF(分專案="全部",TRUE,INDEX(J:J,ROW())=分專案))</f>
        <v>0</v>
      </c>
      <c r="C686" s="45" cm="1">
        <f t="array" ref="C686">IF(INDEX(F:F,ROW())&lt;&gt;"",INDEX(F:F,ROW()),IF(INDEX(E:E,ROW())&lt;&gt;0,INDEX(C:C,ROW()-1),0))</f>
        <v>0</v>
      </c>
      <c r="D686" s="44" cm="1">
        <f t="array" ref="D686">IF(INDEX(G:G,ROW())&lt;&gt;"",INDEX(G:G,ROW()),IF(INDEX(E:E,ROW())&lt;&gt;0,INDEX(D:D,ROW()-1),0))</f>
        <v>0</v>
      </c>
      <c r="E686" s="217" cm="1">
        <f t="array" ref="E686">IF(INDEX(I:I,ROW())&lt;&gt;"",VALUE(TRIM(LEFT(INDEX(I:I,ROW()),6))),0)</f>
        <v>0</v>
      </c>
      <c r="F686" s="283"/>
      <c r="G686" s="287"/>
      <c r="H686" s="302"/>
      <c r="I686" s="288"/>
      <c r="J686" s="302"/>
      <c r="K686" s="303"/>
      <c r="L686" s="50"/>
      <c r="M686" s="63"/>
    </row>
    <row r="687" spans="1:13">
      <c r="A687" s="44" cm="1">
        <f t="array" aca="1" ref="A687" ca="1">IF(INDEX(B:B,ROW()),COUNTIF(OFFSET(INDEX(B:B,ROW()),ROW()*-1+6,,ROW()-5),TRUE),0)</f>
        <v>0</v>
      </c>
      <c r="B687" s="44" t="b" cm="1">
        <f t="array" ref="B687">AND(分科號=INDEX(E:E,ROW()),INDEX(D:D,ROW())&gt;=分起日,INDEX(D:D,ROW())&lt;=分訖日,IF(分專案="全部",TRUE,INDEX(J:J,ROW())=分專案))</f>
        <v>0</v>
      </c>
      <c r="C687" s="45" cm="1">
        <f t="array" ref="C687">IF(INDEX(F:F,ROW())&lt;&gt;"",INDEX(F:F,ROW()),IF(INDEX(E:E,ROW())&lt;&gt;0,INDEX(C:C,ROW()-1),0))</f>
        <v>0</v>
      </c>
      <c r="D687" s="44" cm="1">
        <f t="array" ref="D687">IF(INDEX(G:G,ROW())&lt;&gt;"",INDEX(G:G,ROW()),IF(INDEX(E:E,ROW())&lt;&gt;0,INDEX(D:D,ROW()-1),0))</f>
        <v>0</v>
      </c>
      <c r="E687" s="217" cm="1">
        <f t="array" ref="E687">IF(INDEX(I:I,ROW())&lt;&gt;"",VALUE(TRIM(LEFT(INDEX(I:I,ROW()),6))),0)</f>
        <v>0</v>
      </c>
      <c r="F687" s="283"/>
      <c r="G687" s="287"/>
      <c r="H687" s="302"/>
      <c r="I687" s="288"/>
      <c r="J687" s="302"/>
      <c r="K687" s="303"/>
      <c r="L687" s="50"/>
      <c r="M687" s="63"/>
    </row>
    <row r="688" spans="1:13">
      <c r="A688" s="44" cm="1">
        <f t="array" aca="1" ref="A688" ca="1">IF(INDEX(B:B,ROW()),COUNTIF(OFFSET(INDEX(B:B,ROW()),ROW()*-1+6,,ROW()-5),TRUE),0)</f>
        <v>0</v>
      </c>
      <c r="B688" s="44" t="b" cm="1">
        <f t="array" ref="B688">AND(分科號=INDEX(E:E,ROW()),INDEX(D:D,ROW())&gt;=分起日,INDEX(D:D,ROW())&lt;=分訖日,IF(分專案="全部",TRUE,INDEX(J:J,ROW())=分專案))</f>
        <v>0</v>
      </c>
      <c r="C688" s="45" cm="1">
        <f t="array" ref="C688">IF(INDEX(F:F,ROW())&lt;&gt;"",INDEX(F:F,ROW()),IF(INDEX(E:E,ROW())&lt;&gt;0,INDEX(C:C,ROW()-1),0))</f>
        <v>0</v>
      </c>
      <c r="D688" s="44" cm="1">
        <f t="array" ref="D688">IF(INDEX(G:G,ROW())&lt;&gt;"",INDEX(G:G,ROW()),IF(INDEX(E:E,ROW())&lt;&gt;0,INDEX(D:D,ROW()-1),0))</f>
        <v>0</v>
      </c>
      <c r="E688" s="217" cm="1">
        <f t="array" ref="E688">IF(INDEX(I:I,ROW())&lt;&gt;"",VALUE(TRIM(LEFT(INDEX(I:I,ROW()),6))),0)</f>
        <v>0</v>
      </c>
      <c r="F688" s="283"/>
      <c r="G688" s="287"/>
      <c r="H688" s="302"/>
      <c r="I688" s="288"/>
      <c r="J688" s="302"/>
      <c r="K688" s="303"/>
      <c r="L688" s="50"/>
      <c r="M688" s="63"/>
    </row>
    <row r="689" spans="1:13">
      <c r="A689" s="44" cm="1">
        <f t="array" aca="1" ref="A689" ca="1">IF(INDEX(B:B,ROW()),COUNTIF(OFFSET(INDEX(B:B,ROW()),ROW()*-1+6,,ROW()-5),TRUE),0)</f>
        <v>0</v>
      </c>
      <c r="B689" s="44" t="b" cm="1">
        <f t="array" ref="B689">AND(分科號=INDEX(E:E,ROW()),INDEX(D:D,ROW())&gt;=分起日,INDEX(D:D,ROW())&lt;=分訖日,IF(分專案="全部",TRUE,INDEX(J:J,ROW())=分專案))</f>
        <v>0</v>
      </c>
      <c r="C689" s="45" cm="1">
        <f t="array" ref="C689">IF(INDEX(F:F,ROW())&lt;&gt;"",INDEX(F:F,ROW()),IF(INDEX(E:E,ROW())&lt;&gt;0,INDEX(C:C,ROW()-1),0))</f>
        <v>0</v>
      </c>
      <c r="D689" s="44" cm="1">
        <f t="array" ref="D689">IF(INDEX(G:G,ROW())&lt;&gt;"",INDEX(G:G,ROW()),IF(INDEX(E:E,ROW())&lt;&gt;0,INDEX(D:D,ROW()-1),0))</f>
        <v>0</v>
      </c>
      <c r="E689" s="217" cm="1">
        <f t="array" ref="E689">IF(INDEX(I:I,ROW())&lt;&gt;"",VALUE(TRIM(LEFT(INDEX(I:I,ROW()),6))),0)</f>
        <v>0</v>
      </c>
      <c r="F689" s="283"/>
      <c r="G689" s="287"/>
      <c r="H689" s="302"/>
      <c r="I689" s="288"/>
      <c r="J689" s="302"/>
      <c r="K689" s="303"/>
      <c r="L689" s="50"/>
      <c r="M689" s="63"/>
    </row>
    <row r="690" spans="1:13">
      <c r="A690" s="44" cm="1">
        <f t="array" aca="1" ref="A690" ca="1">IF(INDEX(B:B,ROW()),COUNTIF(OFFSET(INDEX(B:B,ROW()),ROW()*-1+6,,ROW()-5),TRUE),0)</f>
        <v>0</v>
      </c>
      <c r="B690" s="44" t="b" cm="1">
        <f t="array" ref="B690">AND(分科號=INDEX(E:E,ROW()),INDEX(D:D,ROW())&gt;=分起日,INDEX(D:D,ROW())&lt;=分訖日,IF(分專案="全部",TRUE,INDEX(J:J,ROW())=分專案))</f>
        <v>0</v>
      </c>
      <c r="C690" s="45" cm="1">
        <f t="array" ref="C690">IF(INDEX(F:F,ROW())&lt;&gt;"",INDEX(F:F,ROW()),IF(INDEX(E:E,ROW())&lt;&gt;0,INDEX(C:C,ROW()-1),0))</f>
        <v>0</v>
      </c>
      <c r="D690" s="44" cm="1">
        <f t="array" ref="D690">IF(INDEX(G:G,ROW())&lt;&gt;"",INDEX(G:G,ROW()),IF(INDEX(E:E,ROW())&lt;&gt;0,INDEX(D:D,ROW()-1),0))</f>
        <v>0</v>
      </c>
      <c r="E690" s="217" cm="1">
        <f t="array" ref="E690">IF(INDEX(I:I,ROW())&lt;&gt;"",VALUE(TRIM(LEFT(INDEX(I:I,ROW()),6))),0)</f>
        <v>0</v>
      </c>
      <c r="F690" s="283"/>
      <c r="G690" s="287"/>
      <c r="H690" s="302"/>
      <c r="I690" s="288"/>
      <c r="J690" s="302"/>
      <c r="K690" s="303"/>
      <c r="L690" s="50"/>
      <c r="M690" s="63"/>
    </row>
    <row r="691" spans="1:13">
      <c r="A691" s="44" cm="1">
        <f t="array" aca="1" ref="A691" ca="1">IF(INDEX(B:B,ROW()),COUNTIF(OFFSET(INDEX(B:B,ROW()),ROW()*-1+6,,ROW()-5),TRUE),0)</f>
        <v>0</v>
      </c>
      <c r="B691" s="44" t="b" cm="1">
        <f t="array" ref="B691">AND(分科號=INDEX(E:E,ROW()),INDEX(D:D,ROW())&gt;=分起日,INDEX(D:D,ROW())&lt;=分訖日,IF(分專案="全部",TRUE,INDEX(J:J,ROW())=分專案))</f>
        <v>0</v>
      </c>
      <c r="C691" s="45" cm="1">
        <f t="array" ref="C691">IF(INDEX(F:F,ROW())&lt;&gt;"",INDEX(F:F,ROW()),IF(INDEX(E:E,ROW())&lt;&gt;0,INDEX(C:C,ROW()-1),0))</f>
        <v>0</v>
      </c>
      <c r="D691" s="44" cm="1">
        <f t="array" ref="D691">IF(INDEX(G:G,ROW())&lt;&gt;"",INDEX(G:G,ROW()),IF(INDEX(E:E,ROW())&lt;&gt;0,INDEX(D:D,ROW()-1),0))</f>
        <v>0</v>
      </c>
      <c r="E691" s="217" cm="1">
        <f t="array" ref="E691">IF(INDEX(I:I,ROW())&lt;&gt;"",VALUE(TRIM(LEFT(INDEX(I:I,ROW()),6))),0)</f>
        <v>0</v>
      </c>
      <c r="F691" s="283"/>
      <c r="G691" s="287"/>
      <c r="H691" s="302"/>
      <c r="I691" s="288"/>
      <c r="J691" s="302"/>
      <c r="K691" s="303"/>
      <c r="L691" s="50"/>
      <c r="M691" s="63"/>
    </row>
    <row r="692" spans="1:13">
      <c r="A692" s="44" cm="1">
        <f t="array" aca="1" ref="A692" ca="1">IF(INDEX(B:B,ROW()),COUNTIF(OFFSET(INDEX(B:B,ROW()),ROW()*-1+6,,ROW()-5),TRUE),0)</f>
        <v>0</v>
      </c>
      <c r="B692" s="44" t="b" cm="1">
        <f t="array" ref="B692">AND(分科號=INDEX(E:E,ROW()),INDEX(D:D,ROW())&gt;=分起日,INDEX(D:D,ROW())&lt;=分訖日,IF(分專案="全部",TRUE,INDEX(J:J,ROW())=分專案))</f>
        <v>0</v>
      </c>
      <c r="C692" s="45" cm="1">
        <f t="array" ref="C692">IF(INDEX(F:F,ROW())&lt;&gt;"",INDEX(F:F,ROW()),IF(INDEX(E:E,ROW())&lt;&gt;0,INDEX(C:C,ROW()-1),0))</f>
        <v>0</v>
      </c>
      <c r="D692" s="44" cm="1">
        <f t="array" ref="D692">IF(INDEX(G:G,ROW())&lt;&gt;"",INDEX(G:G,ROW()),IF(INDEX(E:E,ROW())&lt;&gt;0,INDEX(D:D,ROW()-1),0))</f>
        <v>0</v>
      </c>
      <c r="E692" s="217" cm="1">
        <f t="array" ref="E692">IF(INDEX(I:I,ROW())&lt;&gt;"",VALUE(TRIM(LEFT(INDEX(I:I,ROW()),6))),0)</f>
        <v>0</v>
      </c>
      <c r="F692" s="283"/>
      <c r="G692" s="287"/>
      <c r="H692" s="302"/>
      <c r="I692" s="288"/>
      <c r="J692" s="302"/>
      <c r="K692" s="303"/>
      <c r="L692" s="50"/>
      <c r="M692" s="63"/>
    </row>
    <row r="693" spans="1:13">
      <c r="A693" s="44" cm="1">
        <f t="array" aca="1" ref="A693" ca="1">IF(INDEX(B:B,ROW()),COUNTIF(OFFSET(INDEX(B:B,ROW()),ROW()*-1+6,,ROW()-5),TRUE),0)</f>
        <v>0</v>
      </c>
      <c r="B693" s="44" t="b" cm="1">
        <f t="array" ref="B693">AND(分科號=INDEX(E:E,ROW()),INDEX(D:D,ROW())&gt;=分起日,INDEX(D:D,ROW())&lt;=分訖日,IF(分專案="全部",TRUE,INDEX(J:J,ROW())=分專案))</f>
        <v>0</v>
      </c>
      <c r="C693" s="45" cm="1">
        <f t="array" ref="C693">IF(INDEX(F:F,ROW())&lt;&gt;"",INDEX(F:F,ROW()),IF(INDEX(E:E,ROW())&lt;&gt;0,INDEX(C:C,ROW()-1),0))</f>
        <v>0</v>
      </c>
      <c r="D693" s="44" cm="1">
        <f t="array" ref="D693">IF(INDEX(G:G,ROW())&lt;&gt;"",INDEX(G:G,ROW()),IF(INDEX(E:E,ROW())&lt;&gt;0,INDEX(D:D,ROW()-1),0))</f>
        <v>0</v>
      </c>
      <c r="E693" s="217" cm="1">
        <f t="array" ref="E693">IF(INDEX(I:I,ROW())&lt;&gt;"",VALUE(TRIM(LEFT(INDEX(I:I,ROW()),6))),0)</f>
        <v>0</v>
      </c>
      <c r="F693" s="283"/>
      <c r="G693" s="287"/>
      <c r="H693" s="302"/>
      <c r="I693" s="288"/>
      <c r="J693" s="302"/>
      <c r="K693" s="303"/>
      <c r="L693" s="50"/>
      <c r="M693" s="63"/>
    </row>
    <row r="694" spans="1:13">
      <c r="A694" s="44" cm="1">
        <f t="array" aca="1" ref="A694" ca="1">IF(INDEX(B:B,ROW()),COUNTIF(OFFSET(INDEX(B:B,ROW()),ROW()*-1+6,,ROW()-5),TRUE),0)</f>
        <v>0</v>
      </c>
      <c r="B694" s="44" t="b" cm="1">
        <f t="array" ref="B694">AND(分科號=INDEX(E:E,ROW()),INDEX(D:D,ROW())&gt;=分起日,INDEX(D:D,ROW())&lt;=分訖日,IF(分專案="全部",TRUE,INDEX(J:J,ROW())=分專案))</f>
        <v>0</v>
      </c>
      <c r="C694" s="45" cm="1">
        <f t="array" ref="C694">IF(INDEX(F:F,ROW())&lt;&gt;"",INDEX(F:F,ROW()),IF(INDEX(E:E,ROW())&lt;&gt;0,INDEX(C:C,ROW()-1),0))</f>
        <v>0</v>
      </c>
      <c r="D694" s="44" cm="1">
        <f t="array" ref="D694">IF(INDEX(G:G,ROW())&lt;&gt;"",INDEX(G:G,ROW()),IF(INDEX(E:E,ROW())&lt;&gt;0,INDEX(D:D,ROW()-1),0))</f>
        <v>0</v>
      </c>
      <c r="E694" s="217" cm="1">
        <f t="array" ref="E694">IF(INDEX(I:I,ROW())&lt;&gt;"",VALUE(TRIM(LEFT(INDEX(I:I,ROW()),6))),0)</f>
        <v>0</v>
      </c>
      <c r="F694" s="283"/>
      <c r="G694" s="287"/>
      <c r="H694" s="302"/>
      <c r="I694" s="288"/>
      <c r="J694" s="302"/>
      <c r="K694" s="303"/>
      <c r="L694" s="50"/>
      <c r="M694" s="63"/>
    </row>
    <row r="695" spans="1:13">
      <c r="A695" s="44" cm="1">
        <f t="array" aca="1" ref="A695" ca="1">IF(INDEX(B:B,ROW()),COUNTIF(OFFSET(INDEX(B:B,ROW()),ROW()*-1+6,,ROW()-5),TRUE),0)</f>
        <v>0</v>
      </c>
      <c r="B695" s="44" t="b" cm="1">
        <f t="array" ref="B695">AND(分科號=INDEX(E:E,ROW()),INDEX(D:D,ROW())&gt;=分起日,INDEX(D:D,ROW())&lt;=分訖日,IF(分專案="全部",TRUE,INDEX(J:J,ROW())=分專案))</f>
        <v>0</v>
      </c>
      <c r="C695" s="45" cm="1">
        <f t="array" ref="C695">IF(INDEX(F:F,ROW())&lt;&gt;"",INDEX(F:F,ROW()),IF(INDEX(E:E,ROW())&lt;&gt;0,INDEX(C:C,ROW()-1),0))</f>
        <v>0</v>
      </c>
      <c r="D695" s="44" cm="1">
        <f t="array" ref="D695">IF(INDEX(G:G,ROW())&lt;&gt;"",INDEX(G:G,ROW()),IF(INDEX(E:E,ROW())&lt;&gt;0,INDEX(D:D,ROW()-1),0))</f>
        <v>0</v>
      </c>
      <c r="E695" s="217" cm="1">
        <f t="array" ref="E695">IF(INDEX(I:I,ROW())&lt;&gt;"",VALUE(TRIM(LEFT(INDEX(I:I,ROW()),6))),0)</f>
        <v>0</v>
      </c>
      <c r="F695" s="283"/>
      <c r="G695" s="287"/>
      <c r="H695" s="302"/>
      <c r="I695" s="288"/>
      <c r="J695" s="302"/>
      <c r="K695" s="303"/>
      <c r="L695" s="50"/>
      <c r="M695" s="63"/>
    </row>
    <row r="696" spans="1:13">
      <c r="A696" s="44" cm="1">
        <f t="array" aca="1" ref="A696" ca="1">IF(INDEX(B:B,ROW()),COUNTIF(OFFSET(INDEX(B:B,ROW()),ROW()*-1+6,,ROW()-5),TRUE),0)</f>
        <v>0</v>
      </c>
      <c r="B696" s="44" t="b" cm="1">
        <f t="array" ref="B696">AND(分科號=INDEX(E:E,ROW()),INDEX(D:D,ROW())&gt;=分起日,INDEX(D:D,ROW())&lt;=分訖日,IF(分專案="全部",TRUE,INDEX(J:J,ROW())=分專案))</f>
        <v>0</v>
      </c>
      <c r="C696" s="45" cm="1">
        <f t="array" ref="C696">IF(INDEX(F:F,ROW())&lt;&gt;"",INDEX(F:F,ROW()),IF(INDEX(E:E,ROW())&lt;&gt;0,INDEX(C:C,ROW()-1),0))</f>
        <v>0</v>
      </c>
      <c r="D696" s="44" cm="1">
        <f t="array" ref="D696">IF(INDEX(G:G,ROW())&lt;&gt;"",INDEX(G:G,ROW()),IF(INDEX(E:E,ROW())&lt;&gt;0,INDEX(D:D,ROW()-1),0))</f>
        <v>0</v>
      </c>
      <c r="E696" s="217" cm="1">
        <f t="array" ref="E696">IF(INDEX(I:I,ROW())&lt;&gt;"",VALUE(TRIM(LEFT(INDEX(I:I,ROW()),6))),0)</f>
        <v>0</v>
      </c>
      <c r="F696" s="283"/>
      <c r="G696" s="287"/>
      <c r="H696" s="302"/>
      <c r="I696" s="288"/>
      <c r="J696" s="302"/>
      <c r="K696" s="303"/>
      <c r="L696" s="50"/>
      <c r="M696" s="63"/>
    </row>
    <row r="697" spans="1:13">
      <c r="A697" s="44" cm="1">
        <f t="array" aca="1" ref="A697" ca="1">IF(INDEX(B:B,ROW()),COUNTIF(OFFSET(INDEX(B:B,ROW()),ROW()*-1+6,,ROW()-5),TRUE),0)</f>
        <v>0</v>
      </c>
      <c r="B697" s="44" t="b" cm="1">
        <f t="array" ref="B697">AND(分科號=INDEX(E:E,ROW()),INDEX(D:D,ROW())&gt;=分起日,INDEX(D:D,ROW())&lt;=分訖日,IF(分專案="全部",TRUE,INDEX(J:J,ROW())=分專案))</f>
        <v>0</v>
      </c>
      <c r="C697" s="45" cm="1">
        <f t="array" ref="C697">IF(INDEX(F:F,ROW())&lt;&gt;"",INDEX(F:F,ROW()),IF(INDEX(E:E,ROW())&lt;&gt;0,INDEX(C:C,ROW()-1),0))</f>
        <v>0</v>
      </c>
      <c r="D697" s="44" cm="1">
        <f t="array" ref="D697">IF(INDEX(G:G,ROW())&lt;&gt;"",INDEX(G:G,ROW()),IF(INDEX(E:E,ROW())&lt;&gt;0,INDEX(D:D,ROW()-1),0))</f>
        <v>0</v>
      </c>
      <c r="E697" s="217" cm="1">
        <f t="array" ref="E697">IF(INDEX(I:I,ROW())&lt;&gt;"",VALUE(TRIM(LEFT(INDEX(I:I,ROW()),6))),0)</f>
        <v>0</v>
      </c>
      <c r="F697" s="283"/>
      <c r="G697" s="287"/>
      <c r="H697" s="302"/>
      <c r="I697" s="288"/>
      <c r="J697" s="302"/>
      <c r="K697" s="303"/>
      <c r="L697" s="50"/>
      <c r="M697" s="63"/>
    </row>
    <row r="698" spans="1:13">
      <c r="A698" s="44" cm="1">
        <f t="array" aca="1" ref="A698" ca="1">IF(INDEX(B:B,ROW()),COUNTIF(OFFSET(INDEX(B:B,ROW()),ROW()*-1+6,,ROW()-5),TRUE),0)</f>
        <v>0</v>
      </c>
      <c r="B698" s="44" t="b" cm="1">
        <f t="array" ref="B698">AND(分科號=INDEX(E:E,ROW()),INDEX(D:D,ROW())&gt;=分起日,INDEX(D:D,ROW())&lt;=分訖日,IF(分專案="全部",TRUE,INDEX(J:J,ROW())=分專案))</f>
        <v>0</v>
      </c>
      <c r="C698" s="45" cm="1">
        <f t="array" ref="C698">IF(INDEX(F:F,ROW())&lt;&gt;"",INDEX(F:F,ROW()),IF(INDEX(E:E,ROW())&lt;&gt;0,INDEX(C:C,ROW()-1),0))</f>
        <v>0</v>
      </c>
      <c r="D698" s="44" cm="1">
        <f t="array" ref="D698">IF(INDEX(G:G,ROW())&lt;&gt;"",INDEX(G:G,ROW()),IF(INDEX(E:E,ROW())&lt;&gt;0,INDEX(D:D,ROW()-1),0))</f>
        <v>0</v>
      </c>
      <c r="E698" s="217" cm="1">
        <f t="array" ref="E698">IF(INDEX(I:I,ROW())&lt;&gt;"",VALUE(TRIM(LEFT(INDEX(I:I,ROW()),6))),0)</f>
        <v>0</v>
      </c>
      <c r="F698" s="283"/>
      <c r="G698" s="287"/>
      <c r="H698" s="302"/>
      <c r="I698" s="288"/>
      <c r="J698" s="302"/>
      <c r="K698" s="303"/>
      <c r="L698" s="50"/>
      <c r="M698" s="63"/>
    </row>
    <row r="699" spans="1:13">
      <c r="A699" s="44" cm="1">
        <f t="array" aca="1" ref="A699" ca="1">IF(INDEX(B:B,ROW()),COUNTIF(OFFSET(INDEX(B:B,ROW()),ROW()*-1+6,,ROW()-5),TRUE),0)</f>
        <v>0</v>
      </c>
      <c r="B699" s="44" t="b" cm="1">
        <f t="array" ref="B699">AND(分科號=INDEX(E:E,ROW()),INDEX(D:D,ROW())&gt;=分起日,INDEX(D:D,ROW())&lt;=分訖日,IF(分專案="全部",TRUE,INDEX(J:J,ROW())=分專案))</f>
        <v>0</v>
      </c>
      <c r="C699" s="45" cm="1">
        <f t="array" ref="C699">IF(INDEX(F:F,ROW())&lt;&gt;"",INDEX(F:F,ROW()),IF(INDEX(E:E,ROW())&lt;&gt;0,INDEX(C:C,ROW()-1),0))</f>
        <v>0</v>
      </c>
      <c r="D699" s="44" cm="1">
        <f t="array" ref="D699">IF(INDEX(G:G,ROW())&lt;&gt;"",INDEX(G:G,ROW()),IF(INDEX(E:E,ROW())&lt;&gt;0,INDEX(D:D,ROW()-1),0))</f>
        <v>0</v>
      </c>
      <c r="E699" s="217" cm="1">
        <f t="array" ref="E699">IF(INDEX(I:I,ROW())&lt;&gt;"",VALUE(TRIM(LEFT(INDEX(I:I,ROW()),6))),0)</f>
        <v>0</v>
      </c>
      <c r="F699" s="283"/>
      <c r="G699" s="287"/>
      <c r="H699" s="302"/>
      <c r="I699" s="288"/>
      <c r="J699" s="302"/>
      <c r="K699" s="303"/>
      <c r="L699" s="50"/>
      <c r="M699" s="63"/>
    </row>
    <row r="700" spans="1:13">
      <c r="A700" s="44" cm="1">
        <f t="array" aca="1" ref="A700" ca="1">IF(INDEX(B:B,ROW()),COUNTIF(OFFSET(INDEX(B:B,ROW()),ROW()*-1+6,,ROW()-5),TRUE),0)</f>
        <v>0</v>
      </c>
      <c r="B700" s="44" t="b" cm="1">
        <f t="array" ref="B700">AND(分科號=INDEX(E:E,ROW()),INDEX(D:D,ROW())&gt;=分起日,INDEX(D:D,ROW())&lt;=分訖日,IF(分專案="全部",TRUE,INDEX(J:J,ROW())=分專案))</f>
        <v>0</v>
      </c>
      <c r="C700" s="45" cm="1">
        <f t="array" ref="C700">IF(INDEX(F:F,ROW())&lt;&gt;"",INDEX(F:F,ROW()),IF(INDEX(E:E,ROW())&lt;&gt;0,INDEX(C:C,ROW()-1),0))</f>
        <v>0</v>
      </c>
      <c r="D700" s="44" cm="1">
        <f t="array" ref="D700">IF(INDEX(G:G,ROW())&lt;&gt;"",INDEX(G:G,ROW()),IF(INDEX(E:E,ROW())&lt;&gt;0,INDEX(D:D,ROW()-1),0))</f>
        <v>0</v>
      </c>
      <c r="E700" s="217" cm="1">
        <f t="array" ref="E700">IF(INDEX(I:I,ROW())&lt;&gt;"",VALUE(TRIM(LEFT(INDEX(I:I,ROW()),6))),0)</f>
        <v>0</v>
      </c>
      <c r="F700" s="283"/>
      <c r="G700" s="287"/>
      <c r="H700" s="302"/>
      <c r="I700" s="288"/>
      <c r="J700" s="302"/>
      <c r="K700" s="303"/>
      <c r="L700" s="50"/>
      <c r="M700" s="63"/>
    </row>
    <row r="701" spans="1:13">
      <c r="A701" s="44" cm="1">
        <f t="array" aca="1" ref="A701" ca="1">IF(INDEX(B:B,ROW()),COUNTIF(OFFSET(INDEX(B:B,ROW()),ROW()*-1+6,,ROW()-5),TRUE),0)</f>
        <v>0</v>
      </c>
      <c r="B701" s="44" t="b" cm="1">
        <f t="array" ref="B701">AND(分科號=INDEX(E:E,ROW()),INDEX(D:D,ROW())&gt;=分起日,INDEX(D:D,ROW())&lt;=分訖日,IF(分專案="全部",TRUE,INDEX(J:J,ROW())=分專案))</f>
        <v>0</v>
      </c>
      <c r="C701" s="45" cm="1">
        <f t="array" ref="C701">IF(INDEX(F:F,ROW())&lt;&gt;"",INDEX(F:F,ROW()),IF(INDEX(E:E,ROW())&lt;&gt;0,INDEX(C:C,ROW()-1),0))</f>
        <v>0</v>
      </c>
      <c r="D701" s="44" cm="1">
        <f t="array" ref="D701">IF(INDEX(G:G,ROW())&lt;&gt;"",INDEX(G:G,ROW()),IF(INDEX(E:E,ROW())&lt;&gt;0,INDEX(D:D,ROW()-1),0))</f>
        <v>0</v>
      </c>
      <c r="E701" s="217" cm="1">
        <f t="array" ref="E701">IF(INDEX(I:I,ROW())&lt;&gt;"",VALUE(TRIM(LEFT(INDEX(I:I,ROW()),6))),0)</f>
        <v>0</v>
      </c>
      <c r="F701" s="283"/>
      <c r="G701" s="287"/>
      <c r="H701" s="302"/>
      <c r="I701" s="288"/>
      <c r="J701" s="302"/>
      <c r="K701" s="303"/>
      <c r="L701" s="50"/>
      <c r="M701" s="63"/>
    </row>
    <row r="702" spans="1:13">
      <c r="A702" s="44" cm="1">
        <f t="array" aca="1" ref="A702" ca="1">IF(INDEX(B:B,ROW()),COUNTIF(OFFSET(INDEX(B:B,ROW()),ROW()*-1+6,,ROW()-5),TRUE),0)</f>
        <v>0</v>
      </c>
      <c r="B702" s="44" t="b" cm="1">
        <f t="array" ref="B702">AND(分科號=INDEX(E:E,ROW()),INDEX(D:D,ROW())&gt;=分起日,INDEX(D:D,ROW())&lt;=分訖日,IF(分專案="全部",TRUE,INDEX(J:J,ROW())=分專案))</f>
        <v>0</v>
      </c>
      <c r="C702" s="45" cm="1">
        <f t="array" ref="C702">IF(INDEX(F:F,ROW())&lt;&gt;"",INDEX(F:F,ROW()),IF(INDEX(E:E,ROW())&lt;&gt;0,INDEX(C:C,ROW()-1),0))</f>
        <v>0</v>
      </c>
      <c r="D702" s="44" cm="1">
        <f t="array" ref="D702">IF(INDEX(G:G,ROW())&lt;&gt;"",INDEX(G:G,ROW()),IF(INDEX(E:E,ROW())&lt;&gt;0,INDEX(D:D,ROW()-1),0))</f>
        <v>0</v>
      </c>
      <c r="E702" s="217" cm="1">
        <f t="array" ref="E702">IF(INDEX(I:I,ROW())&lt;&gt;"",VALUE(TRIM(LEFT(INDEX(I:I,ROW()),6))),0)</f>
        <v>0</v>
      </c>
      <c r="F702" s="283"/>
      <c r="G702" s="287"/>
      <c r="H702" s="302"/>
      <c r="I702" s="288"/>
      <c r="J702" s="302"/>
      <c r="K702" s="303"/>
      <c r="L702" s="50"/>
      <c r="M702" s="63"/>
    </row>
    <row r="703" spans="1:13">
      <c r="A703" s="44" cm="1">
        <f t="array" aca="1" ref="A703" ca="1">IF(INDEX(B:B,ROW()),COUNTIF(OFFSET(INDEX(B:B,ROW()),ROW()*-1+6,,ROW()-5),TRUE),0)</f>
        <v>0</v>
      </c>
      <c r="B703" s="44" t="b" cm="1">
        <f t="array" ref="B703">AND(分科號=INDEX(E:E,ROW()),INDEX(D:D,ROW())&gt;=分起日,INDEX(D:D,ROW())&lt;=分訖日,IF(分專案="全部",TRUE,INDEX(J:J,ROW())=分專案))</f>
        <v>0</v>
      </c>
      <c r="C703" s="45" cm="1">
        <f t="array" ref="C703">IF(INDEX(F:F,ROW())&lt;&gt;"",INDEX(F:F,ROW()),IF(INDEX(E:E,ROW())&lt;&gt;0,INDEX(C:C,ROW()-1),0))</f>
        <v>0</v>
      </c>
      <c r="D703" s="44" cm="1">
        <f t="array" ref="D703">IF(INDEX(G:G,ROW())&lt;&gt;"",INDEX(G:G,ROW()),IF(INDEX(E:E,ROW())&lt;&gt;0,INDEX(D:D,ROW()-1),0))</f>
        <v>0</v>
      </c>
      <c r="E703" s="217" cm="1">
        <f t="array" ref="E703">IF(INDEX(I:I,ROW())&lt;&gt;"",VALUE(TRIM(LEFT(INDEX(I:I,ROW()),6))),0)</f>
        <v>0</v>
      </c>
      <c r="F703" s="283"/>
      <c r="G703" s="287"/>
      <c r="H703" s="302"/>
      <c r="I703" s="288"/>
      <c r="J703" s="302"/>
      <c r="K703" s="303"/>
      <c r="L703" s="50"/>
      <c r="M703" s="63"/>
    </row>
    <row r="704" spans="1:13">
      <c r="A704" s="44" cm="1">
        <f t="array" aca="1" ref="A704" ca="1">IF(INDEX(B:B,ROW()),COUNTIF(OFFSET(INDEX(B:B,ROW()),ROW()*-1+6,,ROW()-5),TRUE),0)</f>
        <v>0</v>
      </c>
      <c r="B704" s="44" t="b" cm="1">
        <f t="array" ref="B704">AND(分科號=INDEX(E:E,ROW()),INDEX(D:D,ROW())&gt;=分起日,INDEX(D:D,ROW())&lt;=分訖日,IF(分專案="全部",TRUE,INDEX(J:J,ROW())=分專案))</f>
        <v>0</v>
      </c>
      <c r="C704" s="45" cm="1">
        <f t="array" ref="C704">IF(INDEX(F:F,ROW())&lt;&gt;"",INDEX(F:F,ROW()),IF(INDEX(E:E,ROW())&lt;&gt;0,INDEX(C:C,ROW()-1),0))</f>
        <v>0</v>
      </c>
      <c r="D704" s="44" cm="1">
        <f t="array" ref="D704">IF(INDEX(G:G,ROW())&lt;&gt;"",INDEX(G:G,ROW()),IF(INDEX(E:E,ROW())&lt;&gt;0,INDEX(D:D,ROW()-1),0))</f>
        <v>0</v>
      </c>
      <c r="E704" s="217" cm="1">
        <f t="array" ref="E704">IF(INDEX(I:I,ROW())&lt;&gt;"",VALUE(TRIM(LEFT(INDEX(I:I,ROW()),6))),0)</f>
        <v>0</v>
      </c>
      <c r="F704" s="283"/>
      <c r="G704" s="287"/>
      <c r="H704" s="302"/>
      <c r="I704" s="288"/>
      <c r="J704" s="302"/>
      <c r="K704" s="303"/>
      <c r="L704" s="50"/>
      <c r="M704" s="63"/>
    </row>
    <row r="705" spans="1:13">
      <c r="A705" s="44" cm="1">
        <f t="array" aca="1" ref="A705" ca="1">IF(INDEX(B:B,ROW()),COUNTIF(OFFSET(INDEX(B:B,ROW()),ROW()*-1+6,,ROW()-5),TRUE),0)</f>
        <v>0</v>
      </c>
      <c r="B705" s="44" t="b" cm="1">
        <f t="array" ref="B705">AND(分科號=INDEX(E:E,ROW()),INDEX(D:D,ROW())&gt;=分起日,INDEX(D:D,ROW())&lt;=分訖日,IF(分專案="全部",TRUE,INDEX(J:J,ROW())=分專案))</f>
        <v>0</v>
      </c>
      <c r="C705" s="45" cm="1">
        <f t="array" ref="C705">IF(INDEX(F:F,ROW())&lt;&gt;"",INDEX(F:F,ROW()),IF(INDEX(E:E,ROW())&lt;&gt;0,INDEX(C:C,ROW()-1),0))</f>
        <v>0</v>
      </c>
      <c r="D705" s="44" cm="1">
        <f t="array" ref="D705">IF(INDEX(G:G,ROW())&lt;&gt;"",INDEX(G:G,ROW()),IF(INDEX(E:E,ROW())&lt;&gt;0,INDEX(D:D,ROW()-1),0))</f>
        <v>0</v>
      </c>
      <c r="E705" s="217" cm="1">
        <f t="array" ref="E705">IF(INDEX(I:I,ROW())&lt;&gt;"",VALUE(TRIM(LEFT(INDEX(I:I,ROW()),6))),0)</f>
        <v>0</v>
      </c>
      <c r="F705" s="283"/>
      <c r="G705" s="287"/>
      <c r="H705" s="302"/>
      <c r="I705" s="288"/>
      <c r="J705" s="302"/>
      <c r="K705" s="303"/>
      <c r="L705" s="50"/>
      <c r="M705" s="63"/>
    </row>
    <row r="706" spans="1:13">
      <c r="A706" s="44" cm="1">
        <f t="array" aca="1" ref="A706" ca="1">IF(INDEX(B:B,ROW()),COUNTIF(OFFSET(INDEX(B:B,ROW()),ROW()*-1+6,,ROW()-5),TRUE),0)</f>
        <v>0</v>
      </c>
      <c r="B706" s="44" t="b" cm="1">
        <f t="array" ref="B706">AND(分科號=INDEX(E:E,ROW()),INDEX(D:D,ROW())&gt;=分起日,INDEX(D:D,ROW())&lt;=分訖日,IF(分專案="全部",TRUE,INDEX(J:J,ROW())=分專案))</f>
        <v>0</v>
      </c>
      <c r="C706" s="45" cm="1">
        <f t="array" ref="C706">IF(INDEX(F:F,ROW())&lt;&gt;"",INDEX(F:F,ROW()),IF(INDEX(E:E,ROW())&lt;&gt;0,INDEX(C:C,ROW()-1),0))</f>
        <v>0</v>
      </c>
      <c r="D706" s="44" cm="1">
        <f t="array" ref="D706">IF(INDEX(G:G,ROW())&lt;&gt;"",INDEX(G:G,ROW()),IF(INDEX(E:E,ROW())&lt;&gt;0,INDEX(D:D,ROW()-1),0))</f>
        <v>0</v>
      </c>
      <c r="E706" s="217" cm="1">
        <f t="array" ref="E706">IF(INDEX(I:I,ROW())&lt;&gt;"",VALUE(TRIM(LEFT(INDEX(I:I,ROW()),6))),0)</f>
        <v>0</v>
      </c>
      <c r="F706" s="283"/>
      <c r="G706" s="287"/>
      <c r="H706" s="302"/>
      <c r="I706" s="288"/>
      <c r="J706" s="302"/>
      <c r="K706" s="303"/>
      <c r="L706" s="50"/>
      <c r="M706" s="63"/>
    </row>
    <row r="707" spans="1:13">
      <c r="A707" s="44" cm="1">
        <f t="array" aca="1" ref="A707" ca="1">IF(INDEX(B:B,ROW()),COUNTIF(OFFSET(INDEX(B:B,ROW()),ROW()*-1+6,,ROW()-5),TRUE),0)</f>
        <v>0</v>
      </c>
      <c r="B707" s="44" t="b" cm="1">
        <f t="array" ref="B707">AND(分科號=INDEX(E:E,ROW()),INDEX(D:D,ROW())&gt;=分起日,INDEX(D:D,ROW())&lt;=分訖日,IF(分專案="全部",TRUE,INDEX(J:J,ROW())=分專案))</f>
        <v>0</v>
      </c>
      <c r="C707" s="45" cm="1">
        <f t="array" ref="C707">IF(INDEX(F:F,ROW())&lt;&gt;"",INDEX(F:F,ROW()),IF(INDEX(E:E,ROW())&lt;&gt;0,INDEX(C:C,ROW()-1),0))</f>
        <v>0</v>
      </c>
      <c r="D707" s="44" cm="1">
        <f t="array" ref="D707">IF(INDEX(G:G,ROW())&lt;&gt;"",INDEX(G:G,ROW()),IF(INDEX(E:E,ROW())&lt;&gt;0,INDEX(D:D,ROW()-1),0))</f>
        <v>0</v>
      </c>
      <c r="E707" s="217" cm="1">
        <f t="array" ref="E707">IF(INDEX(I:I,ROW())&lt;&gt;"",VALUE(TRIM(LEFT(INDEX(I:I,ROW()),6))),0)</f>
        <v>0</v>
      </c>
      <c r="F707" s="283"/>
      <c r="G707" s="287"/>
      <c r="H707" s="302"/>
      <c r="I707" s="288"/>
      <c r="J707" s="302"/>
      <c r="K707" s="303"/>
      <c r="L707" s="50"/>
      <c r="M707" s="63"/>
    </row>
    <row r="708" spans="1:13">
      <c r="A708" s="44" cm="1">
        <f t="array" aca="1" ref="A708" ca="1">IF(INDEX(B:B,ROW()),COUNTIF(OFFSET(INDEX(B:B,ROW()),ROW()*-1+6,,ROW()-5),TRUE),0)</f>
        <v>0</v>
      </c>
      <c r="B708" s="44" t="b" cm="1">
        <f t="array" ref="B708">AND(分科號=INDEX(E:E,ROW()),INDEX(D:D,ROW())&gt;=分起日,INDEX(D:D,ROW())&lt;=分訖日,IF(分專案="全部",TRUE,INDEX(J:J,ROW())=分專案))</f>
        <v>0</v>
      </c>
      <c r="C708" s="45" cm="1">
        <f t="array" ref="C708">IF(INDEX(F:F,ROW())&lt;&gt;"",INDEX(F:F,ROW()),IF(INDEX(E:E,ROW())&lt;&gt;0,INDEX(C:C,ROW()-1),0))</f>
        <v>0</v>
      </c>
      <c r="D708" s="44" cm="1">
        <f t="array" ref="D708">IF(INDEX(G:G,ROW())&lt;&gt;"",INDEX(G:G,ROW()),IF(INDEX(E:E,ROW())&lt;&gt;0,INDEX(D:D,ROW()-1),0))</f>
        <v>0</v>
      </c>
      <c r="E708" s="217" cm="1">
        <f t="array" ref="E708">IF(INDEX(I:I,ROW())&lt;&gt;"",VALUE(TRIM(LEFT(INDEX(I:I,ROW()),6))),0)</f>
        <v>0</v>
      </c>
      <c r="F708" s="283"/>
      <c r="G708" s="287"/>
      <c r="H708" s="302"/>
      <c r="I708" s="288"/>
      <c r="J708" s="302"/>
      <c r="K708" s="303"/>
      <c r="L708" s="50"/>
      <c r="M708" s="63"/>
    </row>
    <row r="709" spans="1:13">
      <c r="A709" s="44" cm="1">
        <f t="array" aca="1" ref="A709" ca="1">IF(INDEX(B:B,ROW()),COUNTIF(OFFSET(INDEX(B:B,ROW()),ROW()*-1+6,,ROW()-5),TRUE),0)</f>
        <v>0</v>
      </c>
      <c r="B709" s="44" t="b" cm="1">
        <f t="array" ref="B709">AND(分科號=INDEX(E:E,ROW()),INDEX(D:D,ROW())&gt;=分起日,INDEX(D:D,ROW())&lt;=分訖日,IF(分專案="全部",TRUE,INDEX(J:J,ROW())=分專案))</f>
        <v>0</v>
      </c>
      <c r="C709" s="45" cm="1">
        <f t="array" ref="C709">IF(INDEX(F:F,ROW())&lt;&gt;"",INDEX(F:F,ROW()),IF(INDEX(E:E,ROW())&lt;&gt;0,INDEX(C:C,ROW()-1),0))</f>
        <v>0</v>
      </c>
      <c r="D709" s="44" cm="1">
        <f t="array" ref="D709">IF(INDEX(G:G,ROW())&lt;&gt;"",INDEX(G:G,ROW()),IF(INDEX(E:E,ROW())&lt;&gt;0,INDEX(D:D,ROW()-1),0))</f>
        <v>0</v>
      </c>
      <c r="E709" s="217" cm="1">
        <f t="array" ref="E709">IF(INDEX(I:I,ROW())&lt;&gt;"",VALUE(TRIM(LEFT(INDEX(I:I,ROW()),6))),0)</f>
        <v>0</v>
      </c>
      <c r="F709" s="283"/>
      <c r="G709" s="287"/>
      <c r="H709" s="302"/>
      <c r="I709" s="288"/>
      <c r="J709" s="302"/>
      <c r="K709" s="303"/>
      <c r="L709" s="50"/>
      <c r="M709" s="63"/>
    </row>
    <row r="710" spans="1:13">
      <c r="A710" s="44" cm="1">
        <f t="array" aca="1" ref="A710" ca="1">IF(INDEX(B:B,ROW()),COUNTIF(OFFSET(INDEX(B:B,ROW()),ROW()*-1+6,,ROW()-5),TRUE),0)</f>
        <v>0</v>
      </c>
      <c r="B710" s="44" t="b" cm="1">
        <f t="array" ref="B710">AND(分科號=INDEX(E:E,ROW()),INDEX(D:D,ROW())&gt;=分起日,INDEX(D:D,ROW())&lt;=分訖日,IF(分專案="全部",TRUE,INDEX(J:J,ROW())=分專案))</f>
        <v>0</v>
      </c>
      <c r="C710" s="45" cm="1">
        <f t="array" ref="C710">IF(INDEX(F:F,ROW())&lt;&gt;"",INDEX(F:F,ROW()),IF(INDEX(E:E,ROW())&lt;&gt;0,INDEX(C:C,ROW()-1),0))</f>
        <v>0</v>
      </c>
      <c r="D710" s="44" cm="1">
        <f t="array" ref="D710">IF(INDEX(G:G,ROW())&lt;&gt;"",INDEX(G:G,ROW()),IF(INDEX(E:E,ROW())&lt;&gt;0,INDEX(D:D,ROW()-1),0))</f>
        <v>0</v>
      </c>
      <c r="E710" s="217" cm="1">
        <f t="array" ref="E710">IF(INDEX(I:I,ROW())&lt;&gt;"",VALUE(TRIM(LEFT(INDEX(I:I,ROW()),6))),0)</f>
        <v>0</v>
      </c>
      <c r="F710" s="283"/>
      <c r="G710" s="287"/>
      <c r="H710" s="302"/>
      <c r="I710" s="288"/>
      <c r="J710" s="302"/>
      <c r="K710" s="303"/>
      <c r="L710" s="50"/>
      <c r="M710" s="63"/>
    </row>
    <row r="711" spans="1:13">
      <c r="A711" s="44" cm="1">
        <f t="array" aca="1" ref="A711" ca="1">IF(INDEX(B:B,ROW()),COUNTIF(OFFSET(INDEX(B:B,ROW()),ROW()*-1+6,,ROW()-5),TRUE),0)</f>
        <v>0</v>
      </c>
      <c r="B711" s="44" t="b" cm="1">
        <f t="array" ref="B711">AND(分科號=INDEX(E:E,ROW()),INDEX(D:D,ROW())&gt;=分起日,INDEX(D:D,ROW())&lt;=分訖日,IF(分專案="全部",TRUE,INDEX(J:J,ROW())=分專案))</f>
        <v>0</v>
      </c>
      <c r="C711" s="45" cm="1">
        <f t="array" ref="C711">IF(INDEX(F:F,ROW())&lt;&gt;"",INDEX(F:F,ROW()),IF(INDEX(E:E,ROW())&lt;&gt;0,INDEX(C:C,ROW()-1),0))</f>
        <v>0</v>
      </c>
      <c r="D711" s="44" cm="1">
        <f t="array" ref="D711">IF(INDEX(G:G,ROW())&lt;&gt;"",INDEX(G:G,ROW()),IF(INDEX(E:E,ROW())&lt;&gt;0,INDEX(D:D,ROW()-1),0))</f>
        <v>0</v>
      </c>
      <c r="E711" s="217" cm="1">
        <f t="array" ref="E711">IF(INDEX(I:I,ROW())&lt;&gt;"",VALUE(TRIM(LEFT(INDEX(I:I,ROW()),6))),0)</f>
        <v>0</v>
      </c>
      <c r="F711" s="283"/>
      <c r="G711" s="287"/>
      <c r="H711" s="302"/>
      <c r="I711" s="288"/>
      <c r="J711" s="302"/>
      <c r="K711" s="303"/>
      <c r="L711" s="50"/>
      <c r="M711" s="63"/>
    </row>
    <row r="712" spans="1:13">
      <c r="A712" s="44" cm="1">
        <f t="array" aca="1" ref="A712" ca="1">IF(INDEX(B:B,ROW()),COUNTIF(OFFSET(INDEX(B:B,ROW()),ROW()*-1+6,,ROW()-5),TRUE),0)</f>
        <v>0</v>
      </c>
      <c r="B712" s="44" t="b" cm="1">
        <f t="array" ref="B712">AND(分科號=INDEX(E:E,ROW()),INDEX(D:D,ROW())&gt;=分起日,INDEX(D:D,ROW())&lt;=分訖日,IF(分專案="全部",TRUE,INDEX(J:J,ROW())=分專案))</f>
        <v>0</v>
      </c>
      <c r="C712" s="45" cm="1">
        <f t="array" ref="C712">IF(INDEX(F:F,ROW())&lt;&gt;"",INDEX(F:F,ROW()),IF(INDEX(E:E,ROW())&lt;&gt;0,INDEX(C:C,ROW()-1),0))</f>
        <v>0</v>
      </c>
      <c r="D712" s="44" cm="1">
        <f t="array" ref="D712">IF(INDEX(G:G,ROW())&lt;&gt;"",INDEX(G:G,ROW()),IF(INDEX(E:E,ROW())&lt;&gt;0,INDEX(D:D,ROW()-1),0))</f>
        <v>0</v>
      </c>
      <c r="E712" s="217" cm="1">
        <f t="array" ref="E712">IF(INDEX(I:I,ROW())&lt;&gt;"",VALUE(TRIM(LEFT(INDEX(I:I,ROW()),6))),0)</f>
        <v>0</v>
      </c>
      <c r="F712" s="283"/>
      <c r="G712" s="287"/>
      <c r="H712" s="302"/>
      <c r="I712" s="288"/>
      <c r="J712" s="302"/>
      <c r="K712" s="303"/>
      <c r="L712" s="50"/>
      <c r="M712" s="63"/>
    </row>
    <row r="713" spans="1:13">
      <c r="A713" s="44" cm="1">
        <f t="array" aca="1" ref="A713" ca="1">IF(INDEX(B:B,ROW()),COUNTIF(OFFSET(INDEX(B:B,ROW()),ROW()*-1+6,,ROW()-5),TRUE),0)</f>
        <v>0</v>
      </c>
      <c r="B713" s="44" t="b" cm="1">
        <f t="array" ref="B713">AND(分科號=INDEX(E:E,ROW()),INDEX(D:D,ROW())&gt;=分起日,INDEX(D:D,ROW())&lt;=分訖日,IF(分專案="全部",TRUE,INDEX(J:J,ROW())=分專案))</f>
        <v>0</v>
      </c>
      <c r="C713" s="45" cm="1">
        <f t="array" ref="C713">IF(INDEX(F:F,ROW())&lt;&gt;"",INDEX(F:F,ROW()),IF(INDEX(E:E,ROW())&lt;&gt;0,INDEX(C:C,ROW()-1),0))</f>
        <v>0</v>
      </c>
      <c r="D713" s="44" cm="1">
        <f t="array" ref="D713">IF(INDEX(G:G,ROW())&lt;&gt;"",INDEX(G:G,ROW()),IF(INDEX(E:E,ROW())&lt;&gt;0,INDEX(D:D,ROW()-1),0))</f>
        <v>0</v>
      </c>
      <c r="E713" s="217" cm="1">
        <f t="array" ref="E713">IF(INDEX(I:I,ROW())&lt;&gt;"",VALUE(TRIM(LEFT(INDEX(I:I,ROW()),6))),0)</f>
        <v>0</v>
      </c>
      <c r="F713" s="283"/>
      <c r="G713" s="287"/>
      <c r="H713" s="302"/>
      <c r="I713" s="288"/>
      <c r="J713" s="302"/>
      <c r="K713" s="303"/>
      <c r="L713" s="50"/>
      <c r="M713" s="63"/>
    </row>
    <row r="714" spans="1:13">
      <c r="A714" s="44" cm="1">
        <f t="array" aca="1" ref="A714" ca="1">IF(INDEX(B:B,ROW()),COUNTIF(OFFSET(INDEX(B:B,ROW()),ROW()*-1+6,,ROW()-5),TRUE),0)</f>
        <v>0</v>
      </c>
      <c r="B714" s="44" t="b" cm="1">
        <f t="array" ref="B714">AND(分科號=INDEX(E:E,ROW()),INDEX(D:D,ROW())&gt;=分起日,INDEX(D:D,ROW())&lt;=分訖日,IF(分專案="全部",TRUE,INDEX(J:J,ROW())=分專案))</f>
        <v>0</v>
      </c>
      <c r="C714" s="45" cm="1">
        <f t="array" ref="C714">IF(INDEX(F:F,ROW())&lt;&gt;"",INDEX(F:F,ROW()),IF(INDEX(E:E,ROW())&lt;&gt;0,INDEX(C:C,ROW()-1),0))</f>
        <v>0</v>
      </c>
      <c r="D714" s="44" cm="1">
        <f t="array" ref="D714">IF(INDEX(G:G,ROW())&lt;&gt;"",INDEX(G:G,ROW()),IF(INDEX(E:E,ROW())&lt;&gt;0,INDEX(D:D,ROW()-1),0))</f>
        <v>0</v>
      </c>
      <c r="E714" s="217" cm="1">
        <f t="array" ref="E714">IF(INDEX(I:I,ROW())&lt;&gt;"",VALUE(TRIM(LEFT(INDEX(I:I,ROW()),6))),0)</f>
        <v>0</v>
      </c>
      <c r="F714" s="283"/>
      <c r="G714" s="287"/>
      <c r="H714" s="302"/>
      <c r="I714" s="288"/>
      <c r="J714" s="302"/>
      <c r="K714" s="303"/>
      <c r="L714" s="50"/>
      <c r="M714" s="63"/>
    </row>
    <row r="715" spans="1:13">
      <c r="A715" s="44" cm="1">
        <f t="array" aca="1" ref="A715" ca="1">IF(INDEX(B:B,ROW()),COUNTIF(OFFSET(INDEX(B:B,ROW()),ROW()*-1+6,,ROW()-5),TRUE),0)</f>
        <v>0</v>
      </c>
      <c r="B715" s="44" t="b" cm="1">
        <f t="array" ref="B715">AND(分科號=INDEX(E:E,ROW()),INDEX(D:D,ROW())&gt;=分起日,INDEX(D:D,ROW())&lt;=分訖日,IF(分專案="全部",TRUE,INDEX(J:J,ROW())=分專案))</f>
        <v>0</v>
      </c>
      <c r="C715" s="45" cm="1">
        <f t="array" ref="C715">IF(INDEX(F:F,ROW())&lt;&gt;"",INDEX(F:F,ROW()),IF(INDEX(E:E,ROW())&lt;&gt;0,INDEX(C:C,ROW()-1),0))</f>
        <v>0</v>
      </c>
      <c r="D715" s="44" cm="1">
        <f t="array" ref="D715">IF(INDEX(G:G,ROW())&lt;&gt;"",INDEX(G:G,ROW()),IF(INDEX(E:E,ROW())&lt;&gt;0,INDEX(D:D,ROW()-1),0))</f>
        <v>0</v>
      </c>
      <c r="E715" s="217" cm="1">
        <f t="array" ref="E715">IF(INDEX(I:I,ROW())&lt;&gt;"",VALUE(TRIM(LEFT(INDEX(I:I,ROW()),6))),0)</f>
        <v>0</v>
      </c>
      <c r="F715" s="283"/>
      <c r="G715" s="287"/>
      <c r="H715" s="302"/>
      <c r="I715" s="288"/>
      <c r="J715" s="302"/>
      <c r="K715" s="303"/>
      <c r="L715" s="50"/>
      <c r="M715" s="63"/>
    </row>
    <row r="716" spans="1:13">
      <c r="A716" s="44" cm="1">
        <f t="array" aca="1" ref="A716" ca="1">IF(INDEX(B:B,ROW()),COUNTIF(OFFSET(INDEX(B:B,ROW()),ROW()*-1+6,,ROW()-5),TRUE),0)</f>
        <v>0</v>
      </c>
      <c r="B716" s="44" t="b" cm="1">
        <f t="array" ref="B716">AND(分科號=INDEX(E:E,ROW()),INDEX(D:D,ROW())&gt;=分起日,INDEX(D:D,ROW())&lt;=分訖日,IF(分專案="全部",TRUE,INDEX(J:J,ROW())=分專案))</f>
        <v>0</v>
      </c>
      <c r="C716" s="45" cm="1">
        <f t="array" ref="C716">IF(INDEX(F:F,ROW())&lt;&gt;"",INDEX(F:F,ROW()),IF(INDEX(E:E,ROW())&lt;&gt;0,INDEX(C:C,ROW()-1),0))</f>
        <v>0</v>
      </c>
      <c r="D716" s="44" cm="1">
        <f t="array" ref="D716">IF(INDEX(G:G,ROW())&lt;&gt;"",INDEX(G:G,ROW()),IF(INDEX(E:E,ROW())&lt;&gt;0,INDEX(D:D,ROW()-1),0))</f>
        <v>0</v>
      </c>
      <c r="E716" s="217" cm="1">
        <f t="array" ref="E716">IF(INDEX(I:I,ROW())&lt;&gt;"",VALUE(TRIM(LEFT(INDEX(I:I,ROW()),6))),0)</f>
        <v>0</v>
      </c>
      <c r="F716" s="283"/>
      <c r="G716" s="287"/>
      <c r="H716" s="302"/>
      <c r="I716" s="288"/>
      <c r="J716" s="302"/>
      <c r="K716" s="303"/>
      <c r="L716" s="50"/>
      <c r="M716" s="63"/>
    </row>
    <row r="717" spans="1:13">
      <c r="A717" s="44" cm="1">
        <f t="array" aca="1" ref="A717" ca="1">IF(INDEX(B:B,ROW()),COUNTIF(OFFSET(INDEX(B:B,ROW()),ROW()*-1+6,,ROW()-5),TRUE),0)</f>
        <v>0</v>
      </c>
      <c r="B717" s="44" t="b" cm="1">
        <f t="array" ref="B717">AND(分科號=INDEX(E:E,ROW()),INDEX(D:D,ROW())&gt;=分起日,INDEX(D:D,ROW())&lt;=分訖日,IF(分專案="全部",TRUE,INDEX(J:J,ROW())=分專案))</f>
        <v>0</v>
      </c>
      <c r="C717" s="45" cm="1">
        <f t="array" ref="C717">IF(INDEX(F:F,ROW())&lt;&gt;"",INDEX(F:F,ROW()),IF(INDEX(E:E,ROW())&lt;&gt;0,INDEX(C:C,ROW()-1),0))</f>
        <v>0</v>
      </c>
      <c r="D717" s="44" cm="1">
        <f t="array" ref="D717">IF(INDEX(G:G,ROW())&lt;&gt;"",INDEX(G:G,ROW()),IF(INDEX(E:E,ROW())&lt;&gt;0,INDEX(D:D,ROW()-1),0))</f>
        <v>0</v>
      </c>
      <c r="E717" s="217" cm="1">
        <f t="array" ref="E717">IF(INDEX(I:I,ROW())&lt;&gt;"",VALUE(TRIM(LEFT(INDEX(I:I,ROW()),6))),0)</f>
        <v>0</v>
      </c>
      <c r="F717" s="283"/>
      <c r="G717" s="287"/>
      <c r="H717" s="302"/>
      <c r="I717" s="288"/>
      <c r="J717" s="302"/>
      <c r="K717" s="303"/>
      <c r="L717" s="50"/>
      <c r="M717" s="63"/>
    </row>
    <row r="718" spans="1:13">
      <c r="A718" s="44" cm="1">
        <f t="array" aca="1" ref="A718" ca="1">IF(INDEX(B:B,ROW()),COUNTIF(OFFSET(INDEX(B:B,ROW()),ROW()*-1+6,,ROW()-5),TRUE),0)</f>
        <v>0</v>
      </c>
      <c r="B718" s="44" t="b" cm="1">
        <f t="array" ref="B718">AND(分科號=INDEX(E:E,ROW()),INDEX(D:D,ROW())&gt;=分起日,INDEX(D:D,ROW())&lt;=分訖日,IF(分專案="全部",TRUE,INDEX(J:J,ROW())=分專案))</f>
        <v>0</v>
      </c>
      <c r="C718" s="45" cm="1">
        <f t="array" ref="C718">IF(INDEX(F:F,ROW())&lt;&gt;"",INDEX(F:F,ROW()),IF(INDEX(E:E,ROW())&lt;&gt;0,INDEX(C:C,ROW()-1),0))</f>
        <v>0</v>
      </c>
      <c r="D718" s="44" cm="1">
        <f t="array" ref="D718">IF(INDEX(G:G,ROW())&lt;&gt;"",INDEX(G:G,ROW()),IF(INDEX(E:E,ROW())&lt;&gt;0,INDEX(D:D,ROW()-1),0))</f>
        <v>0</v>
      </c>
      <c r="E718" s="217" cm="1">
        <f t="array" ref="E718">IF(INDEX(I:I,ROW())&lt;&gt;"",VALUE(TRIM(LEFT(INDEX(I:I,ROW()),6))),0)</f>
        <v>0</v>
      </c>
      <c r="F718" s="283"/>
      <c r="G718" s="287"/>
      <c r="H718" s="302"/>
      <c r="I718" s="288"/>
      <c r="J718" s="302"/>
      <c r="K718" s="303"/>
      <c r="L718" s="50"/>
      <c r="M718" s="63"/>
    </row>
    <row r="719" spans="1:13">
      <c r="A719" s="44" cm="1">
        <f t="array" aca="1" ref="A719" ca="1">IF(INDEX(B:B,ROW()),COUNTIF(OFFSET(INDEX(B:B,ROW()),ROW()*-1+6,,ROW()-5),TRUE),0)</f>
        <v>0</v>
      </c>
      <c r="B719" s="44" t="b" cm="1">
        <f t="array" ref="B719">AND(分科號=INDEX(E:E,ROW()),INDEX(D:D,ROW())&gt;=分起日,INDEX(D:D,ROW())&lt;=分訖日,IF(分專案="全部",TRUE,INDEX(J:J,ROW())=分專案))</f>
        <v>0</v>
      </c>
      <c r="C719" s="45" cm="1">
        <f t="array" ref="C719">IF(INDEX(F:F,ROW())&lt;&gt;"",INDEX(F:F,ROW()),IF(INDEX(E:E,ROW())&lt;&gt;0,INDEX(C:C,ROW()-1),0))</f>
        <v>0</v>
      </c>
      <c r="D719" s="44" cm="1">
        <f t="array" ref="D719">IF(INDEX(G:G,ROW())&lt;&gt;"",INDEX(G:G,ROW()),IF(INDEX(E:E,ROW())&lt;&gt;0,INDEX(D:D,ROW()-1),0))</f>
        <v>0</v>
      </c>
      <c r="E719" s="217" cm="1">
        <f t="array" ref="E719">IF(INDEX(I:I,ROW())&lt;&gt;"",VALUE(TRIM(LEFT(INDEX(I:I,ROW()),6))),0)</f>
        <v>0</v>
      </c>
      <c r="F719" s="283"/>
      <c r="G719" s="287"/>
      <c r="H719" s="302"/>
      <c r="I719" s="288"/>
      <c r="J719" s="302"/>
      <c r="K719" s="303"/>
      <c r="L719" s="50"/>
      <c r="M719" s="63"/>
    </row>
    <row r="720" spans="1:13">
      <c r="A720" s="44" cm="1">
        <f t="array" aca="1" ref="A720" ca="1">IF(INDEX(B:B,ROW()),COUNTIF(OFFSET(INDEX(B:B,ROW()),ROW()*-1+6,,ROW()-5),TRUE),0)</f>
        <v>0</v>
      </c>
      <c r="B720" s="44" t="b" cm="1">
        <f t="array" ref="B720">AND(分科號=INDEX(E:E,ROW()),INDEX(D:D,ROW())&gt;=分起日,INDEX(D:D,ROW())&lt;=分訖日,IF(分專案="全部",TRUE,INDEX(J:J,ROW())=分專案))</f>
        <v>0</v>
      </c>
      <c r="C720" s="45" cm="1">
        <f t="array" ref="C720">IF(INDEX(F:F,ROW())&lt;&gt;"",INDEX(F:F,ROW()),IF(INDEX(E:E,ROW())&lt;&gt;0,INDEX(C:C,ROW()-1),0))</f>
        <v>0</v>
      </c>
      <c r="D720" s="44" cm="1">
        <f t="array" ref="D720">IF(INDEX(G:G,ROW())&lt;&gt;"",INDEX(G:G,ROW()),IF(INDEX(E:E,ROW())&lt;&gt;0,INDEX(D:D,ROW()-1),0))</f>
        <v>0</v>
      </c>
      <c r="E720" s="217" cm="1">
        <f t="array" ref="E720">IF(INDEX(I:I,ROW())&lt;&gt;"",VALUE(TRIM(LEFT(INDEX(I:I,ROW()),6))),0)</f>
        <v>0</v>
      </c>
      <c r="F720" s="283"/>
      <c r="G720" s="287"/>
      <c r="H720" s="302"/>
      <c r="I720" s="288"/>
      <c r="J720" s="302"/>
      <c r="K720" s="303"/>
      <c r="L720" s="50"/>
      <c r="M720" s="63"/>
    </row>
    <row r="721" spans="1:13">
      <c r="A721" s="44" cm="1">
        <f t="array" aca="1" ref="A721" ca="1">IF(INDEX(B:B,ROW()),COUNTIF(OFFSET(INDEX(B:B,ROW()),ROW()*-1+6,,ROW()-5),TRUE),0)</f>
        <v>0</v>
      </c>
      <c r="B721" s="44" t="b" cm="1">
        <f t="array" ref="B721">AND(分科號=INDEX(E:E,ROW()),INDEX(D:D,ROW())&gt;=分起日,INDEX(D:D,ROW())&lt;=分訖日,IF(分專案="全部",TRUE,INDEX(J:J,ROW())=分專案))</f>
        <v>0</v>
      </c>
      <c r="C721" s="45" cm="1">
        <f t="array" ref="C721">IF(INDEX(F:F,ROW())&lt;&gt;"",INDEX(F:F,ROW()),IF(INDEX(E:E,ROW())&lt;&gt;0,INDEX(C:C,ROW()-1),0))</f>
        <v>0</v>
      </c>
      <c r="D721" s="44" cm="1">
        <f t="array" ref="D721">IF(INDEX(G:G,ROW())&lt;&gt;"",INDEX(G:G,ROW()),IF(INDEX(E:E,ROW())&lt;&gt;0,INDEX(D:D,ROW()-1),0))</f>
        <v>0</v>
      </c>
      <c r="E721" s="217" cm="1">
        <f t="array" ref="E721">IF(INDEX(I:I,ROW())&lt;&gt;"",VALUE(TRIM(LEFT(INDEX(I:I,ROW()),6))),0)</f>
        <v>0</v>
      </c>
      <c r="F721" s="283"/>
      <c r="G721" s="287"/>
      <c r="H721" s="302"/>
      <c r="I721" s="288"/>
      <c r="J721" s="302"/>
      <c r="K721" s="303"/>
      <c r="L721" s="50"/>
      <c r="M721" s="63"/>
    </row>
    <row r="722" spans="1:13">
      <c r="A722" s="44" cm="1">
        <f t="array" aca="1" ref="A722" ca="1">IF(INDEX(B:B,ROW()),COUNTIF(OFFSET(INDEX(B:B,ROW()),ROW()*-1+6,,ROW()-5),TRUE),0)</f>
        <v>0</v>
      </c>
      <c r="B722" s="44" t="b" cm="1">
        <f t="array" ref="B722">AND(分科號=INDEX(E:E,ROW()),INDEX(D:D,ROW())&gt;=分起日,INDEX(D:D,ROW())&lt;=分訖日,IF(分專案="全部",TRUE,INDEX(J:J,ROW())=分專案))</f>
        <v>0</v>
      </c>
      <c r="C722" s="45" cm="1">
        <f t="array" ref="C722">IF(INDEX(F:F,ROW())&lt;&gt;"",INDEX(F:F,ROW()),IF(INDEX(E:E,ROW())&lt;&gt;0,INDEX(C:C,ROW()-1),0))</f>
        <v>0</v>
      </c>
      <c r="D722" s="44" cm="1">
        <f t="array" ref="D722">IF(INDEX(G:G,ROW())&lt;&gt;"",INDEX(G:G,ROW()),IF(INDEX(E:E,ROW())&lt;&gt;0,INDEX(D:D,ROW()-1),0))</f>
        <v>0</v>
      </c>
      <c r="E722" s="217" cm="1">
        <f t="array" ref="E722">IF(INDEX(I:I,ROW())&lt;&gt;"",VALUE(TRIM(LEFT(INDEX(I:I,ROW()),6))),0)</f>
        <v>0</v>
      </c>
      <c r="F722" s="283"/>
      <c r="G722" s="287"/>
      <c r="H722" s="302"/>
      <c r="I722" s="288"/>
      <c r="J722" s="302"/>
      <c r="K722" s="303"/>
      <c r="L722" s="50"/>
      <c r="M722" s="63"/>
    </row>
    <row r="723" spans="1:13">
      <c r="A723" s="44" cm="1">
        <f t="array" aca="1" ref="A723" ca="1">IF(INDEX(B:B,ROW()),COUNTIF(OFFSET(INDEX(B:B,ROW()),ROW()*-1+6,,ROW()-5),TRUE),0)</f>
        <v>0</v>
      </c>
      <c r="B723" s="44" t="b" cm="1">
        <f t="array" ref="B723">AND(分科號=INDEX(E:E,ROW()),INDEX(D:D,ROW())&gt;=分起日,INDEX(D:D,ROW())&lt;=分訖日,IF(分專案="全部",TRUE,INDEX(J:J,ROW())=分專案))</f>
        <v>0</v>
      </c>
      <c r="C723" s="45" cm="1">
        <f t="array" ref="C723">IF(INDEX(F:F,ROW())&lt;&gt;"",INDEX(F:F,ROW()),IF(INDEX(E:E,ROW())&lt;&gt;0,INDEX(C:C,ROW()-1),0))</f>
        <v>0</v>
      </c>
      <c r="D723" s="44" cm="1">
        <f t="array" ref="D723">IF(INDEX(G:G,ROW())&lt;&gt;"",INDEX(G:G,ROW()),IF(INDEX(E:E,ROW())&lt;&gt;0,INDEX(D:D,ROW()-1),0))</f>
        <v>0</v>
      </c>
      <c r="E723" s="217" cm="1">
        <f t="array" ref="E723">IF(INDEX(I:I,ROW())&lt;&gt;"",VALUE(TRIM(LEFT(INDEX(I:I,ROW()),6))),0)</f>
        <v>0</v>
      </c>
      <c r="F723" s="283"/>
      <c r="G723" s="287"/>
      <c r="H723" s="302"/>
      <c r="I723" s="288"/>
      <c r="J723" s="302"/>
      <c r="K723" s="303"/>
      <c r="L723" s="50"/>
      <c r="M723" s="63"/>
    </row>
    <row r="724" spans="1:13">
      <c r="A724" s="44" cm="1">
        <f t="array" aca="1" ref="A724" ca="1">IF(INDEX(B:B,ROW()),COUNTIF(OFFSET(INDEX(B:B,ROW()),ROW()*-1+6,,ROW()-5),TRUE),0)</f>
        <v>0</v>
      </c>
      <c r="B724" s="44" t="b" cm="1">
        <f t="array" ref="B724">AND(分科號=INDEX(E:E,ROW()),INDEX(D:D,ROW())&gt;=分起日,INDEX(D:D,ROW())&lt;=分訖日,IF(分專案="全部",TRUE,INDEX(J:J,ROW())=分專案))</f>
        <v>0</v>
      </c>
      <c r="C724" s="45" cm="1">
        <f t="array" ref="C724">IF(INDEX(F:F,ROW())&lt;&gt;"",INDEX(F:F,ROW()),IF(INDEX(E:E,ROW())&lt;&gt;0,INDEX(C:C,ROW()-1),0))</f>
        <v>0</v>
      </c>
      <c r="D724" s="44" cm="1">
        <f t="array" ref="D724">IF(INDEX(G:G,ROW())&lt;&gt;"",INDEX(G:G,ROW()),IF(INDEX(E:E,ROW())&lt;&gt;0,INDEX(D:D,ROW()-1),0))</f>
        <v>0</v>
      </c>
      <c r="E724" s="217" cm="1">
        <f t="array" ref="E724">IF(INDEX(I:I,ROW())&lt;&gt;"",VALUE(TRIM(LEFT(INDEX(I:I,ROW()),6))),0)</f>
        <v>0</v>
      </c>
      <c r="F724" s="283"/>
      <c r="G724" s="287"/>
      <c r="H724" s="302"/>
      <c r="I724" s="288"/>
      <c r="J724" s="302"/>
      <c r="K724" s="303"/>
      <c r="L724" s="50"/>
      <c r="M724" s="63"/>
    </row>
    <row r="725" spans="1:13">
      <c r="A725" s="44" cm="1">
        <f t="array" aca="1" ref="A725" ca="1">IF(INDEX(B:B,ROW()),COUNTIF(OFFSET(INDEX(B:B,ROW()),ROW()*-1+6,,ROW()-5),TRUE),0)</f>
        <v>0</v>
      </c>
      <c r="B725" s="44" t="b" cm="1">
        <f t="array" ref="B725">AND(分科號=INDEX(E:E,ROW()),INDEX(D:D,ROW())&gt;=分起日,INDEX(D:D,ROW())&lt;=分訖日,IF(分專案="全部",TRUE,INDEX(J:J,ROW())=分專案))</f>
        <v>0</v>
      </c>
      <c r="C725" s="45" cm="1">
        <f t="array" ref="C725">IF(INDEX(F:F,ROW())&lt;&gt;"",INDEX(F:F,ROW()),IF(INDEX(E:E,ROW())&lt;&gt;0,INDEX(C:C,ROW()-1),0))</f>
        <v>0</v>
      </c>
      <c r="D725" s="44" cm="1">
        <f t="array" ref="D725">IF(INDEX(G:G,ROW())&lt;&gt;"",INDEX(G:G,ROW()),IF(INDEX(E:E,ROW())&lt;&gt;0,INDEX(D:D,ROW()-1),0))</f>
        <v>0</v>
      </c>
      <c r="E725" s="217" cm="1">
        <f t="array" ref="E725">IF(INDEX(I:I,ROW())&lt;&gt;"",VALUE(TRIM(LEFT(INDEX(I:I,ROW()),6))),0)</f>
        <v>0</v>
      </c>
      <c r="F725" s="283"/>
      <c r="G725" s="287"/>
      <c r="H725" s="302"/>
      <c r="I725" s="288"/>
      <c r="J725" s="302"/>
      <c r="K725" s="303"/>
      <c r="L725" s="50"/>
      <c r="M725" s="63"/>
    </row>
    <row r="726" spans="1:13">
      <c r="A726" s="44" cm="1">
        <f t="array" aca="1" ref="A726" ca="1">IF(INDEX(B:B,ROW()),COUNTIF(OFFSET(INDEX(B:B,ROW()),ROW()*-1+6,,ROW()-5),TRUE),0)</f>
        <v>0</v>
      </c>
      <c r="B726" s="44" t="b" cm="1">
        <f t="array" ref="B726">AND(分科號=INDEX(E:E,ROW()),INDEX(D:D,ROW())&gt;=分起日,INDEX(D:D,ROW())&lt;=分訖日,IF(分專案="全部",TRUE,INDEX(J:J,ROW())=分專案))</f>
        <v>0</v>
      </c>
      <c r="C726" s="45" cm="1">
        <f t="array" ref="C726">IF(INDEX(F:F,ROW())&lt;&gt;"",INDEX(F:F,ROW()),IF(INDEX(E:E,ROW())&lt;&gt;0,INDEX(C:C,ROW()-1),0))</f>
        <v>0</v>
      </c>
      <c r="D726" s="44" cm="1">
        <f t="array" ref="D726">IF(INDEX(G:G,ROW())&lt;&gt;"",INDEX(G:G,ROW()),IF(INDEX(E:E,ROW())&lt;&gt;0,INDEX(D:D,ROW()-1),0))</f>
        <v>0</v>
      </c>
      <c r="E726" s="217" cm="1">
        <f t="array" ref="E726">IF(INDEX(I:I,ROW())&lt;&gt;"",VALUE(TRIM(LEFT(INDEX(I:I,ROW()),6))),0)</f>
        <v>0</v>
      </c>
      <c r="F726" s="283"/>
      <c r="G726" s="287"/>
      <c r="H726" s="302"/>
      <c r="I726" s="288"/>
      <c r="J726" s="302"/>
      <c r="K726" s="303"/>
      <c r="L726" s="50"/>
      <c r="M726" s="63"/>
    </row>
    <row r="727" spans="1:13">
      <c r="A727" s="44" cm="1">
        <f t="array" aca="1" ref="A727" ca="1">IF(INDEX(B:B,ROW()),COUNTIF(OFFSET(INDEX(B:B,ROW()),ROW()*-1+6,,ROW()-5),TRUE),0)</f>
        <v>0</v>
      </c>
      <c r="B727" s="44" t="b" cm="1">
        <f t="array" ref="B727">AND(分科號=INDEX(E:E,ROW()),INDEX(D:D,ROW())&gt;=分起日,INDEX(D:D,ROW())&lt;=分訖日,IF(分專案="全部",TRUE,INDEX(J:J,ROW())=分專案))</f>
        <v>0</v>
      </c>
      <c r="C727" s="45" cm="1">
        <f t="array" ref="C727">IF(INDEX(F:F,ROW())&lt;&gt;"",INDEX(F:F,ROW()),IF(INDEX(E:E,ROW())&lt;&gt;0,INDEX(C:C,ROW()-1),0))</f>
        <v>0</v>
      </c>
      <c r="D727" s="44" cm="1">
        <f t="array" ref="D727">IF(INDEX(G:G,ROW())&lt;&gt;"",INDEX(G:G,ROW()),IF(INDEX(E:E,ROW())&lt;&gt;0,INDEX(D:D,ROW()-1),0))</f>
        <v>0</v>
      </c>
      <c r="E727" s="217" cm="1">
        <f t="array" ref="E727">IF(INDEX(I:I,ROW())&lt;&gt;"",VALUE(TRIM(LEFT(INDEX(I:I,ROW()),6))),0)</f>
        <v>0</v>
      </c>
      <c r="F727" s="283"/>
      <c r="G727" s="287"/>
      <c r="H727" s="302"/>
      <c r="I727" s="288"/>
      <c r="J727" s="302"/>
      <c r="K727" s="303"/>
      <c r="L727" s="50"/>
      <c r="M727" s="63"/>
    </row>
    <row r="728" spans="1:13">
      <c r="A728" s="44" cm="1">
        <f t="array" aca="1" ref="A728" ca="1">IF(INDEX(B:B,ROW()),COUNTIF(OFFSET(INDEX(B:B,ROW()),ROW()*-1+6,,ROW()-5),TRUE),0)</f>
        <v>0</v>
      </c>
      <c r="B728" s="44" t="b" cm="1">
        <f t="array" ref="B728">AND(分科號=INDEX(E:E,ROW()),INDEX(D:D,ROW())&gt;=分起日,INDEX(D:D,ROW())&lt;=分訖日,IF(分專案="全部",TRUE,INDEX(J:J,ROW())=分專案))</f>
        <v>0</v>
      </c>
      <c r="C728" s="45" cm="1">
        <f t="array" ref="C728">IF(INDEX(F:F,ROW())&lt;&gt;"",INDEX(F:F,ROW()),IF(INDEX(E:E,ROW())&lt;&gt;0,INDEX(C:C,ROW()-1),0))</f>
        <v>0</v>
      </c>
      <c r="D728" s="44" cm="1">
        <f t="array" ref="D728">IF(INDEX(G:G,ROW())&lt;&gt;"",INDEX(G:G,ROW()),IF(INDEX(E:E,ROW())&lt;&gt;0,INDEX(D:D,ROW()-1),0))</f>
        <v>0</v>
      </c>
      <c r="E728" s="217" cm="1">
        <f t="array" ref="E728">IF(INDEX(I:I,ROW())&lt;&gt;"",VALUE(TRIM(LEFT(INDEX(I:I,ROW()),6))),0)</f>
        <v>0</v>
      </c>
      <c r="F728" s="283"/>
      <c r="G728" s="287"/>
      <c r="H728" s="302"/>
      <c r="I728" s="288"/>
      <c r="J728" s="302"/>
      <c r="K728" s="303"/>
      <c r="L728" s="50"/>
      <c r="M728" s="63"/>
    </row>
    <row r="729" spans="1:13">
      <c r="A729" s="44" cm="1">
        <f t="array" aca="1" ref="A729" ca="1">IF(INDEX(B:B,ROW()),COUNTIF(OFFSET(INDEX(B:B,ROW()),ROW()*-1+6,,ROW()-5),TRUE),0)</f>
        <v>0</v>
      </c>
      <c r="B729" s="44" t="b" cm="1">
        <f t="array" ref="B729">AND(分科號=INDEX(E:E,ROW()),INDEX(D:D,ROW())&gt;=分起日,INDEX(D:D,ROW())&lt;=分訖日,IF(分專案="全部",TRUE,INDEX(J:J,ROW())=分專案))</f>
        <v>0</v>
      </c>
      <c r="C729" s="45" cm="1">
        <f t="array" ref="C729">IF(INDEX(F:F,ROW())&lt;&gt;"",INDEX(F:F,ROW()),IF(INDEX(E:E,ROW())&lt;&gt;0,INDEX(C:C,ROW()-1),0))</f>
        <v>0</v>
      </c>
      <c r="D729" s="44" cm="1">
        <f t="array" ref="D729">IF(INDEX(G:G,ROW())&lt;&gt;"",INDEX(G:G,ROW()),IF(INDEX(E:E,ROW())&lt;&gt;0,INDEX(D:D,ROW()-1),0))</f>
        <v>0</v>
      </c>
      <c r="E729" s="217" cm="1">
        <f t="array" ref="E729">IF(INDEX(I:I,ROW())&lt;&gt;"",VALUE(TRIM(LEFT(INDEX(I:I,ROW()),6))),0)</f>
        <v>0</v>
      </c>
      <c r="F729" s="283"/>
      <c r="G729" s="287"/>
      <c r="H729" s="302"/>
      <c r="I729" s="288"/>
      <c r="J729" s="302"/>
      <c r="K729" s="303"/>
      <c r="L729" s="50"/>
      <c r="M729" s="63"/>
    </row>
    <row r="730" spans="1:13">
      <c r="A730" s="44" cm="1">
        <f t="array" aca="1" ref="A730" ca="1">IF(INDEX(B:B,ROW()),COUNTIF(OFFSET(INDEX(B:B,ROW()),ROW()*-1+6,,ROW()-5),TRUE),0)</f>
        <v>0</v>
      </c>
      <c r="B730" s="44" t="b" cm="1">
        <f t="array" ref="B730">AND(分科號=INDEX(E:E,ROW()),INDEX(D:D,ROW())&gt;=分起日,INDEX(D:D,ROW())&lt;=分訖日,IF(分專案="全部",TRUE,INDEX(J:J,ROW())=分專案))</f>
        <v>0</v>
      </c>
      <c r="C730" s="45" cm="1">
        <f t="array" ref="C730">IF(INDEX(F:F,ROW())&lt;&gt;"",INDEX(F:F,ROW()),IF(INDEX(E:E,ROW())&lt;&gt;0,INDEX(C:C,ROW()-1),0))</f>
        <v>0</v>
      </c>
      <c r="D730" s="44" cm="1">
        <f t="array" ref="D730">IF(INDEX(G:G,ROW())&lt;&gt;"",INDEX(G:G,ROW()),IF(INDEX(E:E,ROW())&lt;&gt;0,INDEX(D:D,ROW()-1),0))</f>
        <v>0</v>
      </c>
      <c r="E730" s="217" cm="1">
        <f t="array" ref="E730">IF(INDEX(I:I,ROW())&lt;&gt;"",VALUE(TRIM(LEFT(INDEX(I:I,ROW()),6))),0)</f>
        <v>0</v>
      </c>
      <c r="F730" s="283"/>
      <c r="G730" s="287"/>
      <c r="H730" s="302"/>
      <c r="I730" s="288"/>
      <c r="J730" s="302"/>
      <c r="K730" s="303"/>
      <c r="L730" s="50"/>
      <c r="M730" s="63"/>
    </row>
    <row r="731" spans="1:13">
      <c r="A731" s="44" cm="1">
        <f t="array" aca="1" ref="A731" ca="1">IF(INDEX(B:B,ROW()),COUNTIF(OFFSET(INDEX(B:B,ROW()),ROW()*-1+6,,ROW()-5),TRUE),0)</f>
        <v>0</v>
      </c>
      <c r="B731" s="44" t="b" cm="1">
        <f t="array" ref="B731">AND(分科號=INDEX(E:E,ROW()),INDEX(D:D,ROW())&gt;=分起日,INDEX(D:D,ROW())&lt;=分訖日,IF(分專案="全部",TRUE,INDEX(J:J,ROW())=分專案))</f>
        <v>0</v>
      </c>
      <c r="C731" s="45" cm="1">
        <f t="array" ref="C731">IF(INDEX(F:F,ROW())&lt;&gt;"",INDEX(F:F,ROW()),IF(INDEX(E:E,ROW())&lt;&gt;0,INDEX(C:C,ROW()-1),0))</f>
        <v>0</v>
      </c>
      <c r="D731" s="44" cm="1">
        <f t="array" ref="D731">IF(INDEX(G:G,ROW())&lt;&gt;"",INDEX(G:G,ROW()),IF(INDEX(E:E,ROW())&lt;&gt;0,INDEX(D:D,ROW()-1),0))</f>
        <v>0</v>
      </c>
      <c r="E731" s="217" cm="1">
        <f t="array" ref="E731">IF(INDEX(I:I,ROW())&lt;&gt;"",VALUE(TRIM(LEFT(INDEX(I:I,ROW()),6))),0)</f>
        <v>0</v>
      </c>
      <c r="F731" s="283"/>
      <c r="G731" s="287"/>
      <c r="H731" s="302"/>
      <c r="I731" s="288"/>
      <c r="J731" s="302"/>
      <c r="K731" s="303"/>
      <c r="L731" s="50"/>
      <c r="M731" s="63"/>
    </row>
    <row r="732" spans="1:13">
      <c r="A732" s="44" cm="1">
        <f t="array" aca="1" ref="A732" ca="1">IF(INDEX(B:B,ROW()),COUNTIF(OFFSET(INDEX(B:B,ROW()),ROW()*-1+6,,ROW()-5),TRUE),0)</f>
        <v>0</v>
      </c>
      <c r="B732" s="44" t="b" cm="1">
        <f t="array" ref="B732">AND(分科號=INDEX(E:E,ROW()),INDEX(D:D,ROW())&gt;=分起日,INDEX(D:D,ROW())&lt;=分訖日,IF(分專案="全部",TRUE,INDEX(J:J,ROW())=分專案))</f>
        <v>0</v>
      </c>
      <c r="C732" s="45" cm="1">
        <f t="array" ref="C732">IF(INDEX(F:F,ROW())&lt;&gt;"",INDEX(F:F,ROW()),IF(INDEX(E:E,ROW())&lt;&gt;0,INDEX(C:C,ROW()-1),0))</f>
        <v>0</v>
      </c>
      <c r="D732" s="44" cm="1">
        <f t="array" ref="D732">IF(INDEX(G:G,ROW())&lt;&gt;"",INDEX(G:G,ROW()),IF(INDEX(E:E,ROW())&lt;&gt;0,INDEX(D:D,ROW()-1),0))</f>
        <v>0</v>
      </c>
      <c r="E732" s="217" cm="1">
        <f t="array" ref="E732">IF(INDEX(I:I,ROW())&lt;&gt;"",VALUE(TRIM(LEFT(INDEX(I:I,ROW()),6))),0)</f>
        <v>0</v>
      </c>
      <c r="F732" s="283"/>
      <c r="G732" s="287"/>
      <c r="H732" s="302"/>
      <c r="I732" s="288"/>
      <c r="J732" s="302"/>
      <c r="K732" s="303"/>
      <c r="L732" s="50"/>
      <c r="M732" s="63"/>
    </row>
    <row r="733" spans="1:13">
      <c r="A733" s="44" cm="1">
        <f t="array" aca="1" ref="A733" ca="1">IF(INDEX(B:B,ROW()),COUNTIF(OFFSET(INDEX(B:B,ROW()),ROW()*-1+6,,ROW()-5),TRUE),0)</f>
        <v>0</v>
      </c>
      <c r="B733" s="44" t="b" cm="1">
        <f t="array" ref="B733">AND(分科號=INDEX(E:E,ROW()),INDEX(D:D,ROW())&gt;=分起日,INDEX(D:D,ROW())&lt;=分訖日,IF(分專案="全部",TRUE,INDEX(J:J,ROW())=分專案))</f>
        <v>0</v>
      </c>
      <c r="C733" s="45" cm="1">
        <f t="array" ref="C733">IF(INDEX(F:F,ROW())&lt;&gt;"",INDEX(F:F,ROW()),IF(INDEX(E:E,ROW())&lt;&gt;0,INDEX(C:C,ROW()-1),0))</f>
        <v>0</v>
      </c>
      <c r="D733" s="44" cm="1">
        <f t="array" ref="D733">IF(INDEX(G:G,ROW())&lt;&gt;"",INDEX(G:G,ROW()),IF(INDEX(E:E,ROW())&lt;&gt;0,INDEX(D:D,ROW()-1),0))</f>
        <v>0</v>
      </c>
      <c r="E733" s="217" cm="1">
        <f t="array" ref="E733">IF(INDEX(I:I,ROW())&lt;&gt;"",VALUE(TRIM(LEFT(INDEX(I:I,ROW()),6))),0)</f>
        <v>0</v>
      </c>
      <c r="F733" s="283"/>
      <c r="G733" s="287"/>
      <c r="H733" s="302"/>
      <c r="I733" s="288"/>
      <c r="J733" s="302"/>
      <c r="K733" s="303"/>
      <c r="L733" s="50"/>
      <c r="M733" s="63"/>
    </row>
    <row r="734" spans="1:13">
      <c r="A734" s="44" cm="1">
        <f t="array" aca="1" ref="A734" ca="1">IF(INDEX(B:B,ROW()),COUNTIF(OFFSET(INDEX(B:B,ROW()),ROW()*-1+6,,ROW()-5),TRUE),0)</f>
        <v>0</v>
      </c>
      <c r="B734" s="44" t="b" cm="1">
        <f t="array" ref="B734">AND(分科號=INDEX(E:E,ROW()),INDEX(D:D,ROW())&gt;=分起日,INDEX(D:D,ROW())&lt;=分訖日,IF(分專案="全部",TRUE,INDEX(J:J,ROW())=分專案))</f>
        <v>0</v>
      </c>
      <c r="C734" s="45" cm="1">
        <f t="array" ref="C734">IF(INDEX(F:F,ROW())&lt;&gt;"",INDEX(F:F,ROW()),IF(INDEX(E:E,ROW())&lt;&gt;0,INDEX(C:C,ROW()-1),0))</f>
        <v>0</v>
      </c>
      <c r="D734" s="44" cm="1">
        <f t="array" ref="D734">IF(INDEX(G:G,ROW())&lt;&gt;"",INDEX(G:G,ROW()),IF(INDEX(E:E,ROW())&lt;&gt;0,INDEX(D:D,ROW()-1),0))</f>
        <v>0</v>
      </c>
      <c r="E734" s="217" cm="1">
        <f t="array" ref="E734">IF(INDEX(I:I,ROW())&lt;&gt;"",VALUE(TRIM(LEFT(INDEX(I:I,ROW()),6))),0)</f>
        <v>0</v>
      </c>
      <c r="F734" s="283"/>
      <c r="G734" s="287"/>
      <c r="H734" s="302"/>
      <c r="I734" s="288"/>
      <c r="J734" s="302"/>
      <c r="K734" s="303"/>
      <c r="L734" s="50"/>
      <c r="M734" s="63"/>
    </row>
    <row r="735" spans="1:13">
      <c r="A735" s="44" cm="1">
        <f t="array" aca="1" ref="A735" ca="1">IF(INDEX(B:B,ROW()),COUNTIF(OFFSET(INDEX(B:B,ROW()),ROW()*-1+6,,ROW()-5),TRUE),0)</f>
        <v>0</v>
      </c>
      <c r="B735" s="44" t="b" cm="1">
        <f t="array" ref="B735">AND(分科號=INDEX(E:E,ROW()),INDEX(D:D,ROW())&gt;=分起日,INDEX(D:D,ROW())&lt;=分訖日,IF(分專案="全部",TRUE,INDEX(J:J,ROW())=分專案))</f>
        <v>0</v>
      </c>
      <c r="C735" s="45" cm="1">
        <f t="array" ref="C735">IF(INDEX(F:F,ROW())&lt;&gt;"",INDEX(F:F,ROW()),IF(INDEX(E:E,ROW())&lt;&gt;0,INDEX(C:C,ROW()-1),0))</f>
        <v>0</v>
      </c>
      <c r="D735" s="44" cm="1">
        <f t="array" ref="D735">IF(INDEX(G:G,ROW())&lt;&gt;"",INDEX(G:G,ROW()),IF(INDEX(E:E,ROW())&lt;&gt;0,INDEX(D:D,ROW()-1),0))</f>
        <v>0</v>
      </c>
      <c r="E735" s="217" cm="1">
        <f t="array" ref="E735">IF(INDEX(I:I,ROW())&lt;&gt;"",VALUE(TRIM(LEFT(INDEX(I:I,ROW()),6))),0)</f>
        <v>0</v>
      </c>
      <c r="F735" s="283"/>
      <c r="G735" s="287"/>
      <c r="H735" s="302"/>
      <c r="I735" s="288"/>
      <c r="J735" s="302"/>
      <c r="K735" s="303"/>
      <c r="L735" s="50"/>
      <c r="M735" s="63"/>
    </row>
    <row r="736" spans="1:13">
      <c r="A736" s="44" cm="1">
        <f t="array" aca="1" ref="A736" ca="1">IF(INDEX(B:B,ROW()),COUNTIF(OFFSET(INDEX(B:B,ROW()),ROW()*-1+6,,ROW()-5),TRUE),0)</f>
        <v>0</v>
      </c>
      <c r="B736" s="44" t="b" cm="1">
        <f t="array" ref="B736">AND(分科號=INDEX(E:E,ROW()),INDEX(D:D,ROW())&gt;=分起日,INDEX(D:D,ROW())&lt;=分訖日,IF(分專案="全部",TRUE,INDEX(J:J,ROW())=分專案))</f>
        <v>0</v>
      </c>
      <c r="C736" s="45" cm="1">
        <f t="array" ref="C736">IF(INDEX(F:F,ROW())&lt;&gt;"",INDEX(F:F,ROW()),IF(INDEX(E:E,ROW())&lt;&gt;0,INDEX(C:C,ROW()-1),0))</f>
        <v>0</v>
      </c>
      <c r="D736" s="44" cm="1">
        <f t="array" ref="D736">IF(INDEX(G:G,ROW())&lt;&gt;"",INDEX(G:G,ROW()),IF(INDEX(E:E,ROW())&lt;&gt;0,INDEX(D:D,ROW()-1),0))</f>
        <v>0</v>
      </c>
      <c r="E736" s="217" cm="1">
        <f t="array" ref="E736">IF(INDEX(I:I,ROW())&lt;&gt;"",VALUE(TRIM(LEFT(INDEX(I:I,ROW()),6))),0)</f>
        <v>0</v>
      </c>
      <c r="F736" s="283"/>
      <c r="G736" s="287"/>
      <c r="H736" s="302"/>
      <c r="I736" s="288"/>
      <c r="J736" s="302"/>
      <c r="K736" s="303"/>
      <c r="L736" s="50"/>
      <c r="M736" s="63"/>
    </row>
    <row r="737" spans="1:13">
      <c r="A737" s="44" cm="1">
        <f t="array" aca="1" ref="A737" ca="1">IF(INDEX(B:B,ROW()),COUNTIF(OFFSET(INDEX(B:B,ROW()),ROW()*-1+6,,ROW()-5),TRUE),0)</f>
        <v>0</v>
      </c>
      <c r="B737" s="44" t="b" cm="1">
        <f t="array" ref="B737">AND(分科號=INDEX(E:E,ROW()),INDEX(D:D,ROW())&gt;=分起日,INDEX(D:D,ROW())&lt;=分訖日,IF(分專案="全部",TRUE,INDEX(J:J,ROW())=分專案))</f>
        <v>0</v>
      </c>
      <c r="C737" s="45" cm="1">
        <f t="array" ref="C737">IF(INDEX(F:F,ROW())&lt;&gt;"",INDEX(F:F,ROW()),IF(INDEX(E:E,ROW())&lt;&gt;0,INDEX(C:C,ROW()-1),0))</f>
        <v>0</v>
      </c>
      <c r="D737" s="44" cm="1">
        <f t="array" ref="D737">IF(INDEX(G:G,ROW())&lt;&gt;"",INDEX(G:G,ROW()),IF(INDEX(E:E,ROW())&lt;&gt;0,INDEX(D:D,ROW()-1),0))</f>
        <v>0</v>
      </c>
      <c r="E737" s="217" cm="1">
        <f t="array" ref="E737">IF(INDEX(I:I,ROW())&lt;&gt;"",VALUE(TRIM(LEFT(INDEX(I:I,ROW()),6))),0)</f>
        <v>0</v>
      </c>
      <c r="F737" s="283"/>
      <c r="G737" s="287"/>
      <c r="H737" s="302"/>
      <c r="I737" s="288"/>
      <c r="J737" s="302"/>
      <c r="K737" s="303"/>
      <c r="L737" s="50"/>
      <c r="M737" s="63"/>
    </row>
    <row r="738" spans="1:13">
      <c r="A738" s="44" cm="1">
        <f t="array" aca="1" ref="A738" ca="1">IF(INDEX(B:B,ROW()),COUNTIF(OFFSET(INDEX(B:B,ROW()),ROW()*-1+6,,ROW()-5),TRUE),0)</f>
        <v>0</v>
      </c>
      <c r="B738" s="44" t="b" cm="1">
        <f t="array" ref="B738">AND(分科號=INDEX(E:E,ROW()),INDEX(D:D,ROW())&gt;=分起日,INDEX(D:D,ROW())&lt;=分訖日,IF(分專案="全部",TRUE,INDEX(J:J,ROW())=分專案))</f>
        <v>0</v>
      </c>
      <c r="C738" s="45" cm="1">
        <f t="array" ref="C738">IF(INDEX(F:F,ROW())&lt;&gt;"",INDEX(F:F,ROW()),IF(INDEX(E:E,ROW())&lt;&gt;0,INDEX(C:C,ROW()-1),0))</f>
        <v>0</v>
      </c>
      <c r="D738" s="44" cm="1">
        <f t="array" ref="D738">IF(INDEX(G:G,ROW())&lt;&gt;"",INDEX(G:G,ROW()),IF(INDEX(E:E,ROW())&lt;&gt;0,INDEX(D:D,ROW()-1),0))</f>
        <v>0</v>
      </c>
      <c r="E738" s="217" cm="1">
        <f t="array" ref="E738">IF(INDEX(I:I,ROW())&lt;&gt;"",VALUE(TRIM(LEFT(INDEX(I:I,ROW()),6))),0)</f>
        <v>0</v>
      </c>
      <c r="F738" s="283"/>
      <c r="G738" s="287"/>
      <c r="H738" s="302"/>
      <c r="I738" s="288"/>
      <c r="J738" s="302"/>
      <c r="K738" s="303"/>
      <c r="L738" s="50"/>
      <c r="M738" s="63"/>
    </row>
    <row r="739" spans="1:13">
      <c r="A739" s="44" cm="1">
        <f t="array" aca="1" ref="A739" ca="1">IF(INDEX(B:B,ROW()),COUNTIF(OFFSET(INDEX(B:B,ROW()),ROW()*-1+6,,ROW()-5),TRUE),0)</f>
        <v>0</v>
      </c>
      <c r="B739" s="44" t="b" cm="1">
        <f t="array" ref="B739">AND(分科號=INDEX(E:E,ROW()),INDEX(D:D,ROW())&gt;=分起日,INDEX(D:D,ROW())&lt;=分訖日,IF(分專案="全部",TRUE,INDEX(J:J,ROW())=分專案))</f>
        <v>0</v>
      </c>
      <c r="C739" s="45" cm="1">
        <f t="array" ref="C739">IF(INDEX(F:F,ROW())&lt;&gt;"",INDEX(F:F,ROW()),IF(INDEX(E:E,ROW())&lt;&gt;0,INDEX(C:C,ROW()-1),0))</f>
        <v>0</v>
      </c>
      <c r="D739" s="44" cm="1">
        <f t="array" ref="D739">IF(INDEX(G:G,ROW())&lt;&gt;"",INDEX(G:G,ROW()),IF(INDEX(E:E,ROW())&lt;&gt;0,INDEX(D:D,ROW()-1),0))</f>
        <v>0</v>
      </c>
      <c r="E739" s="217" cm="1">
        <f t="array" ref="E739">IF(INDEX(I:I,ROW())&lt;&gt;"",VALUE(TRIM(LEFT(INDEX(I:I,ROW()),6))),0)</f>
        <v>0</v>
      </c>
      <c r="F739" s="283"/>
      <c r="G739" s="287"/>
      <c r="H739" s="302"/>
      <c r="I739" s="288"/>
      <c r="J739" s="302"/>
      <c r="K739" s="303"/>
      <c r="L739" s="50"/>
      <c r="M739" s="63"/>
    </row>
    <row r="740" spans="1:13">
      <c r="A740" s="44" cm="1">
        <f t="array" aca="1" ref="A740" ca="1">IF(INDEX(B:B,ROW()),COUNTIF(OFFSET(INDEX(B:B,ROW()),ROW()*-1+6,,ROW()-5),TRUE),0)</f>
        <v>0</v>
      </c>
      <c r="B740" s="44" t="b" cm="1">
        <f t="array" ref="B740">AND(分科號=INDEX(E:E,ROW()),INDEX(D:D,ROW())&gt;=分起日,INDEX(D:D,ROW())&lt;=分訖日,IF(分專案="全部",TRUE,INDEX(J:J,ROW())=分專案))</f>
        <v>0</v>
      </c>
      <c r="C740" s="45" cm="1">
        <f t="array" ref="C740">IF(INDEX(F:F,ROW())&lt;&gt;"",INDEX(F:F,ROW()),IF(INDEX(E:E,ROW())&lt;&gt;0,INDEX(C:C,ROW()-1),0))</f>
        <v>0</v>
      </c>
      <c r="D740" s="44" cm="1">
        <f t="array" ref="D740">IF(INDEX(G:G,ROW())&lt;&gt;"",INDEX(G:G,ROW()),IF(INDEX(E:E,ROW())&lt;&gt;0,INDEX(D:D,ROW()-1),0))</f>
        <v>0</v>
      </c>
      <c r="E740" s="217" cm="1">
        <f t="array" ref="E740">IF(INDEX(I:I,ROW())&lt;&gt;"",VALUE(TRIM(LEFT(INDEX(I:I,ROW()),6))),0)</f>
        <v>0</v>
      </c>
      <c r="F740" s="283"/>
      <c r="G740" s="287"/>
      <c r="H740" s="302"/>
      <c r="I740" s="288"/>
      <c r="J740" s="302"/>
      <c r="K740" s="303"/>
      <c r="L740" s="50"/>
      <c r="M740" s="63"/>
    </row>
    <row r="741" spans="1:13">
      <c r="A741" s="44" cm="1">
        <f t="array" aca="1" ref="A741" ca="1">IF(INDEX(B:B,ROW()),COUNTIF(OFFSET(INDEX(B:B,ROW()),ROW()*-1+6,,ROW()-5),TRUE),0)</f>
        <v>0</v>
      </c>
      <c r="B741" s="44" t="b" cm="1">
        <f t="array" ref="B741">AND(分科號=INDEX(E:E,ROW()),INDEX(D:D,ROW())&gt;=分起日,INDEX(D:D,ROW())&lt;=分訖日,IF(分專案="全部",TRUE,INDEX(J:J,ROW())=分專案))</f>
        <v>0</v>
      </c>
      <c r="C741" s="45" cm="1">
        <f t="array" ref="C741">IF(INDEX(F:F,ROW())&lt;&gt;"",INDEX(F:F,ROW()),IF(INDEX(E:E,ROW())&lt;&gt;0,INDEX(C:C,ROW()-1),0))</f>
        <v>0</v>
      </c>
      <c r="D741" s="44" cm="1">
        <f t="array" ref="D741">IF(INDEX(G:G,ROW())&lt;&gt;"",INDEX(G:G,ROW()),IF(INDEX(E:E,ROW())&lt;&gt;0,INDEX(D:D,ROW()-1),0))</f>
        <v>0</v>
      </c>
      <c r="E741" s="217" cm="1">
        <f t="array" ref="E741">IF(INDEX(I:I,ROW())&lt;&gt;"",VALUE(TRIM(LEFT(INDEX(I:I,ROW()),6))),0)</f>
        <v>0</v>
      </c>
      <c r="F741" s="283"/>
      <c r="G741" s="287"/>
      <c r="H741" s="302"/>
      <c r="I741" s="288"/>
      <c r="J741" s="302"/>
      <c r="K741" s="303"/>
      <c r="L741" s="50"/>
      <c r="M741" s="63"/>
    </row>
    <row r="742" spans="1:13">
      <c r="A742" s="44" cm="1">
        <f t="array" aca="1" ref="A742" ca="1">IF(INDEX(B:B,ROW()),COUNTIF(OFFSET(INDEX(B:B,ROW()),ROW()*-1+6,,ROW()-5),TRUE),0)</f>
        <v>0</v>
      </c>
      <c r="B742" s="44" t="b" cm="1">
        <f t="array" ref="B742">AND(分科號=INDEX(E:E,ROW()),INDEX(D:D,ROW())&gt;=分起日,INDEX(D:D,ROW())&lt;=分訖日,IF(分專案="全部",TRUE,INDEX(J:J,ROW())=分專案))</f>
        <v>0</v>
      </c>
      <c r="C742" s="45" cm="1">
        <f t="array" ref="C742">IF(INDEX(F:F,ROW())&lt;&gt;"",INDEX(F:F,ROW()),IF(INDEX(E:E,ROW())&lt;&gt;0,INDEX(C:C,ROW()-1),0))</f>
        <v>0</v>
      </c>
      <c r="D742" s="44" cm="1">
        <f t="array" ref="D742">IF(INDEX(G:G,ROW())&lt;&gt;"",INDEX(G:G,ROW()),IF(INDEX(E:E,ROW())&lt;&gt;0,INDEX(D:D,ROW()-1),0))</f>
        <v>0</v>
      </c>
      <c r="E742" s="217" cm="1">
        <f t="array" ref="E742">IF(INDEX(I:I,ROW())&lt;&gt;"",VALUE(TRIM(LEFT(INDEX(I:I,ROW()),6))),0)</f>
        <v>0</v>
      </c>
      <c r="F742" s="283"/>
      <c r="G742" s="287"/>
      <c r="H742" s="302"/>
      <c r="I742" s="288"/>
      <c r="J742" s="302"/>
      <c r="K742" s="303"/>
      <c r="L742" s="50"/>
      <c r="M742" s="63"/>
    </row>
    <row r="743" spans="1:13">
      <c r="A743" s="44" cm="1">
        <f t="array" aca="1" ref="A743" ca="1">IF(INDEX(B:B,ROW()),COUNTIF(OFFSET(INDEX(B:B,ROW()),ROW()*-1+6,,ROW()-5),TRUE),0)</f>
        <v>0</v>
      </c>
      <c r="B743" s="44" t="b" cm="1">
        <f t="array" ref="B743">AND(分科號=INDEX(E:E,ROW()),INDEX(D:D,ROW())&gt;=分起日,INDEX(D:D,ROW())&lt;=分訖日,IF(分專案="全部",TRUE,INDEX(J:J,ROW())=分專案))</f>
        <v>0</v>
      </c>
      <c r="C743" s="45" cm="1">
        <f t="array" ref="C743">IF(INDEX(F:F,ROW())&lt;&gt;"",INDEX(F:F,ROW()),IF(INDEX(E:E,ROW())&lt;&gt;0,INDEX(C:C,ROW()-1),0))</f>
        <v>0</v>
      </c>
      <c r="D743" s="44" cm="1">
        <f t="array" ref="D743">IF(INDEX(G:G,ROW())&lt;&gt;"",INDEX(G:G,ROW()),IF(INDEX(E:E,ROW())&lt;&gt;0,INDEX(D:D,ROW()-1),0))</f>
        <v>0</v>
      </c>
      <c r="E743" s="217" cm="1">
        <f t="array" ref="E743">IF(INDEX(I:I,ROW())&lt;&gt;"",VALUE(TRIM(LEFT(INDEX(I:I,ROW()),6))),0)</f>
        <v>0</v>
      </c>
      <c r="F743" s="283"/>
      <c r="G743" s="287"/>
      <c r="H743" s="302"/>
      <c r="I743" s="288"/>
      <c r="J743" s="302"/>
      <c r="K743" s="303"/>
      <c r="L743" s="50"/>
      <c r="M743" s="63"/>
    </row>
    <row r="744" spans="1:13">
      <c r="A744" s="44" cm="1">
        <f t="array" aca="1" ref="A744" ca="1">IF(INDEX(B:B,ROW()),COUNTIF(OFFSET(INDEX(B:B,ROW()),ROW()*-1+6,,ROW()-5),TRUE),0)</f>
        <v>0</v>
      </c>
      <c r="B744" s="44" t="b" cm="1">
        <f t="array" ref="B744">AND(分科號=INDEX(E:E,ROW()),INDEX(D:D,ROW())&gt;=分起日,INDEX(D:D,ROW())&lt;=分訖日,IF(分專案="全部",TRUE,INDEX(J:J,ROW())=分專案))</f>
        <v>0</v>
      </c>
      <c r="C744" s="45" cm="1">
        <f t="array" ref="C744">IF(INDEX(F:F,ROW())&lt;&gt;"",INDEX(F:F,ROW()),IF(INDEX(E:E,ROW())&lt;&gt;0,INDEX(C:C,ROW()-1),0))</f>
        <v>0</v>
      </c>
      <c r="D744" s="44" cm="1">
        <f t="array" ref="D744">IF(INDEX(G:G,ROW())&lt;&gt;"",INDEX(G:G,ROW()),IF(INDEX(E:E,ROW())&lt;&gt;0,INDEX(D:D,ROW()-1),0))</f>
        <v>0</v>
      </c>
      <c r="E744" s="217" cm="1">
        <f t="array" ref="E744">IF(INDEX(I:I,ROW())&lt;&gt;"",VALUE(TRIM(LEFT(INDEX(I:I,ROW()),6))),0)</f>
        <v>0</v>
      </c>
      <c r="F744" s="283"/>
      <c r="G744" s="287"/>
      <c r="H744" s="302"/>
      <c r="I744" s="288"/>
      <c r="J744" s="302"/>
      <c r="K744" s="303"/>
      <c r="L744" s="50"/>
      <c r="M744" s="63"/>
    </row>
    <row r="745" spans="1:13">
      <c r="A745" s="44" cm="1">
        <f t="array" aca="1" ref="A745" ca="1">IF(INDEX(B:B,ROW()),COUNTIF(OFFSET(INDEX(B:B,ROW()),ROW()*-1+6,,ROW()-5),TRUE),0)</f>
        <v>0</v>
      </c>
      <c r="B745" s="44" t="b" cm="1">
        <f t="array" ref="B745">AND(分科號=INDEX(E:E,ROW()),INDEX(D:D,ROW())&gt;=分起日,INDEX(D:D,ROW())&lt;=分訖日,IF(分專案="全部",TRUE,INDEX(J:J,ROW())=分專案))</f>
        <v>0</v>
      </c>
      <c r="C745" s="45" cm="1">
        <f t="array" ref="C745">IF(INDEX(F:F,ROW())&lt;&gt;"",INDEX(F:F,ROW()),IF(INDEX(E:E,ROW())&lt;&gt;0,INDEX(C:C,ROW()-1),0))</f>
        <v>0</v>
      </c>
      <c r="D745" s="44" cm="1">
        <f t="array" ref="D745">IF(INDEX(G:G,ROW())&lt;&gt;"",INDEX(G:G,ROW()),IF(INDEX(E:E,ROW())&lt;&gt;0,INDEX(D:D,ROW()-1),0))</f>
        <v>0</v>
      </c>
      <c r="E745" s="217" cm="1">
        <f t="array" ref="E745">IF(INDEX(I:I,ROW())&lt;&gt;"",VALUE(TRIM(LEFT(INDEX(I:I,ROW()),6))),0)</f>
        <v>0</v>
      </c>
      <c r="F745" s="283"/>
      <c r="G745" s="287"/>
      <c r="H745" s="302"/>
      <c r="I745" s="288"/>
      <c r="J745" s="302"/>
      <c r="K745" s="303"/>
      <c r="L745" s="50"/>
      <c r="M745" s="63"/>
    </row>
    <row r="746" spans="1:13">
      <c r="A746" s="44" cm="1">
        <f t="array" aca="1" ref="A746" ca="1">IF(INDEX(B:B,ROW()),COUNTIF(OFFSET(INDEX(B:B,ROW()),ROW()*-1+6,,ROW()-5),TRUE),0)</f>
        <v>0</v>
      </c>
      <c r="B746" s="44" t="b" cm="1">
        <f t="array" ref="B746">AND(分科號=INDEX(E:E,ROW()),INDEX(D:D,ROW())&gt;=分起日,INDEX(D:D,ROW())&lt;=分訖日,IF(分專案="全部",TRUE,INDEX(J:J,ROW())=分專案))</f>
        <v>0</v>
      </c>
      <c r="C746" s="45" cm="1">
        <f t="array" ref="C746">IF(INDEX(F:F,ROW())&lt;&gt;"",INDEX(F:F,ROW()),IF(INDEX(E:E,ROW())&lt;&gt;0,INDEX(C:C,ROW()-1),0))</f>
        <v>0</v>
      </c>
      <c r="D746" s="44" cm="1">
        <f t="array" ref="D746">IF(INDEX(G:G,ROW())&lt;&gt;"",INDEX(G:G,ROW()),IF(INDEX(E:E,ROW())&lt;&gt;0,INDEX(D:D,ROW()-1),0))</f>
        <v>0</v>
      </c>
      <c r="E746" s="217" cm="1">
        <f t="array" ref="E746">IF(INDEX(I:I,ROW())&lt;&gt;"",VALUE(TRIM(LEFT(INDEX(I:I,ROW()),6))),0)</f>
        <v>0</v>
      </c>
      <c r="F746" s="283"/>
      <c r="G746" s="287"/>
      <c r="H746" s="302"/>
      <c r="I746" s="288"/>
      <c r="J746" s="302"/>
      <c r="K746" s="303"/>
      <c r="L746" s="50"/>
      <c r="M746" s="63"/>
    </row>
    <row r="747" spans="1:13">
      <c r="A747" s="44" cm="1">
        <f t="array" aca="1" ref="A747" ca="1">IF(INDEX(B:B,ROW()),COUNTIF(OFFSET(INDEX(B:B,ROW()),ROW()*-1+6,,ROW()-5),TRUE),0)</f>
        <v>0</v>
      </c>
      <c r="B747" s="44" t="b" cm="1">
        <f t="array" ref="B747">AND(分科號=INDEX(E:E,ROW()),INDEX(D:D,ROW())&gt;=分起日,INDEX(D:D,ROW())&lt;=分訖日,IF(分專案="全部",TRUE,INDEX(J:J,ROW())=分專案))</f>
        <v>0</v>
      </c>
      <c r="C747" s="45" cm="1">
        <f t="array" ref="C747">IF(INDEX(F:F,ROW())&lt;&gt;"",INDEX(F:F,ROW()),IF(INDEX(E:E,ROW())&lt;&gt;0,INDEX(C:C,ROW()-1),0))</f>
        <v>0</v>
      </c>
      <c r="D747" s="44" cm="1">
        <f t="array" ref="D747">IF(INDEX(G:G,ROW())&lt;&gt;"",INDEX(G:G,ROW()),IF(INDEX(E:E,ROW())&lt;&gt;0,INDEX(D:D,ROW()-1),0))</f>
        <v>0</v>
      </c>
      <c r="E747" s="217" cm="1">
        <f t="array" ref="E747">IF(INDEX(I:I,ROW())&lt;&gt;"",VALUE(TRIM(LEFT(INDEX(I:I,ROW()),6))),0)</f>
        <v>0</v>
      </c>
      <c r="F747" s="283"/>
      <c r="G747" s="287"/>
      <c r="H747" s="302"/>
      <c r="I747" s="288"/>
      <c r="J747" s="302"/>
      <c r="K747" s="303"/>
      <c r="L747" s="50"/>
      <c r="M747" s="63"/>
    </row>
    <row r="748" spans="1:13">
      <c r="A748" s="44" cm="1">
        <f t="array" aca="1" ref="A748" ca="1">IF(INDEX(B:B,ROW()),COUNTIF(OFFSET(INDEX(B:B,ROW()),ROW()*-1+6,,ROW()-5),TRUE),0)</f>
        <v>0</v>
      </c>
      <c r="B748" s="44" t="b" cm="1">
        <f t="array" ref="B748">AND(分科號=INDEX(E:E,ROW()),INDEX(D:D,ROW())&gt;=分起日,INDEX(D:D,ROW())&lt;=分訖日,IF(分專案="全部",TRUE,INDEX(J:J,ROW())=分專案))</f>
        <v>0</v>
      </c>
      <c r="C748" s="45" cm="1">
        <f t="array" ref="C748">IF(INDEX(F:F,ROW())&lt;&gt;"",INDEX(F:F,ROW()),IF(INDEX(E:E,ROW())&lt;&gt;0,INDEX(C:C,ROW()-1),0))</f>
        <v>0</v>
      </c>
      <c r="D748" s="44" cm="1">
        <f t="array" ref="D748">IF(INDEX(G:G,ROW())&lt;&gt;"",INDEX(G:G,ROW()),IF(INDEX(E:E,ROW())&lt;&gt;0,INDEX(D:D,ROW()-1),0))</f>
        <v>0</v>
      </c>
      <c r="E748" s="217" cm="1">
        <f t="array" ref="E748">IF(INDEX(I:I,ROW())&lt;&gt;"",VALUE(TRIM(LEFT(INDEX(I:I,ROW()),6))),0)</f>
        <v>0</v>
      </c>
      <c r="F748" s="283"/>
      <c r="G748" s="287"/>
      <c r="H748" s="302"/>
      <c r="I748" s="288"/>
      <c r="J748" s="302"/>
      <c r="K748" s="303"/>
      <c r="L748" s="50"/>
      <c r="M748" s="63"/>
    </row>
    <row r="749" spans="1:13">
      <c r="A749" s="44" cm="1">
        <f t="array" aca="1" ref="A749" ca="1">IF(INDEX(B:B,ROW()),COUNTIF(OFFSET(INDEX(B:B,ROW()),ROW()*-1+6,,ROW()-5),TRUE),0)</f>
        <v>0</v>
      </c>
      <c r="B749" s="44" t="b" cm="1">
        <f t="array" ref="B749">AND(分科號=INDEX(E:E,ROW()),INDEX(D:D,ROW())&gt;=分起日,INDEX(D:D,ROW())&lt;=分訖日,IF(分專案="全部",TRUE,INDEX(J:J,ROW())=分專案))</f>
        <v>0</v>
      </c>
      <c r="C749" s="45" cm="1">
        <f t="array" ref="C749">IF(INDEX(F:F,ROW())&lt;&gt;"",INDEX(F:F,ROW()),IF(INDEX(E:E,ROW())&lt;&gt;0,INDEX(C:C,ROW()-1),0))</f>
        <v>0</v>
      </c>
      <c r="D749" s="44" cm="1">
        <f t="array" ref="D749">IF(INDEX(G:G,ROW())&lt;&gt;"",INDEX(G:G,ROW()),IF(INDEX(E:E,ROW())&lt;&gt;0,INDEX(D:D,ROW()-1),0))</f>
        <v>0</v>
      </c>
      <c r="E749" s="217" cm="1">
        <f t="array" ref="E749">IF(INDEX(I:I,ROW())&lt;&gt;"",VALUE(TRIM(LEFT(INDEX(I:I,ROW()),6))),0)</f>
        <v>0</v>
      </c>
      <c r="F749" s="283"/>
      <c r="G749" s="287"/>
      <c r="H749" s="302"/>
      <c r="I749" s="288"/>
      <c r="J749" s="302"/>
      <c r="K749" s="303"/>
      <c r="L749" s="50"/>
      <c r="M749" s="63"/>
    </row>
    <row r="750" spans="1:13">
      <c r="A750" s="44" cm="1">
        <f t="array" aca="1" ref="A750" ca="1">IF(INDEX(B:B,ROW()),COUNTIF(OFFSET(INDEX(B:B,ROW()),ROW()*-1+6,,ROW()-5),TRUE),0)</f>
        <v>0</v>
      </c>
      <c r="B750" s="44" t="b" cm="1">
        <f t="array" ref="B750">AND(分科號=INDEX(E:E,ROW()),INDEX(D:D,ROW())&gt;=分起日,INDEX(D:D,ROW())&lt;=分訖日,IF(分專案="全部",TRUE,INDEX(J:J,ROW())=分專案))</f>
        <v>0</v>
      </c>
      <c r="C750" s="45" cm="1">
        <f t="array" ref="C750">IF(INDEX(F:F,ROW())&lt;&gt;"",INDEX(F:F,ROW()),IF(INDEX(E:E,ROW())&lt;&gt;0,INDEX(C:C,ROW()-1),0))</f>
        <v>0</v>
      </c>
      <c r="D750" s="44" cm="1">
        <f t="array" ref="D750">IF(INDEX(G:G,ROW())&lt;&gt;"",INDEX(G:G,ROW()),IF(INDEX(E:E,ROW())&lt;&gt;0,INDEX(D:D,ROW()-1),0))</f>
        <v>0</v>
      </c>
      <c r="E750" s="217" cm="1">
        <f t="array" ref="E750">IF(INDEX(I:I,ROW())&lt;&gt;"",VALUE(TRIM(LEFT(INDEX(I:I,ROW()),6))),0)</f>
        <v>0</v>
      </c>
      <c r="F750" s="283"/>
      <c r="G750" s="287"/>
      <c r="H750" s="302"/>
      <c r="I750" s="288"/>
      <c r="J750" s="302"/>
      <c r="K750" s="303"/>
      <c r="L750" s="50"/>
      <c r="M750" s="63"/>
    </row>
    <row r="751" spans="1:13">
      <c r="A751" s="44" cm="1">
        <f t="array" aca="1" ref="A751" ca="1">IF(INDEX(B:B,ROW()),COUNTIF(OFFSET(INDEX(B:B,ROW()),ROW()*-1+6,,ROW()-5),TRUE),0)</f>
        <v>0</v>
      </c>
      <c r="B751" s="44" t="b" cm="1">
        <f t="array" ref="B751">AND(分科號=INDEX(E:E,ROW()),INDEX(D:D,ROW())&gt;=分起日,INDEX(D:D,ROW())&lt;=分訖日,IF(分專案="全部",TRUE,INDEX(J:J,ROW())=分專案))</f>
        <v>0</v>
      </c>
      <c r="C751" s="45" cm="1">
        <f t="array" ref="C751">IF(INDEX(F:F,ROW())&lt;&gt;"",INDEX(F:F,ROW()),IF(INDEX(E:E,ROW())&lt;&gt;0,INDEX(C:C,ROW()-1),0))</f>
        <v>0</v>
      </c>
      <c r="D751" s="44" cm="1">
        <f t="array" ref="D751">IF(INDEX(G:G,ROW())&lt;&gt;"",INDEX(G:G,ROW()),IF(INDEX(E:E,ROW())&lt;&gt;0,INDEX(D:D,ROW()-1),0))</f>
        <v>0</v>
      </c>
      <c r="E751" s="217" cm="1">
        <f t="array" ref="E751">IF(INDEX(I:I,ROW())&lt;&gt;"",VALUE(TRIM(LEFT(INDEX(I:I,ROW()),6))),0)</f>
        <v>0</v>
      </c>
      <c r="F751" s="283"/>
      <c r="G751" s="287"/>
      <c r="H751" s="302"/>
      <c r="I751" s="288"/>
      <c r="J751" s="302"/>
      <c r="K751" s="303"/>
      <c r="L751" s="50"/>
      <c r="M751" s="63"/>
    </row>
    <row r="752" spans="1:13">
      <c r="A752" s="44" cm="1">
        <f t="array" aca="1" ref="A752" ca="1">IF(INDEX(B:B,ROW()),COUNTIF(OFFSET(INDEX(B:B,ROW()),ROW()*-1+6,,ROW()-5),TRUE),0)</f>
        <v>0</v>
      </c>
      <c r="B752" s="44" t="b" cm="1">
        <f t="array" ref="B752">AND(分科號=INDEX(E:E,ROW()),INDEX(D:D,ROW())&gt;=分起日,INDEX(D:D,ROW())&lt;=分訖日,IF(分專案="全部",TRUE,INDEX(J:J,ROW())=分專案))</f>
        <v>0</v>
      </c>
      <c r="C752" s="45" cm="1">
        <f t="array" ref="C752">IF(INDEX(F:F,ROW())&lt;&gt;"",INDEX(F:F,ROW()),IF(INDEX(E:E,ROW())&lt;&gt;0,INDEX(C:C,ROW()-1),0))</f>
        <v>0</v>
      </c>
      <c r="D752" s="44" cm="1">
        <f t="array" ref="D752">IF(INDEX(G:G,ROW())&lt;&gt;"",INDEX(G:G,ROW()),IF(INDEX(E:E,ROW())&lt;&gt;0,INDEX(D:D,ROW()-1),0))</f>
        <v>0</v>
      </c>
      <c r="E752" s="217" cm="1">
        <f t="array" ref="E752">IF(INDEX(I:I,ROW())&lt;&gt;"",VALUE(TRIM(LEFT(INDEX(I:I,ROW()),6))),0)</f>
        <v>0</v>
      </c>
      <c r="F752" s="283"/>
      <c r="G752" s="287"/>
      <c r="H752" s="302"/>
      <c r="I752" s="288"/>
      <c r="J752" s="302"/>
      <c r="K752" s="303"/>
      <c r="L752" s="50"/>
      <c r="M752" s="63"/>
    </row>
    <row r="753" spans="1:13">
      <c r="A753" s="44" cm="1">
        <f t="array" aca="1" ref="A753" ca="1">IF(INDEX(B:B,ROW()),COUNTIF(OFFSET(INDEX(B:B,ROW()),ROW()*-1+6,,ROW()-5),TRUE),0)</f>
        <v>0</v>
      </c>
      <c r="B753" s="44" t="b" cm="1">
        <f t="array" ref="B753">AND(分科號=INDEX(E:E,ROW()),INDEX(D:D,ROW())&gt;=分起日,INDEX(D:D,ROW())&lt;=分訖日,IF(分專案="全部",TRUE,INDEX(J:J,ROW())=分專案))</f>
        <v>0</v>
      </c>
      <c r="C753" s="45" cm="1">
        <f t="array" ref="C753">IF(INDEX(F:F,ROW())&lt;&gt;"",INDEX(F:F,ROW()),IF(INDEX(E:E,ROW())&lt;&gt;0,INDEX(C:C,ROW()-1),0))</f>
        <v>0</v>
      </c>
      <c r="D753" s="44" cm="1">
        <f t="array" ref="D753">IF(INDEX(G:G,ROW())&lt;&gt;"",INDEX(G:G,ROW()),IF(INDEX(E:E,ROW())&lt;&gt;0,INDEX(D:D,ROW()-1),0))</f>
        <v>0</v>
      </c>
      <c r="E753" s="217" cm="1">
        <f t="array" ref="E753">IF(INDEX(I:I,ROW())&lt;&gt;"",VALUE(TRIM(LEFT(INDEX(I:I,ROW()),6))),0)</f>
        <v>0</v>
      </c>
      <c r="F753" s="283"/>
      <c r="G753" s="287"/>
      <c r="H753" s="302"/>
      <c r="I753" s="288"/>
      <c r="J753" s="302"/>
      <c r="K753" s="303"/>
      <c r="L753" s="50"/>
      <c r="M753" s="63"/>
    </row>
    <row r="754" spans="1:13">
      <c r="A754" s="44" cm="1">
        <f t="array" aca="1" ref="A754" ca="1">IF(INDEX(B:B,ROW()),COUNTIF(OFFSET(INDEX(B:B,ROW()),ROW()*-1+6,,ROW()-5),TRUE),0)</f>
        <v>0</v>
      </c>
      <c r="B754" s="44" t="b" cm="1">
        <f t="array" ref="B754">AND(分科號=INDEX(E:E,ROW()),INDEX(D:D,ROW())&gt;=分起日,INDEX(D:D,ROW())&lt;=分訖日,IF(分專案="全部",TRUE,INDEX(J:J,ROW())=分專案))</f>
        <v>0</v>
      </c>
      <c r="C754" s="45" cm="1">
        <f t="array" ref="C754">IF(INDEX(F:F,ROW())&lt;&gt;"",INDEX(F:F,ROW()),IF(INDEX(E:E,ROW())&lt;&gt;0,INDEX(C:C,ROW()-1),0))</f>
        <v>0</v>
      </c>
      <c r="D754" s="44" cm="1">
        <f t="array" ref="D754">IF(INDEX(G:G,ROW())&lt;&gt;"",INDEX(G:G,ROW()),IF(INDEX(E:E,ROW())&lt;&gt;0,INDEX(D:D,ROW()-1),0))</f>
        <v>0</v>
      </c>
      <c r="E754" s="217" cm="1">
        <f t="array" ref="E754">IF(INDEX(I:I,ROW())&lt;&gt;"",VALUE(TRIM(LEFT(INDEX(I:I,ROW()),6))),0)</f>
        <v>0</v>
      </c>
      <c r="F754" s="283"/>
      <c r="G754" s="287"/>
      <c r="H754" s="302"/>
      <c r="I754" s="288"/>
      <c r="J754" s="302"/>
      <c r="K754" s="303"/>
      <c r="L754" s="50"/>
      <c r="M754" s="63"/>
    </row>
    <row r="755" spans="1:13">
      <c r="A755" s="44" cm="1">
        <f t="array" aca="1" ref="A755" ca="1">IF(INDEX(B:B,ROW()),COUNTIF(OFFSET(INDEX(B:B,ROW()),ROW()*-1+6,,ROW()-5),TRUE),0)</f>
        <v>0</v>
      </c>
      <c r="B755" s="44" t="b" cm="1">
        <f t="array" ref="B755">AND(分科號=INDEX(E:E,ROW()),INDEX(D:D,ROW())&gt;=分起日,INDEX(D:D,ROW())&lt;=分訖日,IF(分專案="全部",TRUE,INDEX(J:J,ROW())=分專案))</f>
        <v>0</v>
      </c>
      <c r="C755" s="45" cm="1">
        <f t="array" ref="C755">IF(INDEX(F:F,ROW())&lt;&gt;"",INDEX(F:F,ROW()),IF(INDEX(E:E,ROW())&lt;&gt;0,INDEX(C:C,ROW()-1),0))</f>
        <v>0</v>
      </c>
      <c r="D755" s="44" cm="1">
        <f t="array" ref="D755">IF(INDEX(G:G,ROW())&lt;&gt;"",INDEX(G:G,ROW()),IF(INDEX(E:E,ROW())&lt;&gt;0,INDEX(D:D,ROW()-1),0))</f>
        <v>0</v>
      </c>
      <c r="E755" s="217" cm="1">
        <f t="array" ref="E755">IF(INDEX(I:I,ROW())&lt;&gt;"",VALUE(TRIM(LEFT(INDEX(I:I,ROW()),6))),0)</f>
        <v>0</v>
      </c>
      <c r="F755" s="283"/>
      <c r="G755" s="287"/>
      <c r="H755" s="302"/>
      <c r="I755" s="288"/>
      <c r="J755" s="302"/>
      <c r="K755" s="303"/>
      <c r="L755" s="50"/>
      <c r="M755" s="63"/>
    </row>
    <row r="756" spans="1:13">
      <c r="A756" s="44" cm="1">
        <f t="array" aca="1" ref="A756" ca="1">IF(INDEX(B:B,ROW()),COUNTIF(OFFSET(INDEX(B:B,ROW()),ROW()*-1+6,,ROW()-5),TRUE),0)</f>
        <v>0</v>
      </c>
      <c r="B756" s="44" t="b" cm="1">
        <f t="array" ref="B756">AND(分科號=INDEX(E:E,ROW()),INDEX(D:D,ROW())&gt;=分起日,INDEX(D:D,ROW())&lt;=分訖日,IF(分專案="全部",TRUE,INDEX(J:J,ROW())=分專案))</f>
        <v>0</v>
      </c>
      <c r="C756" s="45" cm="1">
        <f t="array" ref="C756">IF(INDEX(F:F,ROW())&lt;&gt;"",INDEX(F:F,ROW()),IF(INDEX(E:E,ROW())&lt;&gt;0,INDEX(C:C,ROW()-1),0))</f>
        <v>0</v>
      </c>
      <c r="D756" s="44" cm="1">
        <f t="array" ref="D756">IF(INDEX(G:G,ROW())&lt;&gt;"",INDEX(G:G,ROW()),IF(INDEX(E:E,ROW())&lt;&gt;0,INDEX(D:D,ROW()-1),0))</f>
        <v>0</v>
      </c>
      <c r="E756" s="217" cm="1">
        <f t="array" ref="E756">IF(INDEX(I:I,ROW())&lt;&gt;"",VALUE(TRIM(LEFT(INDEX(I:I,ROW()),6))),0)</f>
        <v>0</v>
      </c>
      <c r="F756" s="283"/>
      <c r="G756" s="287"/>
      <c r="H756" s="302"/>
      <c r="I756" s="288"/>
      <c r="J756" s="302"/>
      <c r="K756" s="303"/>
      <c r="L756" s="50"/>
      <c r="M756" s="63"/>
    </row>
    <row r="757" spans="1:13">
      <c r="A757" s="44" cm="1">
        <f t="array" aca="1" ref="A757" ca="1">IF(INDEX(B:B,ROW()),COUNTIF(OFFSET(INDEX(B:B,ROW()),ROW()*-1+6,,ROW()-5),TRUE),0)</f>
        <v>0</v>
      </c>
      <c r="B757" s="44" t="b" cm="1">
        <f t="array" ref="B757">AND(分科號=INDEX(E:E,ROW()),INDEX(D:D,ROW())&gt;=分起日,INDEX(D:D,ROW())&lt;=分訖日,IF(分專案="全部",TRUE,INDEX(J:J,ROW())=分專案))</f>
        <v>0</v>
      </c>
      <c r="C757" s="45" cm="1">
        <f t="array" ref="C757">IF(INDEX(F:F,ROW())&lt;&gt;"",INDEX(F:F,ROW()),IF(INDEX(E:E,ROW())&lt;&gt;0,INDEX(C:C,ROW()-1),0))</f>
        <v>0</v>
      </c>
      <c r="D757" s="44" cm="1">
        <f t="array" ref="D757">IF(INDEX(G:G,ROW())&lt;&gt;"",INDEX(G:G,ROW()),IF(INDEX(E:E,ROW())&lt;&gt;0,INDEX(D:D,ROW()-1),0))</f>
        <v>0</v>
      </c>
      <c r="E757" s="217" cm="1">
        <f t="array" ref="E757">IF(INDEX(I:I,ROW())&lt;&gt;"",VALUE(TRIM(LEFT(INDEX(I:I,ROW()),6))),0)</f>
        <v>0</v>
      </c>
      <c r="F757" s="283"/>
      <c r="G757" s="287"/>
      <c r="H757" s="302"/>
      <c r="I757" s="288"/>
      <c r="J757" s="302"/>
      <c r="K757" s="303"/>
      <c r="L757" s="50"/>
      <c r="M757" s="63"/>
    </row>
    <row r="758" spans="1:13">
      <c r="A758" s="44" cm="1">
        <f t="array" aca="1" ref="A758" ca="1">IF(INDEX(B:B,ROW()),COUNTIF(OFFSET(INDEX(B:B,ROW()),ROW()*-1+6,,ROW()-5),TRUE),0)</f>
        <v>0</v>
      </c>
      <c r="B758" s="44" t="b" cm="1">
        <f t="array" ref="B758">AND(分科號=INDEX(E:E,ROW()),INDEX(D:D,ROW())&gt;=分起日,INDEX(D:D,ROW())&lt;=分訖日,IF(分專案="全部",TRUE,INDEX(J:J,ROW())=分專案))</f>
        <v>0</v>
      </c>
      <c r="C758" s="45" cm="1">
        <f t="array" ref="C758">IF(INDEX(F:F,ROW())&lt;&gt;"",INDEX(F:F,ROW()),IF(INDEX(E:E,ROW())&lt;&gt;0,INDEX(C:C,ROW()-1),0))</f>
        <v>0</v>
      </c>
      <c r="D758" s="44" cm="1">
        <f t="array" ref="D758">IF(INDEX(G:G,ROW())&lt;&gt;"",INDEX(G:G,ROW()),IF(INDEX(E:E,ROW())&lt;&gt;0,INDEX(D:D,ROW()-1),0))</f>
        <v>0</v>
      </c>
      <c r="E758" s="217" cm="1">
        <f t="array" ref="E758">IF(INDEX(I:I,ROW())&lt;&gt;"",VALUE(TRIM(LEFT(INDEX(I:I,ROW()),6))),0)</f>
        <v>0</v>
      </c>
      <c r="F758" s="283"/>
      <c r="G758" s="287"/>
      <c r="H758" s="302"/>
      <c r="I758" s="288"/>
      <c r="J758" s="302"/>
      <c r="K758" s="303"/>
      <c r="L758" s="50"/>
      <c r="M758" s="63"/>
    </row>
    <row r="759" spans="1:13">
      <c r="A759" s="44" cm="1">
        <f t="array" aca="1" ref="A759" ca="1">IF(INDEX(B:B,ROW()),COUNTIF(OFFSET(INDEX(B:B,ROW()),ROW()*-1+6,,ROW()-5),TRUE),0)</f>
        <v>0</v>
      </c>
      <c r="B759" s="44" t="b" cm="1">
        <f t="array" ref="B759">AND(分科號=INDEX(E:E,ROW()),INDEX(D:D,ROW())&gt;=分起日,INDEX(D:D,ROW())&lt;=分訖日,IF(分專案="全部",TRUE,INDEX(J:J,ROW())=分專案))</f>
        <v>0</v>
      </c>
      <c r="C759" s="45" cm="1">
        <f t="array" ref="C759">IF(INDEX(F:F,ROW())&lt;&gt;"",INDEX(F:F,ROW()),IF(INDEX(E:E,ROW())&lt;&gt;0,INDEX(C:C,ROW()-1),0))</f>
        <v>0</v>
      </c>
      <c r="D759" s="44" cm="1">
        <f t="array" ref="D759">IF(INDEX(G:G,ROW())&lt;&gt;"",INDEX(G:G,ROW()),IF(INDEX(E:E,ROW())&lt;&gt;0,INDEX(D:D,ROW()-1),0))</f>
        <v>0</v>
      </c>
      <c r="E759" s="217" cm="1">
        <f t="array" ref="E759">IF(INDEX(I:I,ROW())&lt;&gt;"",VALUE(TRIM(LEFT(INDEX(I:I,ROW()),6))),0)</f>
        <v>0</v>
      </c>
      <c r="F759" s="283"/>
      <c r="G759" s="287"/>
      <c r="H759" s="302"/>
      <c r="I759" s="288"/>
      <c r="J759" s="302"/>
      <c r="K759" s="303"/>
      <c r="L759" s="50"/>
      <c r="M759" s="63"/>
    </row>
    <row r="760" spans="1:13">
      <c r="A760" s="44" cm="1">
        <f t="array" aca="1" ref="A760" ca="1">IF(INDEX(B:B,ROW()),COUNTIF(OFFSET(INDEX(B:B,ROW()),ROW()*-1+6,,ROW()-5),TRUE),0)</f>
        <v>0</v>
      </c>
      <c r="B760" s="44" t="b" cm="1">
        <f t="array" ref="B760">AND(分科號=INDEX(E:E,ROW()),INDEX(D:D,ROW())&gt;=分起日,INDEX(D:D,ROW())&lt;=分訖日,IF(分專案="全部",TRUE,INDEX(J:J,ROW())=分專案))</f>
        <v>0</v>
      </c>
      <c r="C760" s="45" cm="1">
        <f t="array" ref="C760">IF(INDEX(F:F,ROW())&lt;&gt;"",INDEX(F:F,ROW()),IF(INDEX(E:E,ROW())&lt;&gt;0,INDEX(C:C,ROW()-1),0))</f>
        <v>0</v>
      </c>
      <c r="D760" s="44" cm="1">
        <f t="array" ref="D760">IF(INDEX(G:G,ROW())&lt;&gt;"",INDEX(G:G,ROW()),IF(INDEX(E:E,ROW())&lt;&gt;0,INDEX(D:D,ROW()-1),0))</f>
        <v>0</v>
      </c>
      <c r="E760" s="217" cm="1">
        <f t="array" ref="E760">IF(INDEX(I:I,ROW())&lt;&gt;"",VALUE(TRIM(LEFT(INDEX(I:I,ROW()),6))),0)</f>
        <v>0</v>
      </c>
      <c r="F760" s="283"/>
      <c r="G760" s="287"/>
      <c r="H760" s="302"/>
      <c r="I760" s="288"/>
      <c r="J760" s="302"/>
      <c r="K760" s="303"/>
      <c r="L760" s="50"/>
      <c r="M760" s="63"/>
    </row>
    <row r="761" spans="1:13">
      <c r="A761" s="44" cm="1">
        <f t="array" aca="1" ref="A761" ca="1">IF(INDEX(B:B,ROW()),COUNTIF(OFFSET(INDEX(B:B,ROW()),ROW()*-1+6,,ROW()-5),TRUE),0)</f>
        <v>0</v>
      </c>
      <c r="B761" s="44" t="b" cm="1">
        <f t="array" ref="B761">AND(分科號=INDEX(E:E,ROW()),INDEX(D:D,ROW())&gt;=分起日,INDEX(D:D,ROW())&lt;=分訖日,IF(分專案="全部",TRUE,INDEX(J:J,ROW())=分專案))</f>
        <v>0</v>
      </c>
      <c r="C761" s="45" cm="1">
        <f t="array" ref="C761">IF(INDEX(F:F,ROW())&lt;&gt;"",INDEX(F:F,ROW()),IF(INDEX(E:E,ROW())&lt;&gt;0,INDEX(C:C,ROW()-1),0))</f>
        <v>0</v>
      </c>
      <c r="D761" s="44" cm="1">
        <f t="array" ref="D761">IF(INDEX(G:G,ROW())&lt;&gt;"",INDEX(G:G,ROW()),IF(INDEX(E:E,ROW())&lt;&gt;0,INDEX(D:D,ROW()-1),0))</f>
        <v>0</v>
      </c>
      <c r="E761" s="217" cm="1">
        <f t="array" ref="E761">IF(INDEX(I:I,ROW())&lt;&gt;"",VALUE(TRIM(LEFT(INDEX(I:I,ROW()),6))),0)</f>
        <v>0</v>
      </c>
      <c r="F761" s="283"/>
      <c r="G761" s="287"/>
      <c r="H761" s="302"/>
      <c r="I761" s="288"/>
      <c r="J761" s="302"/>
      <c r="K761" s="303"/>
      <c r="L761" s="50"/>
      <c r="M761" s="63"/>
    </row>
    <row r="762" spans="1:13">
      <c r="A762" s="44" cm="1">
        <f t="array" aca="1" ref="A762" ca="1">IF(INDEX(B:B,ROW()),COUNTIF(OFFSET(INDEX(B:B,ROW()),ROW()*-1+6,,ROW()-5),TRUE),0)</f>
        <v>0</v>
      </c>
      <c r="B762" s="44" t="b" cm="1">
        <f t="array" ref="B762">AND(分科號=INDEX(E:E,ROW()),INDEX(D:D,ROW())&gt;=分起日,INDEX(D:D,ROW())&lt;=分訖日,IF(分專案="全部",TRUE,INDEX(J:J,ROW())=分專案))</f>
        <v>0</v>
      </c>
      <c r="C762" s="45" cm="1">
        <f t="array" ref="C762">IF(INDEX(F:F,ROW())&lt;&gt;"",INDEX(F:F,ROW()),IF(INDEX(E:E,ROW())&lt;&gt;0,INDEX(C:C,ROW()-1),0))</f>
        <v>0</v>
      </c>
      <c r="D762" s="44" cm="1">
        <f t="array" ref="D762">IF(INDEX(G:G,ROW())&lt;&gt;"",INDEX(G:G,ROW()),IF(INDEX(E:E,ROW())&lt;&gt;0,INDEX(D:D,ROW()-1),0))</f>
        <v>0</v>
      </c>
      <c r="E762" s="217" cm="1">
        <f t="array" ref="E762">IF(INDEX(I:I,ROW())&lt;&gt;"",VALUE(TRIM(LEFT(INDEX(I:I,ROW()),6))),0)</f>
        <v>0</v>
      </c>
      <c r="F762" s="283"/>
      <c r="G762" s="287"/>
      <c r="H762" s="302"/>
      <c r="I762" s="288"/>
      <c r="J762" s="302"/>
      <c r="K762" s="303"/>
      <c r="L762" s="50"/>
      <c r="M762" s="63"/>
    </row>
    <row r="763" spans="1:13">
      <c r="A763" s="44" cm="1">
        <f t="array" aca="1" ref="A763" ca="1">IF(INDEX(B:B,ROW()),COUNTIF(OFFSET(INDEX(B:B,ROW()),ROW()*-1+6,,ROW()-5),TRUE),0)</f>
        <v>0</v>
      </c>
      <c r="B763" s="44" t="b" cm="1">
        <f t="array" ref="B763">AND(分科號=INDEX(E:E,ROW()),INDEX(D:D,ROW())&gt;=分起日,INDEX(D:D,ROW())&lt;=分訖日,IF(分專案="全部",TRUE,INDEX(J:J,ROW())=分專案))</f>
        <v>0</v>
      </c>
      <c r="C763" s="45" cm="1">
        <f t="array" ref="C763">IF(INDEX(F:F,ROW())&lt;&gt;"",INDEX(F:F,ROW()),IF(INDEX(E:E,ROW())&lt;&gt;0,INDEX(C:C,ROW()-1),0))</f>
        <v>0</v>
      </c>
      <c r="D763" s="44" cm="1">
        <f t="array" ref="D763">IF(INDEX(G:G,ROW())&lt;&gt;"",INDEX(G:G,ROW()),IF(INDEX(E:E,ROW())&lt;&gt;0,INDEX(D:D,ROW()-1),0))</f>
        <v>0</v>
      </c>
      <c r="E763" s="217" cm="1">
        <f t="array" ref="E763">IF(INDEX(I:I,ROW())&lt;&gt;"",VALUE(TRIM(LEFT(INDEX(I:I,ROW()),6))),0)</f>
        <v>0</v>
      </c>
      <c r="F763" s="283"/>
      <c r="G763" s="287"/>
      <c r="H763" s="302"/>
      <c r="I763" s="288"/>
      <c r="J763" s="302"/>
      <c r="K763" s="303"/>
      <c r="L763" s="50"/>
      <c r="M763" s="63"/>
    </row>
    <row r="764" spans="1:13">
      <c r="A764" s="44" cm="1">
        <f t="array" aca="1" ref="A764" ca="1">IF(INDEX(B:B,ROW()),COUNTIF(OFFSET(INDEX(B:B,ROW()),ROW()*-1+6,,ROW()-5),TRUE),0)</f>
        <v>0</v>
      </c>
      <c r="B764" s="44" t="b" cm="1">
        <f t="array" ref="B764">AND(分科號=INDEX(E:E,ROW()),INDEX(D:D,ROW())&gt;=分起日,INDEX(D:D,ROW())&lt;=分訖日,IF(分專案="全部",TRUE,INDEX(J:J,ROW())=分專案))</f>
        <v>0</v>
      </c>
      <c r="C764" s="45" cm="1">
        <f t="array" ref="C764">IF(INDEX(F:F,ROW())&lt;&gt;"",INDEX(F:F,ROW()),IF(INDEX(E:E,ROW())&lt;&gt;0,INDEX(C:C,ROW()-1),0))</f>
        <v>0</v>
      </c>
      <c r="D764" s="44" cm="1">
        <f t="array" ref="D764">IF(INDEX(G:G,ROW())&lt;&gt;"",INDEX(G:G,ROW()),IF(INDEX(E:E,ROW())&lt;&gt;0,INDEX(D:D,ROW()-1),0))</f>
        <v>0</v>
      </c>
      <c r="E764" s="217" cm="1">
        <f t="array" ref="E764">IF(INDEX(I:I,ROW())&lt;&gt;"",VALUE(TRIM(LEFT(INDEX(I:I,ROW()),6))),0)</f>
        <v>0</v>
      </c>
      <c r="F764" s="283"/>
      <c r="G764" s="287"/>
      <c r="H764" s="302"/>
      <c r="I764" s="288"/>
      <c r="J764" s="302"/>
      <c r="K764" s="303"/>
      <c r="L764" s="50"/>
      <c r="M764" s="63"/>
    </row>
    <row r="765" spans="1:13">
      <c r="A765" s="44" cm="1">
        <f t="array" aca="1" ref="A765" ca="1">IF(INDEX(B:B,ROW()),COUNTIF(OFFSET(INDEX(B:B,ROW()),ROW()*-1+6,,ROW()-5),TRUE),0)</f>
        <v>0</v>
      </c>
      <c r="B765" s="44" t="b" cm="1">
        <f t="array" ref="B765">AND(分科號=INDEX(E:E,ROW()),INDEX(D:D,ROW())&gt;=分起日,INDEX(D:D,ROW())&lt;=分訖日,IF(分專案="全部",TRUE,INDEX(J:J,ROW())=分專案))</f>
        <v>0</v>
      </c>
      <c r="C765" s="45" cm="1">
        <f t="array" ref="C765">IF(INDEX(F:F,ROW())&lt;&gt;"",INDEX(F:F,ROW()),IF(INDEX(E:E,ROW())&lt;&gt;0,INDEX(C:C,ROW()-1),0))</f>
        <v>0</v>
      </c>
      <c r="D765" s="44" cm="1">
        <f t="array" ref="D765">IF(INDEX(G:G,ROW())&lt;&gt;"",INDEX(G:G,ROW()),IF(INDEX(E:E,ROW())&lt;&gt;0,INDEX(D:D,ROW()-1),0))</f>
        <v>0</v>
      </c>
      <c r="E765" s="217" cm="1">
        <f t="array" ref="E765">IF(INDEX(I:I,ROW())&lt;&gt;"",VALUE(TRIM(LEFT(INDEX(I:I,ROW()),6))),0)</f>
        <v>0</v>
      </c>
      <c r="F765" s="283"/>
      <c r="G765" s="287"/>
      <c r="H765" s="302"/>
      <c r="I765" s="288"/>
      <c r="J765" s="302"/>
      <c r="K765" s="303"/>
      <c r="L765" s="50"/>
      <c r="M765" s="63"/>
    </row>
    <row r="766" spans="1:13">
      <c r="A766" s="44" cm="1">
        <f t="array" aca="1" ref="A766" ca="1">IF(INDEX(B:B,ROW()),COUNTIF(OFFSET(INDEX(B:B,ROW()),ROW()*-1+6,,ROW()-5),TRUE),0)</f>
        <v>0</v>
      </c>
      <c r="B766" s="44" t="b" cm="1">
        <f t="array" ref="B766">AND(分科號=INDEX(E:E,ROW()),INDEX(D:D,ROW())&gt;=分起日,INDEX(D:D,ROW())&lt;=分訖日,IF(分專案="全部",TRUE,INDEX(J:J,ROW())=分專案))</f>
        <v>0</v>
      </c>
      <c r="C766" s="45" cm="1">
        <f t="array" ref="C766">IF(INDEX(F:F,ROW())&lt;&gt;"",INDEX(F:F,ROW()),IF(INDEX(E:E,ROW())&lt;&gt;0,INDEX(C:C,ROW()-1),0))</f>
        <v>0</v>
      </c>
      <c r="D766" s="44" cm="1">
        <f t="array" ref="D766">IF(INDEX(G:G,ROW())&lt;&gt;"",INDEX(G:G,ROW()),IF(INDEX(E:E,ROW())&lt;&gt;0,INDEX(D:D,ROW()-1),0))</f>
        <v>0</v>
      </c>
      <c r="E766" s="217" cm="1">
        <f t="array" ref="E766">IF(INDEX(I:I,ROW())&lt;&gt;"",VALUE(TRIM(LEFT(INDEX(I:I,ROW()),6))),0)</f>
        <v>0</v>
      </c>
      <c r="F766" s="283"/>
      <c r="G766" s="287"/>
      <c r="H766" s="302"/>
      <c r="I766" s="288"/>
      <c r="J766" s="302"/>
      <c r="K766" s="303"/>
      <c r="L766" s="50"/>
      <c r="M766" s="63"/>
    </row>
    <row r="767" spans="1:13">
      <c r="A767" s="44" cm="1">
        <f t="array" aca="1" ref="A767" ca="1">IF(INDEX(B:B,ROW()),COUNTIF(OFFSET(INDEX(B:B,ROW()),ROW()*-1+6,,ROW()-5),TRUE),0)</f>
        <v>0</v>
      </c>
      <c r="B767" s="44" t="b" cm="1">
        <f t="array" ref="B767">AND(分科號=INDEX(E:E,ROW()),INDEX(D:D,ROW())&gt;=分起日,INDEX(D:D,ROW())&lt;=分訖日,IF(分專案="全部",TRUE,INDEX(J:J,ROW())=分專案))</f>
        <v>0</v>
      </c>
      <c r="C767" s="45" cm="1">
        <f t="array" ref="C767">IF(INDEX(F:F,ROW())&lt;&gt;"",INDEX(F:F,ROW()),IF(INDEX(E:E,ROW())&lt;&gt;0,INDEX(C:C,ROW()-1),0))</f>
        <v>0</v>
      </c>
      <c r="D767" s="44" cm="1">
        <f t="array" ref="D767">IF(INDEX(G:G,ROW())&lt;&gt;"",INDEX(G:G,ROW()),IF(INDEX(E:E,ROW())&lt;&gt;0,INDEX(D:D,ROW()-1),0))</f>
        <v>0</v>
      </c>
      <c r="E767" s="217" cm="1">
        <f t="array" ref="E767">IF(INDEX(I:I,ROW())&lt;&gt;"",VALUE(TRIM(LEFT(INDEX(I:I,ROW()),6))),0)</f>
        <v>0</v>
      </c>
      <c r="F767" s="283"/>
      <c r="G767" s="287"/>
      <c r="H767" s="302"/>
      <c r="I767" s="288"/>
      <c r="J767" s="302"/>
      <c r="K767" s="303"/>
      <c r="L767" s="50"/>
      <c r="M767" s="63"/>
    </row>
    <row r="768" spans="1:13">
      <c r="A768" s="44" cm="1">
        <f t="array" aca="1" ref="A768" ca="1">IF(INDEX(B:B,ROW()),COUNTIF(OFFSET(INDEX(B:B,ROW()),ROW()*-1+6,,ROW()-5),TRUE),0)</f>
        <v>0</v>
      </c>
      <c r="B768" s="44" t="b" cm="1">
        <f t="array" ref="B768">AND(分科號=INDEX(E:E,ROW()),INDEX(D:D,ROW())&gt;=分起日,INDEX(D:D,ROW())&lt;=分訖日,IF(分專案="全部",TRUE,INDEX(J:J,ROW())=分專案))</f>
        <v>0</v>
      </c>
      <c r="C768" s="45" cm="1">
        <f t="array" ref="C768">IF(INDEX(F:F,ROW())&lt;&gt;"",INDEX(F:F,ROW()),IF(INDEX(E:E,ROW())&lt;&gt;0,INDEX(C:C,ROW()-1),0))</f>
        <v>0</v>
      </c>
      <c r="D768" s="44" cm="1">
        <f t="array" ref="D768">IF(INDEX(G:G,ROW())&lt;&gt;"",INDEX(G:G,ROW()),IF(INDEX(E:E,ROW())&lt;&gt;0,INDEX(D:D,ROW()-1),0))</f>
        <v>0</v>
      </c>
      <c r="E768" s="217" cm="1">
        <f t="array" ref="E768">IF(INDEX(I:I,ROW())&lt;&gt;"",VALUE(TRIM(LEFT(INDEX(I:I,ROW()),6))),0)</f>
        <v>0</v>
      </c>
      <c r="F768" s="283"/>
      <c r="G768" s="287"/>
      <c r="H768" s="302"/>
      <c r="I768" s="288"/>
      <c r="J768" s="302"/>
      <c r="K768" s="303"/>
      <c r="L768" s="50"/>
      <c r="M768" s="63"/>
    </row>
    <row r="769" spans="1:13">
      <c r="A769" s="44" cm="1">
        <f t="array" aca="1" ref="A769" ca="1">IF(INDEX(B:B,ROW()),COUNTIF(OFFSET(INDEX(B:B,ROW()),ROW()*-1+6,,ROW()-5),TRUE),0)</f>
        <v>0</v>
      </c>
      <c r="B769" s="44" t="b" cm="1">
        <f t="array" ref="B769">AND(分科號=INDEX(E:E,ROW()),INDEX(D:D,ROW())&gt;=分起日,INDEX(D:D,ROW())&lt;=分訖日,IF(分專案="全部",TRUE,INDEX(J:J,ROW())=分專案))</f>
        <v>0</v>
      </c>
      <c r="C769" s="45" cm="1">
        <f t="array" ref="C769">IF(INDEX(F:F,ROW())&lt;&gt;"",INDEX(F:F,ROW()),IF(INDEX(E:E,ROW())&lt;&gt;0,INDEX(C:C,ROW()-1),0))</f>
        <v>0</v>
      </c>
      <c r="D769" s="44" cm="1">
        <f t="array" ref="D769">IF(INDEX(G:G,ROW())&lt;&gt;"",INDEX(G:G,ROW()),IF(INDEX(E:E,ROW())&lt;&gt;0,INDEX(D:D,ROW()-1),0))</f>
        <v>0</v>
      </c>
      <c r="E769" s="217" cm="1">
        <f t="array" ref="E769">IF(INDEX(I:I,ROW())&lt;&gt;"",VALUE(TRIM(LEFT(INDEX(I:I,ROW()),6))),0)</f>
        <v>0</v>
      </c>
      <c r="F769" s="283"/>
      <c r="G769" s="287"/>
      <c r="H769" s="302"/>
      <c r="I769" s="288"/>
      <c r="J769" s="302"/>
      <c r="K769" s="303"/>
      <c r="L769" s="50"/>
      <c r="M769" s="63"/>
    </row>
    <row r="770" spans="1:13">
      <c r="A770" s="44" cm="1">
        <f t="array" aca="1" ref="A770" ca="1">IF(INDEX(B:B,ROW()),COUNTIF(OFFSET(INDEX(B:B,ROW()),ROW()*-1+6,,ROW()-5),TRUE),0)</f>
        <v>0</v>
      </c>
      <c r="B770" s="44" t="b" cm="1">
        <f t="array" ref="B770">AND(分科號=INDEX(E:E,ROW()),INDEX(D:D,ROW())&gt;=分起日,INDEX(D:D,ROW())&lt;=分訖日,IF(分專案="全部",TRUE,INDEX(J:J,ROW())=分專案))</f>
        <v>0</v>
      </c>
      <c r="C770" s="45" cm="1">
        <f t="array" ref="C770">IF(INDEX(F:F,ROW())&lt;&gt;"",INDEX(F:F,ROW()),IF(INDEX(E:E,ROW())&lt;&gt;0,INDEX(C:C,ROW()-1),0))</f>
        <v>0</v>
      </c>
      <c r="D770" s="44" cm="1">
        <f t="array" ref="D770">IF(INDEX(G:G,ROW())&lt;&gt;"",INDEX(G:G,ROW()),IF(INDEX(E:E,ROW())&lt;&gt;0,INDEX(D:D,ROW()-1),0))</f>
        <v>0</v>
      </c>
      <c r="E770" s="217" cm="1">
        <f t="array" ref="E770">IF(INDEX(I:I,ROW())&lt;&gt;"",VALUE(TRIM(LEFT(INDEX(I:I,ROW()),6))),0)</f>
        <v>0</v>
      </c>
      <c r="F770" s="283"/>
      <c r="G770" s="287"/>
      <c r="H770" s="302"/>
      <c r="I770" s="288"/>
      <c r="J770" s="302"/>
      <c r="K770" s="303"/>
      <c r="L770" s="50"/>
      <c r="M770" s="63"/>
    </row>
    <row r="771" spans="1:13">
      <c r="A771" s="44" cm="1">
        <f t="array" aca="1" ref="A771" ca="1">IF(INDEX(B:B,ROW()),COUNTIF(OFFSET(INDEX(B:B,ROW()),ROW()*-1+6,,ROW()-5),TRUE),0)</f>
        <v>0</v>
      </c>
      <c r="B771" s="44" t="b" cm="1">
        <f t="array" ref="B771">AND(分科號=INDEX(E:E,ROW()),INDEX(D:D,ROW())&gt;=分起日,INDEX(D:D,ROW())&lt;=分訖日,IF(分專案="全部",TRUE,INDEX(J:J,ROW())=分專案))</f>
        <v>0</v>
      </c>
      <c r="C771" s="45" cm="1">
        <f t="array" ref="C771">IF(INDEX(F:F,ROW())&lt;&gt;"",INDEX(F:F,ROW()),IF(INDEX(E:E,ROW())&lt;&gt;0,INDEX(C:C,ROW()-1),0))</f>
        <v>0</v>
      </c>
      <c r="D771" s="44" cm="1">
        <f t="array" ref="D771">IF(INDEX(G:G,ROW())&lt;&gt;"",INDEX(G:G,ROW()),IF(INDEX(E:E,ROW())&lt;&gt;0,INDEX(D:D,ROW()-1),0))</f>
        <v>0</v>
      </c>
      <c r="E771" s="217" cm="1">
        <f t="array" ref="E771">IF(INDEX(I:I,ROW())&lt;&gt;"",VALUE(TRIM(LEFT(INDEX(I:I,ROW()),6))),0)</f>
        <v>0</v>
      </c>
      <c r="F771" s="283"/>
      <c r="G771" s="287"/>
      <c r="H771" s="302"/>
      <c r="I771" s="288"/>
      <c r="J771" s="302"/>
      <c r="K771" s="303"/>
      <c r="L771" s="50"/>
      <c r="M771" s="63"/>
    </row>
    <row r="772" spans="1:13">
      <c r="A772" s="44" cm="1">
        <f t="array" aca="1" ref="A772" ca="1">IF(INDEX(B:B,ROW()),COUNTIF(OFFSET(INDEX(B:B,ROW()),ROW()*-1+6,,ROW()-5),TRUE),0)</f>
        <v>0</v>
      </c>
      <c r="B772" s="44" t="b" cm="1">
        <f t="array" ref="B772">AND(分科號=INDEX(E:E,ROW()),INDEX(D:D,ROW())&gt;=分起日,INDEX(D:D,ROW())&lt;=分訖日,IF(分專案="全部",TRUE,INDEX(J:J,ROW())=分專案))</f>
        <v>0</v>
      </c>
      <c r="C772" s="45" cm="1">
        <f t="array" ref="C772">IF(INDEX(F:F,ROW())&lt;&gt;"",INDEX(F:F,ROW()),IF(INDEX(E:E,ROW())&lt;&gt;0,INDEX(C:C,ROW()-1),0))</f>
        <v>0</v>
      </c>
      <c r="D772" s="44" cm="1">
        <f t="array" ref="D772">IF(INDEX(G:G,ROW())&lt;&gt;"",INDEX(G:G,ROW()),IF(INDEX(E:E,ROW())&lt;&gt;0,INDEX(D:D,ROW()-1),0))</f>
        <v>0</v>
      </c>
      <c r="E772" s="217" cm="1">
        <f t="array" ref="E772">IF(INDEX(I:I,ROW())&lt;&gt;"",VALUE(TRIM(LEFT(INDEX(I:I,ROW()),6))),0)</f>
        <v>0</v>
      </c>
      <c r="F772" s="283"/>
      <c r="G772" s="287"/>
      <c r="H772" s="302"/>
      <c r="I772" s="288"/>
      <c r="J772" s="302"/>
      <c r="K772" s="303"/>
      <c r="L772" s="50"/>
      <c r="M772" s="63"/>
    </row>
    <row r="773" spans="1:13">
      <c r="A773" s="44" cm="1">
        <f t="array" aca="1" ref="A773" ca="1">IF(INDEX(B:B,ROW()),COUNTIF(OFFSET(INDEX(B:B,ROW()),ROW()*-1+6,,ROW()-5),TRUE),0)</f>
        <v>0</v>
      </c>
      <c r="B773" s="44" t="b" cm="1">
        <f t="array" ref="B773">AND(分科號=INDEX(E:E,ROW()),INDEX(D:D,ROW())&gt;=分起日,INDEX(D:D,ROW())&lt;=分訖日,IF(分專案="全部",TRUE,INDEX(J:J,ROW())=分專案))</f>
        <v>0</v>
      </c>
      <c r="C773" s="45" cm="1">
        <f t="array" ref="C773">IF(INDEX(F:F,ROW())&lt;&gt;"",INDEX(F:F,ROW()),IF(INDEX(E:E,ROW())&lt;&gt;0,INDEX(C:C,ROW()-1),0))</f>
        <v>0</v>
      </c>
      <c r="D773" s="44" cm="1">
        <f t="array" ref="D773">IF(INDEX(G:G,ROW())&lt;&gt;"",INDEX(G:G,ROW()),IF(INDEX(E:E,ROW())&lt;&gt;0,INDEX(D:D,ROW()-1),0))</f>
        <v>0</v>
      </c>
      <c r="E773" s="217" cm="1">
        <f t="array" ref="E773">IF(INDEX(I:I,ROW())&lt;&gt;"",VALUE(TRIM(LEFT(INDEX(I:I,ROW()),6))),0)</f>
        <v>0</v>
      </c>
      <c r="F773" s="283"/>
      <c r="G773" s="287"/>
      <c r="H773" s="302"/>
      <c r="I773" s="288"/>
      <c r="J773" s="302"/>
      <c r="K773" s="303"/>
      <c r="L773" s="50"/>
      <c r="M773" s="63"/>
    </row>
    <row r="774" spans="1:13">
      <c r="A774" s="44" cm="1">
        <f t="array" aca="1" ref="A774" ca="1">IF(INDEX(B:B,ROW()),COUNTIF(OFFSET(INDEX(B:B,ROW()),ROW()*-1+6,,ROW()-5),TRUE),0)</f>
        <v>0</v>
      </c>
      <c r="B774" s="44" t="b" cm="1">
        <f t="array" ref="B774">AND(分科號=INDEX(E:E,ROW()),INDEX(D:D,ROW())&gt;=分起日,INDEX(D:D,ROW())&lt;=分訖日,IF(分專案="全部",TRUE,INDEX(J:J,ROW())=分專案))</f>
        <v>0</v>
      </c>
      <c r="C774" s="45" cm="1">
        <f t="array" ref="C774">IF(INDEX(F:F,ROW())&lt;&gt;"",INDEX(F:F,ROW()),IF(INDEX(E:E,ROW())&lt;&gt;0,INDEX(C:C,ROW()-1),0))</f>
        <v>0</v>
      </c>
      <c r="D774" s="44" cm="1">
        <f t="array" ref="D774">IF(INDEX(G:G,ROW())&lt;&gt;"",INDEX(G:G,ROW()),IF(INDEX(E:E,ROW())&lt;&gt;0,INDEX(D:D,ROW()-1),0))</f>
        <v>0</v>
      </c>
      <c r="E774" s="217" cm="1">
        <f t="array" ref="E774">IF(INDEX(I:I,ROW())&lt;&gt;"",VALUE(TRIM(LEFT(INDEX(I:I,ROW()),6))),0)</f>
        <v>0</v>
      </c>
      <c r="F774" s="283"/>
      <c r="G774" s="287"/>
      <c r="H774" s="302"/>
      <c r="I774" s="288"/>
      <c r="J774" s="302"/>
      <c r="K774" s="303"/>
      <c r="L774" s="50"/>
      <c r="M774" s="63"/>
    </row>
    <row r="775" spans="1:13">
      <c r="A775" s="44" cm="1">
        <f t="array" aca="1" ref="A775" ca="1">IF(INDEX(B:B,ROW()),COUNTIF(OFFSET(INDEX(B:B,ROW()),ROW()*-1+6,,ROW()-5),TRUE),0)</f>
        <v>0</v>
      </c>
      <c r="B775" s="44" t="b" cm="1">
        <f t="array" ref="B775">AND(分科號=INDEX(E:E,ROW()),INDEX(D:D,ROW())&gt;=分起日,INDEX(D:D,ROW())&lt;=分訖日,IF(分專案="全部",TRUE,INDEX(J:J,ROW())=分專案))</f>
        <v>0</v>
      </c>
      <c r="C775" s="45" cm="1">
        <f t="array" ref="C775">IF(INDEX(F:F,ROW())&lt;&gt;"",INDEX(F:F,ROW()),IF(INDEX(E:E,ROW())&lt;&gt;0,INDEX(C:C,ROW()-1),0))</f>
        <v>0</v>
      </c>
      <c r="D775" s="44" cm="1">
        <f t="array" ref="D775">IF(INDEX(G:G,ROW())&lt;&gt;"",INDEX(G:G,ROW()),IF(INDEX(E:E,ROW())&lt;&gt;0,INDEX(D:D,ROW()-1),0))</f>
        <v>0</v>
      </c>
      <c r="E775" s="217" cm="1">
        <f t="array" ref="E775">IF(INDEX(I:I,ROW())&lt;&gt;"",VALUE(TRIM(LEFT(INDEX(I:I,ROW()),6))),0)</f>
        <v>0</v>
      </c>
      <c r="F775" s="283"/>
      <c r="G775" s="287"/>
      <c r="H775" s="302"/>
      <c r="I775" s="288"/>
      <c r="J775" s="302"/>
      <c r="K775" s="303"/>
      <c r="L775" s="50"/>
      <c r="M775" s="63"/>
    </row>
    <row r="776" spans="1:13">
      <c r="A776" s="44" cm="1">
        <f t="array" aca="1" ref="A776" ca="1">IF(INDEX(B:B,ROW()),COUNTIF(OFFSET(INDEX(B:B,ROW()),ROW()*-1+6,,ROW()-5),TRUE),0)</f>
        <v>0</v>
      </c>
      <c r="B776" s="44" t="b" cm="1">
        <f t="array" ref="B776">AND(分科號=INDEX(E:E,ROW()),INDEX(D:D,ROW())&gt;=分起日,INDEX(D:D,ROW())&lt;=分訖日,IF(分專案="全部",TRUE,INDEX(J:J,ROW())=分專案))</f>
        <v>0</v>
      </c>
      <c r="C776" s="45" cm="1">
        <f t="array" ref="C776">IF(INDEX(F:F,ROW())&lt;&gt;"",INDEX(F:F,ROW()),IF(INDEX(E:E,ROW())&lt;&gt;0,INDEX(C:C,ROW()-1),0))</f>
        <v>0</v>
      </c>
      <c r="D776" s="44" cm="1">
        <f t="array" ref="D776">IF(INDEX(G:G,ROW())&lt;&gt;"",INDEX(G:G,ROW()),IF(INDEX(E:E,ROW())&lt;&gt;0,INDEX(D:D,ROW()-1),0))</f>
        <v>0</v>
      </c>
      <c r="E776" s="217" cm="1">
        <f t="array" ref="E776">IF(INDEX(I:I,ROW())&lt;&gt;"",VALUE(TRIM(LEFT(INDEX(I:I,ROW()),6))),0)</f>
        <v>0</v>
      </c>
      <c r="F776" s="283"/>
      <c r="G776" s="287"/>
      <c r="H776" s="302"/>
      <c r="I776" s="288"/>
      <c r="J776" s="302"/>
      <c r="K776" s="303"/>
      <c r="L776" s="50"/>
      <c r="M776" s="63"/>
    </row>
    <row r="777" spans="1:13">
      <c r="A777" s="44" cm="1">
        <f t="array" aca="1" ref="A777" ca="1">IF(INDEX(B:B,ROW()),COUNTIF(OFFSET(INDEX(B:B,ROW()),ROW()*-1+6,,ROW()-5),TRUE),0)</f>
        <v>0</v>
      </c>
      <c r="B777" s="44" t="b" cm="1">
        <f t="array" ref="B777">AND(分科號=INDEX(E:E,ROW()),INDEX(D:D,ROW())&gt;=分起日,INDEX(D:D,ROW())&lt;=分訖日,IF(分專案="全部",TRUE,INDEX(J:J,ROW())=分專案))</f>
        <v>0</v>
      </c>
      <c r="C777" s="45" cm="1">
        <f t="array" ref="C777">IF(INDEX(F:F,ROW())&lt;&gt;"",INDEX(F:F,ROW()),IF(INDEX(E:E,ROW())&lt;&gt;0,INDEX(C:C,ROW()-1),0))</f>
        <v>0</v>
      </c>
      <c r="D777" s="44" cm="1">
        <f t="array" ref="D777">IF(INDEX(G:G,ROW())&lt;&gt;"",INDEX(G:G,ROW()),IF(INDEX(E:E,ROW())&lt;&gt;0,INDEX(D:D,ROW()-1),0))</f>
        <v>0</v>
      </c>
      <c r="E777" s="217" cm="1">
        <f t="array" ref="E777">IF(INDEX(I:I,ROW())&lt;&gt;"",VALUE(TRIM(LEFT(INDEX(I:I,ROW()),6))),0)</f>
        <v>0</v>
      </c>
      <c r="F777" s="283"/>
      <c r="G777" s="287"/>
      <c r="H777" s="302"/>
      <c r="I777" s="288"/>
      <c r="J777" s="302"/>
      <c r="K777" s="303"/>
      <c r="L777" s="50"/>
      <c r="M777" s="63"/>
    </row>
    <row r="778" spans="1:13">
      <c r="A778" s="44" cm="1">
        <f t="array" aca="1" ref="A778" ca="1">IF(INDEX(B:B,ROW()),COUNTIF(OFFSET(INDEX(B:B,ROW()),ROW()*-1+6,,ROW()-5),TRUE),0)</f>
        <v>0</v>
      </c>
      <c r="B778" s="44" t="b" cm="1">
        <f t="array" ref="B778">AND(分科號=INDEX(E:E,ROW()),INDEX(D:D,ROW())&gt;=分起日,INDEX(D:D,ROW())&lt;=分訖日,IF(分專案="全部",TRUE,INDEX(J:J,ROW())=分專案))</f>
        <v>0</v>
      </c>
      <c r="C778" s="45" cm="1">
        <f t="array" ref="C778">IF(INDEX(F:F,ROW())&lt;&gt;"",INDEX(F:F,ROW()),IF(INDEX(E:E,ROW())&lt;&gt;0,INDEX(C:C,ROW()-1),0))</f>
        <v>0</v>
      </c>
      <c r="D778" s="44" cm="1">
        <f t="array" ref="D778">IF(INDEX(G:G,ROW())&lt;&gt;"",INDEX(G:G,ROW()),IF(INDEX(E:E,ROW())&lt;&gt;0,INDEX(D:D,ROW()-1),0))</f>
        <v>0</v>
      </c>
      <c r="E778" s="217" cm="1">
        <f t="array" ref="E778">IF(INDEX(I:I,ROW())&lt;&gt;"",VALUE(TRIM(LEFT(INDEX(I:I,ROW()),6))),0)</f>
        <v>0</v>
      </c>
      <c r="F778" s="283"/>
      <c r="G778" s="287"/>
      <c r="H778" s="302"/>
      <c r="I778" s="288"/>
      <c r="J778" s="302"/>
      <c r="K778" s="303"/>
      <c r="L778" s="50"/>
      <c r="M778" s="63"/>
    </row>
    <row r="779" spans="1:13">
      <c r="A779" s="44" cm="1">
        <f t="array" aca="1" ref="A779" ca="1">IF(INDEX(B:B,ROW()),COUNTIF(OFFSET(INDEX(B:B,ROW()),ROW()*-1+6,,ROW()-5),TRUE),0)</f>
        <v>0</v>
      </c>
      <c r="B779" s="44" t="b" cm="1">
        <f t="array" ref="B779">AND(分科號=INDEX(E:E,ROW()),INDEX(D:D,ROW())&gt;=分起日,INDEX(D:D,ROW())&lt;=分訖日,IF(分專案="全部",TRUE,INDEX(J:J,ROW())=分專案))</f>
        <v>0</v>
      </c>
      <c r="C779" s="45" cm="1">
        <f t="array" ref="C779">IF(INDEX(F:F,ROW())&lt;&gt;"",INDEX(F:F,ROW()),IF(INDEX(E:E,ROW())&lt;&gt;0,INDEX(C:C,ROW()-1),0))</f>
        <v>0</v>
      </c>
      <c r="D779" s="44" cm="1">
        <f t="array" ref="D779">IF(INDEX(G:G,ROW())&lt;&gt;"",INDEX(G:G,ROW()),IF(INDEX(E:E,ROW())&lt;&gt;0,INDEX(D:D,ROW()-1),0))</f>
        <v>0</v>
      </c>
      <c r="E779" s="217" cm="1">
        <f t="array" ref="E779">IF(INDEX(I:I,ROW())&lt;&gt;"",VALUE(TRIM(LEFT(INDEX(I:I,ROW()),6))),0)</f>
        <v>0</v>
      </c>
      <c r="F779" s="283"/>
      <c r="G779" s="287"/>
      <c r="H779" s="302"/>
      <c r="I779" s="288"/>
      <c r="J779" s="302"/>
      <c r="K779" s="303"/>
      <c r="L779" s="50"/>
      <c r="M779" s="63"/>
    </row>
    <row r="780" spans="1:13">
      <c r="A780" s="44" cm="1">
        <f t="array" aca="1" ref="A780" ca="1">IF(INDEX(B:B,ROW()),COUNTIF(OFFSET(INDEX(B:B,ROW()),ROW()*-1+6,,ROW()-5),TRUE),0)</f>
        <v>0</v>
      </c>
      <c r="B780" s="44" t="b" cm="1">
        <f t="array" ref="B780">AND(分科號=INDEX(E:E,ROW()),INDEX(D:D,ROW())&gt;=分起日,INDEX(D:D,ROW())&lt;=分訖日,IF(分專案="全部",TRUE,INDEX(J:J,ROW())=分專案))</f>
        <v>0</v>
      </c>
      <c r="C780" s="45" cm="1">
        <f t="array" ref="C780">IF(INDEX(F:F,ROW())&lt;&gt;"",INDEX(F:F,ROW()),IF(INDEX(E:E,ROW())&lt;&gt;0,INDEX(C:C,ROW()-1),0))</f>
        <v>0</v>
      </c>
      <c r="D780" s="44" cm="1">
        <f t="array" ref="D780">IF(INDEX(G:G,ROW())&lt;&gt;"",INDEX(G:G,ROW()),IF(INDEX(E:E,ROW())&lt;&gt;0,INDEX(D:D,ROW()-1),0))</f>
        <v>0</v>
      </c>
      <c r="E780" s="217" cm="1">
        <f t="array" ref="E780">IF(INDEX(I:I,ROW())&lt;&gt;"",VALUE(TRIM(LEFT(INDEX(I:I,ROW()),6))),0)</f>
        <v>0</v>
      </c>
      <c r="F780" s="283"/>
      <c r="G780" s="287"/>
      <c r="H780" s="302"/>
      <c r="I780" s="288"/>
      <c r="J780" s="302"/>
      <c r="K780" s="303"/>
      <c r="L780" s="50"/>
      <c r="M780" s="63"/>
    </row>
    <row r="781" spans="1:13">
      <c r="A781" s="44" cm="1">
        <f t="array" aca="1" ref="A781" ca="1">IF(INDEX(B:B,ROW()),COUNTIF(OFFSET(INDEX(B:B,ROW()),ROW()*-1+6,,ROW()-5),TRUE),0)</f>
        <v>0</v>
      </c>
      <c r="B781" s="44" t="b" cm="1">
        <f t="array" ref="B781">AND(分科號=INDEX(E:E,ROW()),INDEX(D:D,ROW())&gt;=分起日,INDEX(D:D,ROW())&lt;=分訖日,IF(分專案="全部",TRUE,INDEX(J:J,ROW())=分專案))</f>
        <v>0</v>
      </c>
      <c r="C781" s="45" cm="1">
        <f t="array" ref="C781">IF(INDEX(F:F,ROW())&lt;&gt;"",INDEX(F:F,ROW()),IF(INDEX(E:E,ROW())&lt;&gt;0,INDEX(C:C,ROW()-1),0))</f>
        <v>0</v>
      </c>
      <c r="D781" s="44" cm="1">
        <f t="array" ref="D781">IF(INDEX(G:G,ROW())&lt;&gt;"",INDEX(G:G,ROW()),IF(INDEX(E:E,ROW())&lt;&gt;0,INDEX(D:D,ROW()-1),0))</f>
        <v>0</v>
      </c>
      <c r="E781" s="217" cm="1">
        <f t="array" ref="E781">IF(INDEX(I:I,ROW())&lt;&gt;"",VALUE(TRIM(LEFT(INDEX(I:I,ROW()),6))),0)</f>
        <v>0</v>
      </c>
      <c r="F781" s="283"/>
      <c r="G781" s="287"/>
      <c r="H781" s="302"/>
      <c r="I781" s="288"/>
      <c r="J781" s="302"/>
      <c r="K781" s="303"/>
      <c r="L781" s="50"/>
      <c r="M781" s="63"/>
    </row>
    <row r="782" spans="1:13">
      <c r="A782" s="44" cm="1">
        <f t="array" aca="1" ref="A782" ca="1">IF(INDEX(B:B,ROW()),COUNTIF(OFFSET(INDEX(B:B,ROW()),ROW()*-1+6,,ROW()-5),TRUE),0)</f>
        <v>0</v>
      </c>
      <c r="B782" s="44" t="b" cm="1">
        <f t="array" ref="B782">AND(分科號=INDEX(E:E,ROW()),INDEX(D:D,ROW())&gt;=分起日,INDEX(D:D,ROW())&lt;=分訖日,IF(分專案="全部",TRUE,INDEX(J:J,ROW())=分專案))</f>
        <v>0</v>
      </c>
      <c r="C782" s="45" cm="1">
        <f t="array" ref="C782">IF(INDEX(F:F,ROW())&lt;&gt;"",INDEX(F:F,ROW()),IF(INDEX(E:E,ROW())&lt;&gt;0,INDEX(C:C,ROW()-1),0))</f>
        <v>0</v>
      </c>
      <c r="D782" s="44" cm="1">
        <f t="array" ref="D782">IF(INDEX(G:G,ROW())&lt;&gt;"",INDEX(G:G,ROW()),IF(INDEX(E:E,ROW())&lt;&gt;0,INDEX(D:D,ROW()-1),0))</f>
        <v>0</v>
      </c>
      <c r="E782" s="217" cm="1">
        <f t="array" ref="E782">IF(INDEX(I:I,ROW())&lt;&gt;"",VALUE(TRIM(LEFT(INDEX(I:I,ROW()),6))),0)</f>
        <v>0</v>
      </c>
      <c r="F782" s="283"/>
      <c r="G782" s="287"/>
      <c r="H782" s="302"/>
      <c r="I782" s="288"/>
      <c r="J782" s="302"/>
      <c r="K782" s="303"/>
      <c r="L782" s="50"/>
      <c r="M782" s="63"/>
    </row>
    <row r="783" spans="1:13">
      <c r="A783" s="44" cm="1">
        <f t="array" aca="1" ref="A783" ca="1">IF(INDEX(B:B,ROW()),COUNTIF(OFFSET(INDEX(B:B,ROW()),ROW()*-1+6,,ROW()-5),TRUE),0)</f>
        <v>0</v>
      </c>
      <c r="B783" s="44" t="b" cm="1">
        <f t="array" ref="B783">AND(分科號=INDEX(E:E,ROW()),INDEX(D:D,ROW())&gt;=分起日,INDEX(D:D,ROW())&lt;=分訖日,IF(分專案="全部",TRUE,INDEX(J:J,ROW())=分專案))</f>
        <v>0</v>
      </c>
      <c r="C783" s="45" cm="1">
        <f t="array" ref="C783">IF(INDEX(F:F,ROW())&lt;&gt;"",INDEX(F:F,ROW()),IF(INDEX(E:E,ROW())&lt;&gt;0,INDEX(C:C,ROW()-1),0))</f>
        <v>0</v>
      </c>
      <c r="D783" s="44" cm="1">
        <f t="array" ref="D783">IF(INDEX(G:G,ROW())&lt;&gt;"",INDEX(G:G,ROW()),IF(INDEX(E:E,ROW())&lt;&gt;0,INDEX(D:D,ROW()-1),0))</f>
        <v>0</v>
      </c>
      <c r="E783" s="217" cm="1">
        <f t="array" ref="E783">IF(INDEX(I:I,ROW())&lt;&gt;"",VALUE(TRIM(LEFT(INDEX(I:I,ROW()),6))),0)</f>
        <v>0</v>
      </c>
      <c r="F783" s="283"/>
      <c r="G783" s="287"/>
      <c r="H783" s="302"/>
      <c r="I783" s="288"/>
      <c r="J783" s="302"/>
      <c r="K783" s="303"/>
      <c r="L783" s="50"/>
      <c r="M783" s="63"/>
    </row>
    <row r="784" spans="1:13">
      <c r="A784" s="44" cm="1">
        <f t="array" aca="1" ref="A784" ca="1">IF(INDEX(B:B,ROW()),COUNTIF(OFFSET(INDEX(B:B,ROW()),ROW()*-1+6,,ROW()-5),TRUE),0)</f>
        <v>0</v>
      </c>
      <c r="B784" s="44" t="b" cm="1">
        <f t="array" ref="B784">AND(分科號=INDEX(E:E,ROW()),INDEX(D:D,ROW())&gt;=分起日,INDEX(D:D,ROW())&lt;=分訖日,IF(分專案="全部",TRUE,INDEX(J:J,ROW())=分專案))</f>
        <v>0</v>
      </c>
      <c r="C784" s="45" cm="1">
        <f t="array" ref="C784">IF(INDEX(F:F,ROW())&lt;&gt;"",INDEX(F:F,ROW()),IF(INDEX(E:E,ROW())&lt;&gt;0,INDEX(C:C,ROW()-1),0))</f>
        <v>0</v>
      </c>
      <c r="D784" s="44" cm="1">
        <f t="array" ref="D784">IF(INDEX(G:G,ROW())&lt;&gt;"",INDEX(G:G,ROW()),IF(INDEX(E:E,ROW())&lt;&gt;0,INDEX(D:D,ROW()-1),0))</f>
        <v>0</v>
      </c>
      <c r="E784" s="217" cm="1">
        <f t="array" ref="E784">IF(INDEX(I:I,ROW())&lt;&gt;"",VALUE(TRIM(LEFT(INDEX(I:I,ROW()),6))),0)</f>
        <v>0</v>
      </c>
      <c r="F784" s="283"/>
      <c r="G784" s="287"/>
      <c r="H784" s="302"/>
      <c r="I784" s="288"/>
      <c r="J784" s="302"/>
      <c r="K784" s="303"/>
      <c r="L784" s="50"/>
      <c r="M784" s="63"/>
    </row>
    <row r="785" spans="1:13">
      <c r="A785" s="44" cm="1">
        <f t="array" aca="1" ref="A785" ca="1">IF(INDEX(B:B,ROW()),COUNTIF(OFFSET(INDEX(B:B,ROW()),ROW()*-1+6,,ROW()-5),TRUE),0)</f>
        <v>0</v>
      </c>
      <c r="B785" s="44" t="b" cm="1">
        <f t="array" ref="B785">AND(分科號=INDEX(E:E,ROW()),INDEX(D:D,ROW())&gt;=分起日,INDEX(D:D,ROW())&lt;=分訖日,IF(分專案="全部",TRUE,INDEX(J:J,ROW())=分專案))</f>
        <v>0</v>
      </c>
      <c r="C785" s="45" cm="1">
        <f t="array" ref="C785">IF(INDEX(F:F,ROW())&lt;&gt;"",INDEX(F:F,ROW()),IF(INDEX(E:E,ROW())&lt;&gt;0,INDEX(C:C,ROW()-1),0))</f>
        <v>0</v>
      </c>
      <c r="D785" s="44" cm="1">
        <f t="array" ref="D785">IF(INDEX(G:G,ROW())&lt;&gt;"",INDEX(G:G,ROW()),IF(INDEX(E:E,ROW())&lt;&gt;0,INDEX(D:D,ROW()-1),0))</f>
        <v>0</v>
      </c>
      <c r="E785" s="217" cm="1">
        <f t="array" ref="E785">IF(INDEX(I:I,ROW())&lt;&gt;"",VALUE(TRIM(LEFT(INDEX(I:I,ROW()),6))),0)</f>
        <v>0</v>
      </c>
      <c r="F785" s="283"/>
      <c r="G785" s="287"/>
      <c r="H785" s="302"/>
      <c r="I785" s="288"/>
      <c r="J785" s="302"/>
      <c r="K785" s="303"/>
      <c r="L785" s="50"/>
      <c r="M785" s="63"/>
    </row>
    <row r="786" spans="1:13">
      <c r="A786" s="44" cm="1">
        <f t="array" aca="1" ref="A786" ca="1">IF(INDEX(B:B,ROW()),COUNTIF(OFFSET(INDEX(B:B,ROW()),ROW()*-1+6,,ROW()-5),TRUE),0)</f>
        <v>0</v>
      </c>
      <c r="B786" s="44" t="b" cm="1">
        <f t="array" ref="B786">AND(分科號=INDEX(E:E,ROW()),INDEX(D:D,ROW())&gt;=分起日,INDEX(D:D,ROW())&lt;=分訖日,IF(分專案="全部",TRUE,INDEX(J:J,ROW())=分專案))</f>
        <v>0</v>
      </c>
      <c r="C786" s="45" cm="1">
        <f t="array" ref="C786">IF(INDEX(F:F,ROW())&lt;&gt;"",INDEX(F:F,ROW()),IF(INDEX(E:E,ROW())&lt;&gt;0,INDEX(C:C,ROW()-1),0))</f>
        <v>0</v>
      </c>
      <c r="D786" s="44" cm="1">
        <f t="array" ref="D786">IF(INDEX(G:G,ROW())&lt;&gt;"",INDEX(G:G,ROW()),IF(INDEX(E:E,ROW())&lt;&gt;0,INDEX(D:D,ROW()-1),0))</f>
        <v>0</v>
      </c>
      <c r="E786" s="217" cm="1">
        <f t="array" ref="E786">IF(INDEX(I:I,ROW())&lt;&gt;"",VALUE(TRIM(LEFT(INDEX(I:I,ROW()),6))),0)</f>
        <v>0</v>
      </c>
      <c r="F786" s="283"/>
      <c r="G786" s="287"/>
      <c r="H786" s="302"/>
      <c r="I786" s="288"/>
      <c r="J786" s="302"/>
      <c r="K786" s="303"/>
      <c r="L786" s="50"/>
      <c r="M786" s="63"/>
    </row>
    <row r="787" spans="1:13">
      <c r="A787" s="44" cm="1">
        <f t="array" aca="1" ref="A787" ca="1">IF(INDEX(B:B,ROW()),COUNTIF(OFFSET(INDEX(B:B,ROW()),ROW()*-1+6,,ROW()-5),TRUE),0)</f>
        <v>0</v>
      </c>
      <c r="B787" s="44" t="b" cm="1">
        <f t="array" ref="B787">AND(分科號=INDEX(E:E,ROW()),INDEX(D:D,ROW())&gt;=分起日,INDEX(D:D,ROW())&lt;=分訖日,IF(分專案="全部",TRUE,INDEX(J:J,ROW())=分專案))</f>
        <v>0</v>
      </c>
      <c r="C787" s="45" cm="1">
        <f t="array" ref="C787">IF(INDEX(F:F,ROW())&lt;&gt;"",INDEX(F:F,ROW()),IF(INDEX(E:E,ROW())&lt;&gt;0,INDEX(C:C,ROW()-1),0))</f>
        <v>0</v>
      </c>
      <c r="D787" s="44" cm="1">
        <f t="array" ref="D787">IF(INDEX(G:G,ROW())&lt;&gt;"",INDEX(G:G,ROW()),IF(INDEX(E:E,ROW())&lt;&gt;0,INDEX(D:D,ROW()-1),0))</f>
        <v>0</v>
      </c>
      <c r="E787" s="217" cm="1">
        <f t="array" ref="E787">IF(INDEX(I:I,ROW())&lt;&gt;"",VALUE(TRIM(LEFT(INDEX(I:I,ROW()),6))),0)</f>
        <v>0</v>
      </c>
      <c r="F787" s="283"/>
      <c r="G787" s="287"/>
      <c r="H787" s="302"/>
      <c r="I787" s="288"/>
      <c r="J787" s="302"/>
      <c r="K787" s="303"/>
      <c r="L787" s="50"/>
      <c r="M787" s="63"/>
    </row>
    <row r="788" spans="1:13">
      <c r="A788" s="44" cm="1">
        <f t="array" aca="1" ref="A788" ca="1">IF(INDEX(B:B,ROW()),COUNTIF(OFFSET(INDEX(B:B,ROW()),ROW()*-1+6,,ROW()-5),TRUE),0)</f>
        <v>0</v>
      </c>
      <c r="B788" s="44" t="b" cm="1">
        <f t="array" ref="B788">AND(分科號=INDEX(E:E,ROW()),INDEX(D:D,ROW())&gt;=分起日,INDEX(D:D,ROW())&lt;=分訖日,IF(分專案="全部",TRUE,INDEX(J:J,ROW())=分專案))</f>
        <v>0</v>
      </c>
      <c r="C788" s="45" cm="1">
        <f t="array" ref="C788">IF(INDEX(F:F,ROW())&lt;&gt;"",INDEX(F:F,ROW()),IF(INDEX(E:E,ROW())&lt;&gt;0,INDEX(C:C,ROW()-1),0))</f>
        <v>0</v>
      </c>
      <c r="D788" s="44" cm="1">
        <f t="array" ref="D788">IF(INDEX(G:G,ROW())&lt;&gt;"",INDEX(G:G,ROW()),IF(INDEX(E:E,ROW())&lt;&gt;0,INDEX(D:D,ROW()-1),0))</f>
        <v>0</v>
      </c>
      <c r="E788" s="217" cm="1">
        <f t="array" ref="E788">IF(INDEX(I:I,ROW())&lt;&gt;"",VALUE(TRIM(LEFT(INDEX(I:I,ROW()),6))),0)</f>
        <v>0</v>
      </c>
      <c r="F788" s="283"/>
      <c r="G788" s="287"/>
      <c r="H788" s="302"/>
      <c r="I788" s="288"/>
      <c r="J788" s="302"/>
      <c r="K788" s="303"/>
      <c r="L788" s="50"/>
      <c r="M788" s="63"/>
    </row>
    <row r="789" spans="1:13">
      <c r="A789" s="44" cm="1">
        <f t="array" aca="1" ref="A789" ca="1">IF(INDEX(B:B,ROW()),COUNTIF(OFFSET(INDEX(B:B,ROW()),ROW()*-1+6,,ROW()-5),TRUE),0)</f>
        <v>0</v>
      </c>
      <c r="B789" s="44" t="b" cm="1">
        <f t="array" ref="B789">AND(分科號=INDEX(E:E,ROW()),INDEX(D:D,ROW())&gt;=分起日,INDEX(D:D,ROW())&lt;=分訖日,IF(分專案="全部",TRUE,INDEX(J:J,ROW())=分專案))</f>
        <v>0</v>
      </c>
      <c r="C789" s="45" cm="1">
        <f t="array" ref="C789">IF(INDEX(F:F,ROW())&lt;&gt;"",INDEX(F:F,ROW()),IF(INDEX(E:E,ROW())&lt;&gt;0,INDEX(C:C,ROW()-1),0))</f>
        <v>0</v>
      </c>
      <c r="D789" s="44" cm="1">
        <f t="array" ref="D789">IF(INDEX(G:G,ROW())&lt;&gt;"",INDEX(G:G,ROW()),IF(INDEX(E:E,ROW())&lt;&gt;0,INDEX(D:D,ROW()-1),0))</f>
        <v>0</v>
      </c>
      <c r="E789" s="217" cm="1">
        <f t="array" ref="E789">IF(INDEX(I:I,ROW())&lt;&gt;"",VALUE(TRIM(LEFT(INDEX(I:I,ROW()),6))),0)</f>
        <v>0</v>
      </c>
      <c r="F789" s="283"/>
      <c r="G789" s="287"/>
      <c r="H789" s="302"/>
      <c r="I789" s="288"/>
      <c r="J789" s="302"/>
      <c r="K789" s="303"/>
      <c r="L789" s="50"/>
      <c r="M789" s="63"/>
    </row>
    <row r="790" spans="1:13">
      <c r="A790" s="44" cm="1">
        <f t="array" aca="1" ref="A790" ca="1">IF(INDEX(B:B,ROW()),COUNTIF(OFFSET(INDEX(B:B,ROW()),ROW()*-1+6,,ROW()-5),TRUE),0)</f>
        <v>0</v>
      </c>
      <c r="B790" s="44" t="b" cm="1">
        <f t="array" ref="B790">AND(分科號=INDEX(E:E,ROW()),INDEX(D:D,ROW())&gt;=分起日,INDEX(D:D,ROW())&lt;=分訖日,IF(分專案="全部",TRUE,INDEX(J:J,ROW())=分專案))</f>
        <v>0</v>
      </c>
      <c r="C790" s="45" cm="1">
        <f t="array" ref="C790">IF(INDEX(F:F,ROW())&lt;&gt;"",INDEX(F:F,ROW()),IF(INDEX(E:E,ROW())&lt;&gt;0,INDEX(C:C,ROW()-1),0))</f>
        <v>0</v>
      </c>
      <c r="D790" s="44" cm="1">
        <f t="array" ref="D790">IF(INDEX(G:G,ROW())&lt;&gt;"",INDEX(G:G,ROW()),IF(INDEX(E:E,ROW())&lt;&gt;0,INDEX(D:D,ROW()-1),0))</f>
        <v>0</v>
      </c>
      <c r="E790" s="217" cm="1">
        <f t="array" ref="E790">IF(INDEX(I:I,ROW())&lt;&gt;"",VALUE(TRIM(LEFT(INDEX(I:I,ROW()),6))),0)</f>
        <v>0</v>
      </c>
      <c r="F790" s="283"/>
      <c r="G790" s="287"/>
      <c r="H790" s="302"/>
      <c r="I790" s="288"/>
      <c r="J790" s="302"/>
      <c r="K790" s="303"/>
      <c r="L790" s="50"/>
      <c r="M790" s="63"/>
    </row>
    <row r="791" spans="1:13">
      <c r="A791" s="44" cm="1">
        <f t="array" aca="1" ref="A791" ca="1">IF(INDEX(B:B,ROW()),COUNTIF(OFFSET(INDEX(B:B,ROW()),ROW()*-1+6,,ROW()-5),TRUE),0)</f>
        <v>0</v>
      </c>
      <c r="B791" s="44" t="b" cm="1">
        <f t="array" ref="B791">AND(分科號=INDEX(E:E,ROW()),INDEX(D:D,ROW())&gt;=分起日,INDEX(D:D,ROW())&lt;=分訖日,IF(分專案="全部",TRUE,INDEX(J:J,ROW())=分專案))</f>
        <v>0</v>
      </c>
      <c r="C791" s="45" cm="1">
        <f t="array" ref="C791">IF(INDEX(F:F,ROW())&lt;&gt;"",INDEX(F:F,ROW()),IF(INDEX(E:E,ROW())&lt;&gt;0,INDEX(C:C,ROW()-1),0))</f>
        <v>0</v>
      </c>
      <c r="D791" s="44" cm="1">
        <f t="array" ref="D791">IF(INDEX(G:G,ROW())&lt;&gt;"",INDEX(G:G,ROW()),IF(INDEX(E:E,ROW())&lt;&gt;0,INDEX(D:D,ROW()-1),0))</f>
        <v>0</v>
      </c>
      <c r="E791" s="217" cm="1">
        <f t="array" ref="E791">IF(INDEX(I:I,ROW())&lt;&gt;"",VALUE(TRIM(LEFT(INDEX(I:I,ROW()),6))),0)</f>
        <v>0</v>
      </c>
      <c r="F791" s="283"/>
      <c r="G791" s="287"/>
      <c r="H791" s="302"/>
      <c r="I791" s="288"/>
      <c r="J791" s="302"/>
      <c r="K791" s="303"/>
      <c r="L791" s="50"/>
      <c r="M791" s="63"/>
    </row>
    <row r="792" spans="1:13">
      <c r="A792" s="44" cm="1">
        <f t="array" aca="1" ref="A792" ca="1">IF(INDEX(B:B,ROW()),COUNTIF(OFFSET(INDEX(B:B,ROW()),ROW()*-1+6,,ROW()-5),TRUE),0)</f>
        <v>0</v>
      </c>
      <c r="B792" s="44" t="b" cm="1">
        <f t="array" ref="B792">AND(分科號=INDEX(E:E,ROW()),INDEX(D:D,ROW())&gt;=分起日,INDEX(D:D,ROW())&lt;=分訖日,IF(分專案="全部",TRUE,INDEX(J:J,ROW())=分專案))</f>
        <v>0</v>
      </c>
      <c r="C792" s="45" cm="1">
        <f t="array" ref="C792">IF(INDEX(F:F,ROW())&lt;&gt;"",INDEX(F:F,ROW()),IF(INDEX(E:E,ROW())&lt;&gt;0,INDEX(C:C,ROW()-1),0))</f>
        <v>0</v>
      </c>
      <c r="D792" s="44" cm="1">
        <f t="array" ref="D792">IF(INDEX(G:G,ROW())&lt;&gt;"",INDEX(G:G,ROW()),IF(INDEX(E:E,ROW())&lt;&gt;0,INDEX(D:D,ROW()-1),0))</f>
        <v>0</v>
      </c>
      <c r="E792" s="217" cm="1">
        <f t="array" ref="E792">IF(INDEX(I:I,ROW())&lt;&gt;"",VALUE(TRIM(LEFT(INDEX(I:I,ROW()),6))),0)</f>
        <v>0</v>
      </c>
      <c r="F792" s="283"/>
      <c r="G792" s="287"/>
      <c r="H792" s="302"/>
      <c r="I792" s="288"/>
      <c r="J792" s="302"/>
      <c r="K792" s="303"/>
      <c r="L792" s="50"/>
      <c r="M792" s="63"/>
    </row>
    <row r="793" spans="1:13">
      <c r="A793" s="44" cm="1">
        <f t="array" aca="1" ref="A793" ca="1">IF(INDEX(B:B,ROW()),COUNTIF(OFFSET(INDEX(B:B,ROW()),ROW()*-1+6,,ROW()-5),TRUE),0)</f>
        <v>0</v>
      </c>
      <c r="B793" s="44" t="b" cm="1">
        <f t="array" ref="B793">AND(分科號=INDEX(E:E,ROW()),INDEX(D:D,ROW())&gt;=分起日,INDEX(D:D,ROW())&lt;=分訖日,IF(分專案="全部",TRUE,INDEX(J:J,ROW())=分專案))</f>
        <v>0</v>
      </c>
      <c r="C793" s="45" cm="1">
        <f t="array" ref="C793">IF(INDEX(F:F,ROW())&lt;&gt;"",INDEX(F:F,ROW()),IF(INDEX(E:E,ROW())&lt;&gt;0,INDEX(C:C,ROW()-1),0))</f>
        <v>0</v>
      </c>
      <c r="D793" s="44" cm="1">
        <f t="array" ref="D793">IF(INDEX(G:G,ROW())&lt;&gt;"",INDEX(G:G,ROW()),IF(INDEX(E:E,ROW())&lt;&gt;0,INDEX(D:D,ROW()-1),0))</f>
        <v>0</v>
      </c>
      <c r="E793" s="217" cm="1">
        <f t="array" ref="E793">IF(INDEX(I:I,ROW())&lt;&gt;"",VALUE(TRIM(LEFT(INDEX(I:I,ROW()),6))),0)</f>
        <v>0</v>
      </c>
      <c r="F793" s="283"/>
      <c r="G793" s="287"/>
      <c r="H793" s="302"/>
      <c r="I793" s="288"/>
      <c r="J793" s="302"/>
      <c r="K793" s="303"/>
      <c r="L793" s="50"/>
      <c r="M793" s="63"/>
    </row>
    <row r="794" spans="1:13">
      <c r="A794" s="44" cm="1">
        <f t="array" aca="1" ref="A794" ca="1">IF(INDEX(B:B,ROW()),COUNTIF(OFFSET(INDEX(B:B,ROW()),ROW()*-1+6,,ROW()-5),TRUE),0)</f>
        <v>0</v>
      </c>
      <c r="B794" s="44" t="b" cm="1">
        <f t="array" ref="B794">AND(分科號=INDEX(E:E,ROW()),INDEX(D:D,ROW())&gt;=分起日,INDEX(D:D,ROW())&lt;=分訖日,IF(分專案="全部",TRUE,INDEX(J:J,ROW())=分專案))</f>
        <v>0</v>
      </c>
      <c r="C794" s="45" cm="1">
        <f t="array" ref="C794">IF(INDEX(F:F,ROW())&lt;&gt;"",INDEX(F:F,ROW()),IF(INDEX(E:E,ROW())&lt;&gt;0,INDEX(C:C,ROW()-1),0))</f>
        <v>0</v>
      </c>
      <c r="D794" s="44" cm="1">
        <f t="array" ref="D794">IF(INDEX(G:G,ROW())&lt;&gt;"",INDEX(G:G,ROW()),IF(INDEX(E:E,ROW())&lt;&gt;0,INDEX(D:D,ROW()-1),0))</f>
        <v>0</v>
      </c>
      <c r="E794" s="217" cm="1">
        <f t="array" ref="E794">IF(INDEX(I:I,ROW())&lt;&gt;"",VALUE(TRIM(LEFT(INDEX(I:I,ROW()),6))),0)</f>
        <v>0</v>
      </c>
      <c r="F794" s="283"/>
      <c r="G794" s="287"/>
      <c r="H794" s="302"/>
      <c r="I794" s="288"/>
      <c r="J794" s="302"/>
      <c r="K794" s="303"/>
      <c r="L794" s="50"/>
      <c r="M794" s="63"/>
    </row>
    <row r="795" spans="1:13">
      <c r="A795" s="44" cm="1">
        <f t="array" aca="1" ref="A795" ca="1">IF(INDEX(B:B,ROW()),COUNTIF(OFFSET(INDEX(B:B,ROW()),ROW()*-1+6,,ROW()-5),TRUE),0)</f>
        <v>0</v>
      </c>
      <c r="B795" s="44" t="b" cm="1">
        <f t="array" ref="B795">AND(分科號=INDEX(E:E,ROW()),INDEX(D:D,ROW())&gt;=分起日,INDEX(D:D,ROW())&lt;=分訖日,IF(分專案="全部",TRUE,INDEX(J:J,ROW())=分專案))</f>
        <v>0</v>
      </c>
      <c r="C795" s="45" cm="1">
        <f t="array" ref="C795">IF(INDEX(F:F,ROW())&lt;&gt;"",INDEX(F:F,ROW()),IF(INDEX(E:E,ROW())&lt;&gt;0,INDEX(C:C,ROW()-1),0))</f>
        <v>0</v>
      </c>
      <c r="D795" s="44" cm="1">
        <f t="array" ref="D795">IF(INDEX(G:G,ROW())&lt;&gt;"",INDEX(G:G,ROW()),IF(INDEX(E:E,ROW())&lt;&gt;0,INDEX(D:D,ROW()-1),0))</f>
        <v>0</v>
      </c>
      <c r="E795" s="217" cm="1">
        <f t="array" ref="E795">IF(INDEX(I:I,ROW())&lt;&gt;"",VALUE(TRIM(LEFT(INDEX(I:I,ROW()),6))),0)</f>
        <v>0</v>
      </c>
      <c r="F795" s="283"/>
      <c r="G795" s="287"/>
      <c r="H795" s="302"/>
      <c r="I795" s="288"/>
      <c r="J795" s="302"/>
      <c r="K795" s="303"/>
      <c r="L795" s="50"/>
      <c r="M795" s="63"/>
    </row>
    <row r="796" spans="1:13">
      <c r="A796" s="44" cm="1">
        <f t="array" aca="1" ref="A796" ca="1">IF(INDEX(B:B,ROW()),COUNTIF(OFFSET(INDEX(B:B,ROW()),ROW()*-1+6,,ROW()-5),TRUE),0)</f>
        <v>0</v>
      </c>
      <c r="B796" s="44" t="b" cm="1">
        <f t="array" ref="B796">AND(分科號=INDEX(E:E,ROW()),INDEX(D:D,ROW())&gt;=分起日,INDEX(D:D,ROW())&lt;=分訖日,IF(分專案="全部",TRUE,INDEX(J:J,ROW())=分專案))</f>
        <v>0</v>
      </c>
      <c r="C796" s="45" cm="1">
        <f t="array" ref="C796">IF(INDEX(F:F,ROW())&lt;&gt;"",INDEX(F:F,ROW()),IF(INDEX(E:E,ROW())&lt;&gt;0,INDEX(C:C,ROW()-1),0))</f>
        <v>0</v>
      </c>
      <c r="D796" s="44" cm="1">
        <f t="array" ref="D796">IF(INDEX(G:G,ROW())&lt;&gt;"",INDEX(G:G,ROW()),IF(INDEX(E:E,ROW())&lt;&gt;0,INDEX(D:D,ROW()-1),0))</f>
        <v>0</v>
      </c>
      <c r="E796" s="217" cm="1">
        <f t="array" ref="E796">IF(INDEX(I:I,ROW())&lt;&gt;"",VALUE(TRIM(LEFT(INDEX(I:I,ROW()),6))),0)</f>
        <v>0</v>
      </c>
      <c r="F796" s="283"/>
      <c r="G796" s="287"/>
      <c r="H796" s="302"/>
      <c r="I796" s="288"/>
      <c r="J796" s="302"/>
      <c r="K796" s="303"/>
      <c r="L796" s="50"/>
      <c r="M796" s="63"/>
    </row>
    <row r="797" spans="1:13">
      <c r="A797" s="44" cm="1">
        <f t="array" aca="1" ref="A797" ca="1">IF(INDEX(B:B,ROW()),COUNTIF(OFFSET(INDEX(B:B,ROW()),ROW()*-1+6,,ROW()-5),TRUE),0)</f>
        <v>0</v>
      </c>
      <c r="B797" s="44" t="b" cm="1">
        <f t="array" ref="B797">AND(分科號=INDEX(E:E,ROW()),INDEX(D:D,ROW())&gt;=分起日,INDEX(D:D,ROW())&lt;=分訖日,IF(分專案="全部",TRUE,INDEX(J:J,ROW())=分專案))</f>
        <v>0</v>
      </c>
      <c r="C797" s="45" cm="1">
        <f t="array" ref="C797">IF(INDEX(F:F,ROW())&lt;&gt;"",INDEX(F:F,ROW()),IF(INDEX(E:E,ROW())&lt;&gt;0,INDEX(C:C,ROW()-1),0))</f>
        <v>0</v>
      </c>
      <c r="D797" s="44" cm="1">
        <f t="array" ref="D797">IF(INDEX(G:G,ROW())&lt;&gt;"",INDEX(G:G,ROW()),IF(INDEX(E:E,ROW())&lt;&gt;0,INDEX(D:D,ROW()-1),0))</f>
        <v>0</v>
      </c>
      <c r="E797" s="217" cm="1">
        <f t="array" ref="E797">IF(INDEX(I:I,ROW())&lt;&gt;"",VALUE(TRIM(LEFT(INDEX(I:I,ROW()),6))),0)</f>
        <v>0</v>
      </c>
      <c r="F797" s="283"/>
      <c r="G797" s="287"/>
      <c r="H797" s="302"/>
      <c r="I797" s="288"/>
      <c r="J797" s="302"/>
      <c r="K797" s="303"/>
      <c r="L797" s="50"/>
      <c r="M797" s="63"/>
    </row>
    <row r="798" spans="1:13">
      <c r="A798" s="44" cm="1">
        <f t="array" aca="1" ref="A798" ca="1">IF(INDEX(B:B,ROW()),COUNTIF(OFFSET(INDEX(B:B,ROW()),ROW()*-1+6,,ROW()-5),TRUE),0)</f>
        <v>0</v>
      </c>
      <c r="B798" s="44" t="b" cm="1">
        <f t="array" ref="B798">AND(分科號=INDEX(E:E,ROW()),INDEX(D:D,ROW())&gt;=分起日,INDEX(D:D,ROW())&lt;=分訖日,IF(分專案="全部",TRUE,INDEX(J:J,ROW())=分專案))</f>
        <v>0</v>
      </c>
      <c r="C798" s="45" cm="1">
        <f t="array" ref="C798">IF(INDEX(F:F,ROW())&lt;&gt;"",INDEX(F:F,ROW()),IF(INDEX(E:E,ROW())&lt;&gt;0,INDEX(C:C,ROW()-1),0))</f>
        <v>0</v>
      </c>
      <c r="D798" s="44" cm="1">
        <f t="array" ref="D798">IF(INDEX(G:G,ROW())&lt;&gt;"",INDEX(G:G,ROW()),IF(INDEX(E:E,ROW())&lt;&gt;0,INDEX(D:D,ROW()-1),0))</f>
        <v>0</v>
      </c>
      <c r="E798" s="217" cm="1">
        <f t="array" ref="E798">IF(INDEX(I:I,ROW())&lt;&gt;"",VALUE(TRIM(LEFT(INDEX(I:I,ROW()),6))),0)</f>
        <v>0</v>
      </c>
      <c r="F798" s="283"/>
      <c r="G798" s="287"/>
      <c r="H798" s="302"/>
      <c r="I798" s="288"/>
      <c r="J798" s="302"/>
      <c r="K798" s="303"/>
      <c r="L798" s="50"/>
      <c r="M798" s="63"/>
    </row>
    <row r="799" spans="1:13">
      <c r="A799" s="44" cm="1">
        <f t="array" aca="1" ref="A799" ca="1">IF(INDEX(B:B,ROW()),COUNTIF(OFFSET(INDEX(B:B,ROW()),ROW()*-1+6,,ROW()-5),TRUE),0)</f>
        <v>0</v>
      </c>
      <c r="B799" s="44" t="b" cm="1">
        <f t="array" ref="B799">AND(分科號=INDEX(E:E,ROW()),INDEX(D:D,ROW())&gt;=分起日,INDEX(D:D,ROW())&lt;=分訖日,IF(分專案="全部",TRUE,INDEX(J:J,ROW())=分專案))</f>
        <v>0</v>
      </c>
      <c r="C799" s="45" cm="1">
        <f t="array" ref="C799">IF(INDEX(F:F,ROW())&lt;&gt;"",INDEX(F:F,ROW()),IF(INDEX(E:E,ROW())&lt;&gt;0,INDEX(C:C,ROW()-1),0))</f>
        <v>0</v>
      </c>
      <c r="D799" s="44" cm="1">
        <f t="array" ref="D799">IF(INDEX(G:G,ROW())&lt;&gt;"",INDEX(G:G,ROW()),IF(INDEX(E:E,ROW())&lt;&gt;0,INDEX(D:D,ROW()-1),0))</f>
        <v>0</v>
      </c>
      <c r="E799" s="217" cm="1">
        <f t="array" ref="E799">IF(INDEX(I:I,ROW())&lt;&gt;"",VALUE(TRIM(LEFT(INDEX(I:I,ROW()),6))),0)</f>
        <v>0</v>
      </c>
      <c r="F799" s="283"/>
      <c r="G799" s="287"/>
      <c r="H799" s="302"/>
      <c r="I799" s="288"/>
      <c r="J799" s="302"/>
      <c r="K799" s="303"/>
      <c r="L799" s="50"/>
      <c r="M799" s="63"/>
    </row>
    <row r="800" spans="1:13">
      <c r="A800" s="44" cm="1">
        <f t="array" aca="1" ref="A800" ca="1">IF(INDEX(B:B,ROW()),COUNTIF(OFFSET(INDEX(B:B,ROW()),ROW()*-1+6,,ROW()-5),TRUE),0)</f>
        <v>0</v>
      </c>
      <c r="B800" s="44" t="b" cm="1">
        <f t="array" ref="B800">AND(分科號=INDEX(E:E,ROW()),INDEX(D:D,ROW())&gt;=分起日,INDEX(D:D,ROW())&lt;=分訖日,IF(分專案="全部",TRUE,INDEX(J:J,ROW())=分專案))</f>
        <v>0</v>
      </c>
      <c r="C800" s="45" cm="1">
        <f t="array" ref="C800">IF(INDEX(F:F,ROW())&lt;&gt;"",INDEX(F:F,ROW()),IF(INDEX(E:E,ROW())&lt;&gt;0,INDEX(C:C,ROW()-1),0))</f>
        <v>0</v>
      </c>
      <c r="D800" s="44" cm="1">
        <f t="array" ref="D800">IF(INDEX(G:G,ROW())&lt;&gt;"",INDEX(G:G,ROW()),IF(INDEX(E:E,ROW())&lt;&gt;0,INDEX(D:D,ROW()-1),0))</f>
        <v>0</v>
      </c>
      <c r="E800" s="217" cm="1">
        <f t="array" ref="E800">IF(INDEX(I:I,ROW())&lt;&gt;"",VALUE(TRIM(LEFT(INDEX(I:I,ROW()),6))),0)</f>
        <v>0</v>
      </c>
      <c r="F800" s="283"/>
      <c r="G800" s="287"/>
      <c r="H800" s="302"/>
      <c r="I800" s="288"/>
      <c r="J800" s="302"/>
      <c r="K800" s="303"/>
      <c r="L800" s="50"/>
      <c r="M800" s="63"/>
    </row>
    <row r="801" spans="1:13">
      <c r="A801" s="44" cm="1">
        <f t="array" aca="1" ref="A801" ca="1">IF(INDEX(B:B,ROW()),COUNTIF(OFFSET(INDEX(B:B,ROW()),ROW()*-1+6,,ROW()-5),TRUE),0)</f>
        <v>0</v>
      </c>
      <c r="B801" s="44" t="b" cm="1">
        <f t="array" ref="B801">AND(分科號=INDEX(E:E,ROW()),INDEX(D:D,ROW())&gt;=分起日,INDEX(D:D,ROW())&lt;=分訖日,IF(分專案="全部",TRUE,INDEX(J:J,ROW())=分專案))</f>
        <v>0</v>
      </c>
      <c r="C801" s="45" cm="1">
        <f t="array" ref="C801">IF(INDEX(F:F,ROW())&lt;&gt;"",INDEX(F:F,ROW()),IF(INDEX(E:E,ROW())&lt;&gt;0,INDEX(C:C,ROW()-1),0))</f>
        <v>0</v>
      </c>
      <c r="D801" s="44" cm="1">
        <f t="array" ref="D801">IF(INDEX(G:G,ROW())&lt;&gt;"",INDEX(G:G,ROW()),IF(INDEX(E:E,ROW())&lt;&gt;0,INDEX(D:D,ROW()-1),0))</f>
        <v>0</v>
      </c>
      <c r="E801" s="217" cm="1">
        <f t="array" ref="E801">IF(INDEX(I:I,ROW())&lt;&gt;"",VALUE(TRIM(LEFT(INDEX(I:I,ROW()),6))),0)</f>
        <v>0</v>
      </c>
      <c r="F801" s="283"/>
      <c r="G801" s="287"/>
      <c r="H801" s="302"/>
      <c r="I801" s="288"/>
      <c r="J801" s="302"/>
      <c r="K801" s="303"/>
      <c r="L801" s="50"/>
      <c r="M801" s="63"/>
    </row>
    <row r="802" spans="1:13">
      <c r="A802" s="44" cm="1">
        <f t="array" aca="1" ref="A802" ca="1">IF(INDEX(B:B,ROW()),COUNTIF(OFFSET(INDEX(B:B,ROW()),ROW()*-1+6,,ROW()-5),TRUE),0)</f>
        <v>0</v>
      </c>
      <c r="B802" s="44" t="b" cm="1">
        <f t="array" ref="B802">AND(分科號=INDEX(E:E,ROW()),INDEX(D:D,ROW())&gt;=分起日,INDEX(D:D,ROW())&lt;=分訖日,IF(分專案="全部",TRUE,INDEX(J:J,ROW())=分專案))</f>
        <v>0</v>
      </c>
      <c r="C802" s="45" cm="1">
        <f t="array" ref="C802">IF(INDEX(F:F,ROW())&lt;&gt;"",INDEX(F:F,ROW()),IF(INDEX(E:E,ROW())&lt;&gt;0,INDEX(C:C,ROW()-1),0))</f>
        <v>0</v>
      </c>
      <c r="D802" s="44" cm="1">
        <f t="array" ref="D802">IF(INDEX(G:G,ROW())&lt;&gt;"",INDEX(G:G,ROW()),IF(INDEX(E:E,ROW())&lt;&gt;0,INDEX(D:D,ROW()-1),0))</f>
        <v>0</v>
      </c>
      <c r="E802" s="217" cm="1">
        <f t="array" ref="E802">IF(INDEX(I:I,ROW())&lt;&gt;"",VALUE(TRIM(LEFT(INDEX(I:I,ROW()),6))),0)</f>
        <v>0</v>
      </c>
      <c r="F802" s="283"/>
      <c r="G802" s="287"/>
      <c r="H802" s="302"/>
      <c r="I802" s="288"/>
      <c r="J802" s="302"/>
      <c r="K802" s="303"/>
      <c r="L802" s="50"/>
      <c r="M802" s="63"/>
    </row>
    <row r="803" spans="1:13">
      <c r="A803" s="44" cm="1">
        <f t="array" aca="1" ref="A803" ca="1">IF(INDEX(B:B,ROW()),COUNTIF(OFFSET(INDEX(B:B,ROW()),ROW()*-1+6,,ROW()-5),TRUE),0)</f>
        <v>0</v>
      </c>
      <c r="B803" s="44" t="b" cm="1">
        <f t="array" ref="B803">AND(分科號=INDEX(E:E,ROW()),INDEX(D:D,ROW())&gt;=分起日,INDEX(D:D,ROW())&lt;=分訖日,IF(分專案="全部",TRUE,INDEX(J:J,ROW())=分專案))</f>
        <v>0</v>
      </c>
      <c r="C803" s="45" cm="1">
        <f t="array" ref="C803">IF(INDEX(F:F,ROW())&lt;&gt;"",INDEX(F:F,ROW()),IF(INDEX(E:E,ROW())&lt;&gt;0,INDEX(C:C,ROW()-1),0))</f>
        <v>0</v>
      </c>
      <c r="D803" s="44" cm="1">
        <f t="array" ref="D803">IF(INDEX(G:G,ROW())&lt;&gt;"",INDEX(G:G,ROW()),IF(INDEX(E:E,ROW())&lt;&gt;0,INDEX(D:D,ROW()-1),0))</f>
        <v>0</v>
      </c>
      <c r="E803" s="217" cm="1">
        <f t="array" ref="E803">IF(INDEX(I:I,ROW())&lt;&gt;"",VALUE(TRIM(LEFT(INDEX(I:I,ROW()),6))),0)</f>
        <v>0</v>
      </c>
      <c r="F803" s="283"/>
      <c r="G803" s="287"/>
      <c r="H803" s="302"/>
      <c r="I803" s="288"/>
      <c r="J803" s="302"/>
      <c r="K803" s="303"/>
      <c r="L803" s="50"/>
      <c r="M803" s="63"/>
    </row>
    <row r="804" spans="1:13">
      <c r="A804" s="44" cm="1">
        <f t="array" aca="1" ref="A804" ca="1">IF(INDEX(B:B,ROW()),COUNTIF(OFFSET(INDEX(B:B,ROW()),ROW()*-1+6,,ROW()-5),TRUE),0)</f>
        <v>0</v>
      </c>
      <c r="B804" s="44" t="b" cm="1">
        <f t="array" ref="B804">AND(分科號=INDEX(E:E,ROW()),INDEX(D:D,ROW())&gt;=分起日,INDEX(D:D,ROW())&lt;=分訖日,IF(分專案="全部",TRUE,INDEX(J:J,ROW())=分專案))</f>
        <v>0</v>
      </c>
      <c r="C804" s="45" cm="1">
        <f t="array" ref="C804">IF(INDEX(F:F,ROW())&lt;&gt;"",INDEX(F:F,ROW()),IF(INDEX(E:E,ROW())&lt;&gt;0,INDEX(C:C,ROW()-1),0))</f>
        <v>0</v>
      </c>
      <c r="D804" s="44" cm="1">
        <f t="array" ref="D804">IF(INDEX(G:G,ROW())&lt;&gt;"",INDEX(G:G,ROW()),IF(INDEX(E:E,ROW())&lt;&gt;0,INDEX(D:D,ROW()-1),0))</f>
        <v>0</v>
      </c>
      <c r="E804" s="217" cm="1">
        <f t="array" ref="E804">IF(INDEX(I:I,ROW())&lt;&gt;"",VALUE(TRIM(LEFT(INDEX(I:I,ROW()),6))),0)</f>
        <v>0</v>
      </c>
      <c r="F804" s="283"/>
      <c r="G804" s="287"/>
      <c r="H804" s="302"/>
      <c r="I804" s="288"/>
      <c r="J804" s="302"/>
      <c r="K804" s="303"/>
      <c r="L804" s="50"/>
      <c r="M804" s="63"/>
    </row>
    <row r="805" spans="1:13">
      <c r="A805" s="44" cm="1">
        <f t="array" aca="1" ref="A805" ca="1">IF(INDEX(B:B,ROW()),COUNTIF(OFFSET(INDEX(B:B,ROW()),ROW()*-1+6,,ROW()-5),TRUE),0)</f>
        <v>0</v>
      </c>
      <c r="B805" s="44" t="b" cm="1">
        <f t="array" ref="B805">AND(分科號=INDEX(E:E,ROW()),INDEX(D:D,ROW())&gt;=分起日,INDEX(D:D,ROW())&lt;=分訖日,IF(分專案="全部",TRUE,INDEX(J:J,ROW())=分專案))</f>
        <v>0</v>
      </c>
      <c r="C805" s="45" cm="1">
        <f t="array" ref="C805">IF(INDEX(F:F,ROW())&lt;&gt;"",INDEX(F:F,ROW()),IF(INDEX(E:E,ROW())&lt;&gt;0,INDEX(C:C,ROW()-1),0))</f>
        <v>0</v>
      </c>
      <c r="D805" s="44" cm="1">
        <f t="array" ref="D805">IF(INDEX(G:G,ROW())&lt;&gt;"",INDEX(G:G,ROW()),IF(INDEX(E:E,ROW())&lt;&gt;0,INDEX(D:D,ROW()-1),0))</f>
        <v>0</v>
      </c>
      <c r="E805" s="217" cm="1">
        <f t="array" ref="E805">IF(INDEX(I:I,ROW())&lt;&gt;"",VALUE(TRIM(LEFT(INDEX(I:I,ROW()),6))),0)</f>
        <v>0</v>
      </c>
      <c r="F805" s="283"/>
      <c r="G805" s="287"/>
      <c r="H805" s="302"/>
      <c r="I805" s="288"/>
      <c r="J805" s="302"/>
      <c r="K805" s="303"/>
      <c r="L805" s="50"/>
      <c r="M805" s="63"/>
    </row>
    <row r="806" spans="1:13">
      <c r="A806" s="44" cm="1">
        <f t="array" aca="1" ref="A806" ca="1">IF(INDEX(B:B,ROW()),COUNTIF(OFFSET(INDEX(B:B,ROW()),ROW()*-1+6,,ROW()-5),TRUE),0)</f>
        <v>0</v>
      </c>
      <c r="B806" s="44" t="b" cm="1">
        <f t="array" ref="B806">AND(分科號=INDEX(E:E,ROW()),INDEX(D:D,ROW())&gt;=分起日,INDEX(D:D,ROW())&lt;=分訖日,IF(分專案="全部",TRUE,INDEX(J:J,ROW())=分專案))</f>
        <v>0</v>
      </c>
      <c r="C806" s="45" cm="1">
        <f t="array" ref="C806">IF(INDEX(F:F,ROW())&lt;&gt;"",INDEX(F:F,ROW()),IF(INDEX(E:E,ROW())&lt;&gt;0,INDEX(C:C,ROW()-1),0))</f>
        <v>0</v>
      </c>
      <c r="D806" s="44" cm="1">
        <f t="array" ref="D806">IF(INDEX(G:G,ROW())&lt;&gt;"",INDEX(G:G,ROW()),IF(INDEX(E:E,ROW())&lt;&gt;0,INDEX(D:D,ROW()-1),0))</f>
        <v>0</v>
      </c>
      <c r="E806" s="217" cm="1">
        <f t="array" ref="E806">IF(INDEX(I:I,ROW())&lt;&gt;"",VALUE(TRIM(LEFT(INDEX(I:I,ROW()),6))),0)</f>
        <v>0</v>
      </c>
      <c r="F806" s="283"/>
      <c r="G806" s="287"/>
      <c r="H806" s="302"/>
      <c r="I806" s="288"/>
      <c r="J806" s="302"/>
      <c r="K806" s="303"/>
      <c r="L806" s="50"/>
      <c r="M806" s="63"/>
    </row>
    <row r="807" spans="1:13">
      <c r="A807" s="44" cm="1">
        <f t="array" aca="1" ref="A807" ca="1">IF(INDEX(B:B,ROW()),COUNTIF(OFFSET(INDEX(B:B,ROW()),ROW()*-1+6,,ROW()-5),TRUE),0)</f>
        <v>0</v>
      </c>
      <c r="B807" s="44" t="b" cm="1">
        <f t="array" ref="B807">AND(分科號=INDEX(E:E,ROW()),INDEX(D:D,ROW())&gt;=分起日,INDEX(D:D,ROW())&lt;=分訖日,IF(分專案="全部",TRUE,INDEX(J:J,ROW())=分專案))</f>
        <v>0</v>
      </c>
      <c r="C807" s="45" cm="1">
        <f t="array" ref="C807">IF(INDEX(F:F,ROW())&lt;&gt;"",INDEX(F:F,ROW()),IF(INDEX(E:E,ROW())&lt;&gt;0,INDEX(C:C,ROW()-1),0))</f>
        <v>0</v>
      </c>
      <c r="D807" s="44" cm="1">
        <f t="array" ref="D807">IF(INDEX(G:G,ROW())&lt;&gt;"",INDEX(G:G,ROW()),IF(INDEX(E:E,ROW())&lt;&gt;0,INDEX(D:D,ROW()-1),0))</f>
        <v>0</v>
      </c>
      <c r="E807" s="217" cm="1">
        <f t="array" ref="E807">IF(INDEX(I:I,ROW())&lt;&gt;"",VALUE(TRIM(LEFT(INDEX(I:I,ROW()),6))),0)</f>
        <v>0</v>
      </c>
      <c r="F807" s="283"/>
      <c r="G807" s="287"/>
      <c r="H807" s="302"/>
      <c r="I807" s="288"/>
      <c r="J807" s="302"/>
      <c r="K807" s="303"/>
      <c r="L807" s="50"/>
      <c r="M807" s="63"/>
    </row>
    <row r="808" spans="1:13">
      <c r="A808" s="44" cm="1">
        <f t="array" aca="1" ref="A808" ca="1">IF(INDEX(B:B,ROW()),COUNTIF(OFFSET(INDEX(B:B,ROW()),ROW()*-1+6,,ROW()-5),TRUE),0)</f>
        <v>0</v>
      </c>
      <c r="B808" s="44" t="b" cm="1">
        <f t="array" ref="B808">AND(分科號=INDEX(E:E,ROW()),INDEX(D:D,ROW())&gt;=分起日,INDEX(D:D,ROW())&lt;=分訖日,IF(分專案="全部",TRUE,INDEX(J:J,ROW())=分專案))</f>
        <v>0</v>
      </c>
      <c r="C808" s="45" cm="1">
        <f t="array" ref="C808">IF(INDEX(F:F,ROW())&lt;&gt;"",INDEX(F:F,ROW()),IF(INDEX(E:E,ROW())&lt;&gt;0,INDEX(C:C,ROW()-1),0))</f>
        <v>0</v>
      </c>
      <c r="D808" s="44" cm="1">
        <f t="array" ref="D808">IF(INDEX(G:G,ROW())&lt;&gt;"",INDEX(G:G,ROW()),IF(INDEX(E:E,ROW())&lt;&gt;0,INDEX(D:D,ROW()-1),0))</f>
        <v>0</v>
      </c>
      <c r="E808" s="217" cm="1">
        <f t="array" ref="E808">IF(INDEX(I:I,ROW())&lt;&gt;"",VALUE(TRIM(LEFT(INDEX(I:I,ROW()),6))),0)</f>
        <v>0</v>
      </c>
      <c r="F808" s="283"/>
      <c r="G808" s="287"/>
      <c r="H808" s="302"/>
      <c r="I808" s="288"/>
      <c r="J808" s="302"/>
      <c r="K808" s="303"/>
      <c r="L808" s="50"/>
      <c r="M808" s="63"/>
    </row>
    <row r="809" spans="1:13">
      <c r="A809" s="44" cm="1">
        <f t="array" aca="1" ref="A809" ca="1">IF(INDEX(B:B,ROW()),COUNTIF(OFFSET(INDEX(B:B,ROW()),ROW()*-1+6,,ROW()-5),TRUE),0)</f>
        <v>0</v>
      </c>
      <c r="B809" s="44" t="b" cm="1">
        <f t="array" ref="B809">AND(分科號=INDEX(E:E,ROW()),INDEX(D:D,ROW())&gt;=分起日,INDEX(D:D,ROW())&lt;=分訖日,IF(分專案="全部",TRUE,INDEX(J:J,ROW())=分專案))</f>
        <v>0</v>
      </c>
      <c r="C809" s="45" cm="1">
        <f t="array" ref="C809">IF(INDEX(F:F,ROW())&lt;&gt;"",INDEX(F:F,ROW()),IF(INDEX(E:E,ROW())&lt;&gt;0,INDEX(C:C,ROW()-1),0))</f>
        <v>0</v>
      </c>
      <c r="D809" s="44" cm="1">
        <f t="array" ref="D809">IF(INDEX(G:G,ROW())&lt;&gt;"",INDEX(G:G,ROW()),IF(INDEX(E:E,ROW())&lt;&gt;0,INDEX(D:D,ROW()-1),0))</f>
        <v>0</v>
      </c>
      <c r="E809" s="217" cm="1">
        <f t="array" ref="E809">IF(INDEX(I:I,ROW())&lt;&gt;"",VALUE(TRIM(LEFT(INDEX(I:I,ROW()),6))),0)</f>
        <v>0</v>
      </c>
      <c r="F809" s="283"/>
      <c r="G809" s="287"/>
      <c r="H809" s="302"/>
      <c r="I809" s="288"/>
      <c r="J809" s="302"/>
      <c r="K809" s="303"/>
      <c r="L809" s="50"/>
      <c r="M809" s="63"/>
    </row>
    <row r="810" spans="1:13">
      <c r="A810" s="44" cm="1">
        <f t="array" aca="1" ref="A810" ca="1">IF(INDEX(B:B,ROW()),COUNTIF(OFFSET(INDEX(B:B,ROW()),ROW()*-1+6,,ROW()-5),TRUE),0)</f>
        <v>0</v>
      </c>
      <c r="B810" s="44" t="b" cm="1">
        <f t="array" ref="B810">AND(分科號=INDEX(E:E,ROW()),INDEX(D:D,ROW())&gt;=分起日,INDEX(D:D,ROW())&lt;=分訖日,IF(分專案="全部",TRUE,INDEX(J:J,ROW())=分專案))</f>
        <v>0</v>
      </c>
      <c r="C810" s="45" cm="1">
        <f t="array" ref="C810">IF(INDEX(F:F,ROW())&lt;&gt;"",INDEX(F:F,ROW()),IF(INDEX(E:E,ROW())&lt;&gt;0,INDEX(C:C,ROW()-1),0))</f>
        <v>0</v>
      </c>
      <c r="D810" s="44" cm="1">
        <f t="array" ref="D810">IF(INDEX(G:G,ROW())&lt;&gt;"",INDEX(G:G,ROW()),IF(INDEX(E:E,ROW())&lt;&gt;0,INDEX(D:D,ROW()-1),0))</f>
        <v>0</v>
      </c>
      <c r="E810" s="217" cm="1">
        <f t="array" ref="E810">IF(INDEX(I:I,ROW())&lt;&gt;"",VALUE(TRIM(LEFT(INDEX(I:I,ROW()),6))),0)</f>
        <v>0</v>
      </c>
      <c r="F810" s="283"/>
      <c r="G810" s="287"/>
      <c r="H810" s="302"/>
      <c r="I810" s="288"/>
      <c r="J810" s="302"/>
      <c r="K810" s="303"/>
      <c r="L810" s="50"/>
      <c r="M810" s="63"/>
    </row>
    <row r="811" spans="1:13">
      <c r="A811" s="44" cm="1">
        <f t="array" aca="1" ref="A811" ca="1">IF(INDEX(B:B,ROW()),COUNTIF(OFFSET(INDEX(B:B,ROW()),ROW()*-1+6,,ROW()-5),TRUE),0)</f>
        <v>0</v>
      </c>
      <c r="B811" s="44" t="b" cm="1">
        <f t="array" ref="B811">AND(分科號=INDEX(E:E,ROW()),INDEX(D:D,ROW())&gt;=分起日,INDEX(D:D,ROW())&lt;=分訖日,IF(分專案="全部",TRUE,INDEX(J:J,ROW())=分專案))</f>
        <v>0</v>
      </c>
      <c r="C811" s="45" cm="1">
        <f t="array" ref="C811">IF(INDEX(F:F,ROW())&lt;&gt;"",INDEX(F:F,ROW()),IF(INDEX(E:E,ROW())&lt;&gt;0,INDEX(C:C,ROW()-1),0))</f>
        <v>0</v>
      </c>
      <c r="D811" s="44" cm="1">
        <f t="array" ref="D811">IF(INDEX(G:G,ROW())&lt;&gt;"",INDEX(G:G,ROW()),IF(INDEX(E:E,ROW())&lt;&gt;0,INDEX(D:D,ROW()-1),0))</f>
        <v>0</v>
      </c>
      <c r="E811" s="217" cm="1">
        <f t="array" ref="E811">IF(INDEX(I:I,ROW())&lt;&gt;"",VALUE(TRIM(LEFT(INDEX(I:I,ROW()),6))),0)</f>
        <v>0</v>
      </c>
      <c r="F811" s="283"/>
      <c r="G811" s="287"/>
      <c r="H811" s="302"/>
      <c r="I811" s="288"/>
      <c r="J811" s="302"/>
      <c r="K811" s="303"/>
      <c r="L811" s="50"/>
      <c r="M811" s="63"/>
    </row>
    <row r="812" spans="1:13">
      <c r="A812" s="44" cm="1">
        <f t="array" aca="1" ref="A812" ca="1">IF(INDEX(B:B,ROW()),COUNTIF(OFFSET(INDEX(B:B,ROW()),ROW()*-1+6,,ROW()-5),TRUE),0)</f>
        <v>0</v>
      </c>
      <c r="B812" s="44" t="b" cm="1">
        <f t="array" ref="B812">AND(分科號=INDEX(E:E,ROW()),INDEX(D:D,ROW())&gt;=分起日,INDEX(D:D,ROW())&lt;=分訖日,IF(分專案="全部",TRUE,INDEX(J:J,ROW())=分專案))</f>
        <v>0</v>
      </c>
      <c r="C812" s="45" cm="1">
        <f t="array" ref="C812">IF(INDEX(F:F,ROW())&lt;&gt;"",INDEX(F:F,ROW()),IF(INDEX(E:E,ROW())&lt;&gt;0,INDEX(C:C,ROW()-1),0))</f>
        <v>0</v>
      </c>
      <c r="D812" s="44" cm="1">
        <f t="array" ref="D812">IF(INDEX(G:G,ROW())&lt;&gt;"",INDEX(G:G,ROW()),IF(INDEX(E:E,ROW())&lt;&gt;0,INDEX(D:D,ROW()-1),0))</f>
        <v>0</v>
      </c>
      <c r="E812" s="217" cm="1">
        <f t="array" ref="E812">IF(INDEX(I:I,ROW())&lt;&gt;"",VALUE(TRIM(LEFT(INDEX(I:I,ROW()),6))),0)</f>
        <v>0</v>
      </c>
      <c r="F812" s="283"/>
      <c r="G812" s="287"/>
      <c r="H812" s="302"/>
      <c r="I812" s="288"/>
      <c r="J812" s="302"/>
      <c r="K812" s="303"/>
      <c r="L812" s="50"/>
      <c r="M812" s="63"/>
    </row>
    <row r="813" spans="1:13">
      <c r="A813" s="44" cm="1">
        <f t="array" aca="1" ref="A813" ca="1">IF(INDEX(B:B,ROW()),COUNTIF(OFFSET(INDEX(B:B,ROW()),ROW()*-1+6,,ROW()-5),TRUE),0)</f>
        <v>0</v>
      </c>
      <c r="B813" s="44" t="b" cm="1">
        <f t="array" ref="B813">AND(分科號=INDEX(E:E,ROW()),INDEX(D:D,ROW())&gt;=分起日,INDEX(D:D,ROW())&lt;=分訖日,IF(分專案="全部",TRUE,INDEX(J:J,ROW())=分專案))</f>
        <v>0</v>
      </c>
      <c r="C813" s="45" cm="1">
        <f t="array" ref="C813">IF(INDEX(F:F,ROW())&lt;&gt;"",INDEX(F:F,ROW()),IF(INDEX(E:E,ROW())&lt;&gt;0,INDEX(C:C,ROW()-1),0))</f>
        <v>0</v>
      </c>
      <c r="D813" s="44" cm="1">
        <f t="array" ref="D813">IF(INDEX(G:G,ROW())&lt;&gt;"",INDEX(G:G,ROW()),IF(INDEX(E:E,ROW())&lt;&gt;0,INDEX(D:D,ROW()-1),0))</f>
        <v>0</v>
      </c>
      <c r="E813" s="217" cm="1">
        <f t="array" ref="E813">IF(INDEX(I:I,ROW())&lt;&gt;"",VALUE(TRIM(LEFT(INDEX(I:I,ROW()),6))),0)</f>
        <v>0</v>
      </c>
      <c r="F813" s="283"/>
      <c r="G813" s="287"/>
      <c r="H813" s="302"/>
      <c r="I813" s="288"/>
      <c r="J813" s="302"/>
      <c r="K813" s="303"/>
      <c r="L813" s="50"/>
      <c r="M813" s="63"/>
    </row>
    <row r="814" spans="1:13">
      <c r="A814" s="44" cm="1">
        <f t="array" aca="1" ref="A814" ca="1">IF(INDEX(B:B,ROW()),COUNTIF(OFFSET(INDEX(B:B,ROW()),ROW()*-1+6,,ROW()-5),TRUE),0)</f>
        <v>0</v>
      </c>
      <c r="B814" s="44" t="b" cm="1">
        <f t="array" ref="B814">AND(分科號=INDEX(E:E,ROW()),INDEX(D:D,ROW())&gt;=分起日,INDEX(D:D,ROW())&lt;=分訖日,IF(分專案="全部",TRUE,INDEX(J:J,ROW())=分專案))</f>
        <v>0</v>
      </c>
      <c r="C814" s="45" cm="1">
        <f t="array" ref="C814">IF(INDEX(F:F,ROW())&lt;&gt;"",INDEX(F:F,ROW()),IF(INDEX(E:E,ROW())&lt;&gt;0,INDEX(C:C,ROW()-1),0))</f>
        <v>0</v>
      </c>
      <c r="D814" s="44" cm="1">
        <f t="array" ref="D814">IF(INDEX(G:G,ROW())&lt;&gt;"",INDEX(G:G,ROW()),IF(INDEX(E:E,ROW())&lt;&gt;0,INDEX(D:D,ROW()-1),0))</f>
        <v>0</v>
      </c>
      <c r="E814" s="217" cm="1">
        <f t="array" ref="E814">IF(INDEX(I:I,ROW())&lt;&gt;"",VALUE(TRIM(LEFT(INDEX(I:I,ROW()),6))),0)</f>
        <v>0</v>
      </c>
      <c r="F814" s="283"/>
      <c r="G814" s="287"/>
      <c r="H814" s="302"/>
      <c r="I814" s="288"/>
      <c r="J814" s="302"/>
      <c r="K814" s="303"/>
      <c r="L814" s="50"/>
      <c r="M814" s="63"/>
    </row>
    <row r="815" spans="1:13">
      <c r="A815" s="44" cm="1">
        <f t="array" aca="1" ref="A815" ca="1">IF(INDEX(B:B,ROW()),COUNTIF(OFFSET(INDEX(B:B,ROW()),ROW()*-1+6,,ROW()-5),TRUE),0)</f>
        <v>0</v>
      </c>
      <c r="B815" s="44" t="b" cm="1">
        <f t="array" ref="B815">AND(分科號=INDEX(E:E,ROW()),INDEX(D:D,ROW())&gt;=分起日,INDEX(D:D,ROW())&lt;=分訖日,IF(分專案="全部",TRUE,INDEX(J:J,ROW())=分專案))</f>
        <v>0</v>
      </c>
      <c r="C815" s="45" cm="1">
        <f t="array" ref="C815">IF(INDEX(F:F,ROW())&lt;&gt;"",INDEX(F:F,ROW()),IF(INDEX(E:E,ROW())&lt;&gt;0,INDEX(C:C,ROW()-1),0))</f>
        <v>0</v>
      </c>
      <c r="D815" s="44" cm="1">
        <f t="array" ref="D815">IF(INDEX(G:G,ROW())&lt;&gt;"",INDEX(G:G,ROW()),IF(INDEX(E:E,ROW())&lt;&gt;0,INDEX(D:D,ROW()-1),0))</f>
        <v>0</v>
      </c>
      <c r="E815" s="217" cm="1">
        <f t="array" ref="E815">IF(INDEX(I:I,ROW())&lt;&gt;"",VALUE(TRIM(LEFT(INDEX(I:I,ROW()),6))),0)</f>
        <v>0</v>
      </c>
      <c r="F815" s="283"/>
      <c r="G815" s="287"/>
      <c r="H815" s="302"/>
      <c r="I815" s="288"/>
      <c r="J815" s="302"/>
      <c r="K815" s="303"/>
      <c r="L815" s="50"/>
      <c r="M815" s="63"/>
    </row>
    <row r="816" spans="1:13">
      <c r="A816" s="44" cm="1">
        <f t="array" aca="1" ref="A816" ca="1">IF(INDEX(B:B,ROW()),COUNTIF(OFFSET(INDEX(B:B,ROW()),ROW()*-1+6,,ROW()-5),TRUE),0)</f>
        <v>0</v>
      </c>
      <c r="B816" s="44" t="b" cm="1">
        <f t="array" ref="B816">AND(分科號=INDEX(E:E,ROW()),INDEX(D:D,ROW())&gt;=分起日,INDEX(D:D,ROW())&lt;=分訖日,IF(分專案="全部",TRUE,INDEX(J:J,ROW())=分專案))</f>
        <v>0</v>
      </c>
      <c r="C816" s="45" cm="1">
        <f t="array" ref="C816">IF(INDEX(F:F,ROW())&lt;&gt;"",INDEX(F:F,ROW()),IF(INDEX(E:E,ROW())&lt;&gt;0,INDEX(C:C,ROW()-1),0))</f>
        <v>0</v>
      </c>
      <c r="D816" s="44" cm="1">
        <f t="array" ref="D816">IF(INDEX(G:G,ROW())&lt;&gt;"",INDEX(G:G,ROW()),IF(INDEX(E:E,ROW())&lt;&gt;0,INDEX(D:D,ROW()-1),0))</f>
        <v>0</v>
      </c>
      <c r="E816" s="217" cm="1">
        <f t="array" ref="E816">IF(INDEX(I:I,ROW())&lt;&gt;"",VALUE(TRIM(LEFT(INDEX(I:I,ROW()),6))),0)</f>
        <v>0</v>
      </c>
      <c r="F816" s="283"/>
      <c r="G816" s="287"/>
      <c r="H816" s="302"/>
      <c r="I816" s="288"/>
      <c r="J816" s="302"/>
      <c r="K816" s="303"/>
      <c r="L816" s="50"/>
      <c r="M816" s="63"/>
    </row>
    <row r="817" spans="1:13">
      <c r="A817" s="44" cm="1">
        <f t="array" aca="1" ref="A817" ca="1">IF(INDEX(B:B,ROW()),COUNTIF(OFFSET(INDEX(B:B,ROW()),ROW()*-1+6,,ROW()-5),TRUE),0)</f>
        <v>0</v>
      </c>
      <c r="B817" s="44" t="b" cm="1">
        <f t="array" ref="B817">AND(分科號=INDEX(E:E,ROW()),INDEX(D:D,ROW())&gt;=分起日,INDEX(D:D,ROW())&lt;=分訖日,IF(分專案="全部",TRUE,INDEX(J:J,ROW())=分專案))</f>
        <v>0</v>
      </c>
      <c r="C817" s="45" cm="1">
        <f t="array" ref="C817">IF(INDEX(F:F,ROW())&lt;&gt;"",INDEX(F:F,ROW()),IF(INDEX(E:E,ROW())&lt;&gt;0,INDEX(C:C,ROW()-1),0))</f>
        <v>0</v>
      </c>
      <c r="D817" s="44" cm="1">
        <f t="array" ref="D817">IF(INDEX(G:G,ROW())&lt;&gt;"",INDEX(G:G,ROW()),IF(INDEX(E:E,ROW())&lt;&gt;0,INDEX(D:D,ROW()-1),0))</f>
        <v>0</v>
      </c>
      <c r="E817" s="217" cm="1">
        <f t="array" ref="E817">IF(INDEX(I:I,ROW())&lt;&gt;"",VALUE(TRIM(LEFT(INDEX(I:I,ROW()),6))),0)</f>
        <v>0</v>
      </c>
      <c r="F817" s="283"/>
      <c r="G817" s="287"/>
      <c r="H817" s="302"/>
      <c r="I817" s="288"/>
      <c r="J817" s="302"/>
      <c r="K817" s="303"/>
      <c r="L817" s="50"/>
      <c r="M817" s="63"/>
    </row>
    <row r="818" spans="1:13">
      <c r="A818" s="44" cm="1">
        <f t="array" aca="1" ref="A818" ca="1">IF(INDEX(B:B,ROW()),COUNTIF(OFFSET(INDEX(B:B,ROW()),ROW()*-1+6,,ROW()-5),TRUE),0)</f>
        <v>0</v>
      </c>
      <c r="B818" s="44" t="b" cm="1">
        <f t="array" ref="B818">AND(分科號=INDEX(E:E,ROW()),INDEX(D:D,ROW())&gt;=分起日,INDEX(D:D,ROW())&lt;=分訖日,IF(分專案="全部",TRUE,INDEX(J:J,ROW())=分專案))</f>
        <v>0</v>
      </c>
      <c r="C818" s="45" cm="1">
        <f t="array" ref="C818">IF(INDEX(F:F,ROW())&lt;&gt;"",INDEX(F:F,ROW()),IF(INDEX(E:E,ROW())&lt;&gt;0,INDEX(C:C,ROW()-1),0))</f>
        <v>0</v>
      </c>
      <c r="D818" s="44" cm="1">
        <f t="array" ref="D818">IF(INDEX(G:G,ROW())&lt;&gt;"",INDEX(G:G,ROW()),IF(INDEX(E:E,ROW())&lt;&gt;0,INDEX(D:D,ROW()-1),0))</f>
        <v>0</v>
      </c>
      <c r="E818" s="217" cm="1">
        <f t="array" ref="E818">IF(INDEX(I:I,ROW())&lt;&gt;"",VALUE(TRIM(LEFT(INDEX(I:I,ROW()),6))),0)</f>
        <v>0</v>
      </c>
      <c r="F818" s="283"/>
      <c r="G818" s="287"/>
      <c r="H818" s="302"/>
      <c r="I818" s="288"/>
      <c r="J818" s="302"/>
      <c r="K818" s="303"/>
      <c r="L818" s="50"/>
      <c r="M818" s="63"/>
    </row>
    <row r="819" spans="1:13">
      <c r="A819" s="44" cm="1">
        <f t="array" aca="1" ref="A819" ca="1">IF(INDEX(B:B,ROW()),COUNTIF(OFFSET(INDEX(B:B,ROW()),ROW()*-1+6,,ROW()-5),TRUE),0)</f>
        <v>0</v>
      </c>
      <c r="B819" s="44" t="b" cm="1">
        <f t="array" ref="B819">AND(分科號=INDEX(E:E,ROW()),INDEX(D:D,ROW())&gt;=分起日,INDEX(D:D,ROW())&lt;=分訖日,IF(分專案="全部",TRUE,INDEX(J:J,ROW())=分專案))</f>
        <v>0</v>
      </c>
      <c r="C819" s="45" cm="1">
        <f t="array" ref="C819">IF(INDEX(F:F,ROW())&lt;&gt;"",INDEX(F:F,ROW()),IF(INDEX(E:E,ROW())&lt;&gt;0,INDEX(C:C,ROW()-1),0))</f>
        <v>0</v>
      </c>
      <c r="D819" s="44" cm="1">
        <f t="array" ref="D819">IF(INDEX(G:G,ROW())&lt;&gt;"",INDEX(G:G,ROW()),IF(INDEX(E:E,ROW())&lt;&gt;0,INDEX(D:D,ROW()-1),0))</f>
        <v>0</v>
      </c>
      <c r="E819" s="217" cm="1">
        <f t="array" ref="E819">IF(INDEX(I:I,ROW())&lt;&gt;"",VALUE(TRIM(LEFT(INDEX(I:I,ROW()),6))),0)</f>
        <v>0</v>
      </c>
      <c r="F819" s="283"/>
      <c r="G819" s="287"/>
      <c r="H819" s="302"/>
      <c r="I819" s="288"/>
      <c r="J819" s="302"/>
      <c r="K819" s="303"/>
      <c r="L819" s="50"/>
      <c r="M819" s="63"/>
    </row>
    <row r="820" spans="1:13">
      <c r="A820" s="44" cm="1">
        <f t="array" aca="1" ref="A820" ca="1">IF(INDEX(B:B,ROW()),COUNTIF(OFFSET(INDEX(B:B,ROW()),ROW()*-1+6,,ROW()-5),TRUE),0)</f>
        <v>0</v>
      </c>
      <c r="B820" s="44" t="b" cm="1">
        <f t="array" ref="B820">AND(分科號=INDEX(E:E,ROW()),INDEX(D:D,ROW())&gt;=分起日,INDEX(D:D,ROW())&lt;=分訖日,IF(分專案="全部",TRUE,INDEX(J:J,ROW())=分專案))</f>
        <v>0</v>
      </c>
      <c r="C820" s="45" cm="1">
        <f t="array" ref="C820">IF(INDEX(F:F,ROW())&lt;&gt;"",INDEX(F:F,ROW()),IF(INDEX(E:E,ROW())&lt;&gt;0,INDEX(C:C,ROW()-1),0))</f>
        <v>0</v>
      </c>
      <c r="D820" s="44" cm="1">
        <f t="array" ref="D820">IF(INDEX(G:G,ROW())&lt;&gt;"",INDEX(G:G,ROW()),IF(INDEX(E:E,ROW())&lt;&gt;0,INDEX(D:D,ROW()-1),0))</f>
        <v>0</v>
      </c>
      <c r="E820" s="217" cm="1">
        <f t="array" ref="E820">IF(INDEX(I:I,ROW())&lt;&gt;"",VALUE(TRIM(LEFT(INDEX(I:I,ROW()),6))),0)</f>
        <v>0</v>
      </c>
      <c r="F820" s="283"/>
      <c r="G820" s="287"/>
      <c r="H820" s="302"/>
      <c r="I820" s="288"/>
      <c r="J820" s="302"/>
      <c r="K820" s="303"/>
      <c r="L820" s="50"/>
      <c r="M820" s="63"/>
    </row>
    <row r="821" spans="1:13">
      <c r="A821" s="44" cm="1">
        <f t="array" aca="1" ref="A821" ca="1">IF(INDEX(B:B,ROW()),COUNTIF(OFFSET(INDEX(B:B,ROW()),ROW()*-1+6,,ROW()-5),TRUE),0)</f>
        <v>0</v>
      </c>
      <c r="B821" s="44" t="b" cm="1">
        <f t="array" ref="B821">AND(分科號=INDEX(E:E,ROW()),INDEX(D:D,ROW())&gt;=分起日,INDEX(D:D,ROW())&lt;=分訖日,IF(分專案="全部",TRUE,INDEX(J:J,ROW())=分專案))</f>
        <v>0</v>
      </c>
      <c r="C821" s="45" cm="1">
        <f t="array" ref="C821">IF(INDEX(F:F,ROW())&lt;&gt;"",INDEX(F:F,ROW()),IF(INDEX(E:E,ROW())&lt;&gt;0,INDEX(C:C,ROW()-1),0))</f>
        <v>0</v>
      </c>
      <c r="D821" s="44" cm="1">
        <f t="array" ref="D821">IF(INDEX(G:G,ROW())&lt;&gt;"",INDEX(G:G,ROW()),IF(INDEX(E:E,ROW())&lt;&gt;0,INDEX(D:D,ROW()-1),0))</f>
        <v>0</v>
      </c>
      <c r="E821" s="217" cm="1">
        <f t="array" ref="E821">IF(INDEX(I:I,ROW())&lt;&gt;"",VALUE(TRIM(LEFT(INDEX(I:I,ROW()),6))),0)</f>
        <v>0</v>
      </c>
      <c r="F821" s="283"/>
      <c r="G821" s="287"/>
      <c r="H821" s="302"/>
      <c r="I821" s="288"/>
      <c r="J821" s="302"/>
      <c r="K821" s="303"/>
      <c r="L821" s="50"/>
      <c r="M821" s="63"/>
    </row>
    <row r="822" spans="1:13">
      <c r="A822" s="44" cm="1">
        <f t="array" aca="1" ref="A822" ca="1">IF(INDEX(B:B,ROW()),COUNTIF(OFFSET(INDEX(B:B,ROW()),ROW()*-1+6,,ROW()-5),TRUE),0)</f>
        <v>0</v>
      </c>
      <c r="B822" s="44" t="b" cm="1">
        <f t="array" ref="B822">AND(分科號=INDEX(E:E,ROW()),INDEX(D:D,ROW())&gt;=分起日,INDEX(D:D,ROW())&lt;=分訖日,IF(分專案="全部",TRUE,INDEX(J:J,ROW())=分專案))</f>
        <v>0</v>
      </c>
      <c r="C822" s="45" cm="1">
        <f t="array" ref="C822">IF(INDEX(F:F,ROW())&lt;&gt;"",INDEX(F:F,ROW()),IF(INDEX(E:E,ROW())&lt;&gt;0,INDEX(C:C,ROW()-1),0))</f>
        <v>0</v>
      </c>
      <c r="D822" s="44" cm="1">
        <f t="array" ref="D822">IF(INDEX(G:G,ROW())&lt;&gt;"",INDEX(G:G,ROW()),IF(INDEX(E:E,ROW())&lt;&gt;0,INDEX(D:D,ROW()-1),0))</f>
        <v>0</v>
      </c>
      <c r="E822" s="217" cm="1">
        <f t="array" ref="E822">IF(INDEX(I:I,ROW())&lt;&gt;"",VALUE(TRIM(LEFT(INDEX(I:I,ROW()),6))),0)</f>
        <v>0</v>
      </c>
      <c r="F822" s="283"/>
      <c r="G822" s="287"/>
      <c r="H822" s="302"/>
      <c r="I822" s="288"/>
      <c r="J822" s="302"/>
      <c r="K822" s="303"/>
      <c r="L822" s="50"/>
      <c r="M822" s="63"/>
    </row>
    <row r="823" spans="1:13">
      <c r="A823" s="44" cm="1">
        <f t="array" aca="1" ref="A823" ca="1">IF(INDEX(B:B,ROW()),COUNTIF(OFFSET(INDEX(B:B,ROW()),ROW()*-1+6,,ROW()-5),TRUE),0)</f>
        <v>0</v>
      </c>
      <c r="B823" s="44" t="b" cm="1">
        <f t="array" ref="B823">AND(分科號=INDEX(E:E,ROW()),INDEX(D:D,ROW())&gt;=分起日,INDEX(D:D,ROW())&lt;=分訖日,IF(分專案="全部",TRUE,INDEX(J:J,ROW())=分專案))</f>
        <v>0</v>
      </c>
      <c r="C823" s="45" cm="1">
        <f t="array" ref="C823">IF(INDEX(F:F,ROW())&lt;&gt;"",INDEX(F:F,ROW()),IF(INDEX(E:E,ROW())&lt;&gt;0,INDEX(C:C,ROW()-1),0))</f>
        <v>0</v>
      </c>
      <c r="D823" s="44" cm="1">
        <f t="array" ref="D823">IF(INDEX(G:G,ROW())&lt;&gt;"",INDEX(G:G,ROW()),IF(INDEX(E:E,ROW())&lt;&gt;0,INDEX(D:D,ROW()-1),0))</f>
        <v>0</v>
      </c>
      <c r="E823" s="217" cm="1">
        <f t="array" ref="E823">IF(INDEX(I:I,ROW())&lt;&gt;"",VALUE(TRIM(LEFT(INDEX(I:I,ROW()),6))),0)</f>
        <v>0</v>
      </c>
      <c r="F823" s="283"/>
      <c r="G823" s="287"/>
      <c r="H823" s="302"/>
      <c r="I823" s="288"/>
      <c r="J823" s="302"/>
      <c r="K823" s="303"/>
      <c r="L823" s="50"/>
      <c r="M823" s="63"/>
    </row>
    <row r="824" spans="1:13">
      <c r="A824" s="44" cm="1">
        <f t="array" aca="1" ref="A824" ca="1">IF(INDEX(B:B,ROW()),COUNTIF(OFFSET(INDEX(B:B,ROW()),ROW()*-1+6,,ROW()-5),TRUE),0)</f>
        <v>0</v>
      </c>
      <c r="B824" s="44" t="b" cm="1">
        <f t="array" ref="B824">AND(分科號=INDEX(E:E,ROW()),INDEX(D:D,ROW())&gt;=分起日,INDEX(D:D,ROW())&lt;=分訖日,IF(分專案="全部",TRUE,INDEX(J:J,ROW())=分專案))</f>
        <v>0</v>
      </c>
      <c r="C824" s="45" cm="1">
        <f t="array" ref="C824">IF(INDEX(F:F,ROW())&lt;&gt;"",INDEX(F:F,ROW()),IF(INDEX(E:E,ROW())&lt;&gt;0,INDEX(C:C,ROW()-1),0))</f>
        <v>0</v>
      </c>
      <c r="D824" s="44" cm="1">
        <f t="array" ref="D824">IF(INDEX(G:G,ROW())&lt;&gt;"",INDEX(G:G,ROW()),IF(INDEX(E:E,ROW())&lt;&gt;0,INDEX(D:D,ROW()-1),0))</f>
        <v>0</v>
      </c>
      <c r="E824" s="217" cm="1">
        <f t="array" ref="E824">IF(INDEX(I:I,ROW())&lt;&gt;"",VALUE(TRIM(LEFT(INDEX(I:I,ROW()),6))),0)</f>
        <v>0</v>
      </c>
      <c r="F824" s="283"/>
      <c r="G824" s="287"/>
      <c r="H824" s="302"/>
      <c r="I824" s="288"/>
      <c r="J824" s="302"/>
      <c r="K824" s="303"/>
      <c r="L824" s="50"/>
      <c r="M824" s="63"/>
    </row>
    <row r="825" spans="1:13">
      <c r="A825" s="44" cm="1">
        <f t="array" aca="1" ref="A825" ca="1">IF(INDEX(B:B,ROW()),COUNTIF(OFFSET(INDEX(B:B,ROW()),ROW()*-1+6,,ROW()-5),TRUE),0)</f>
        <v>0</v>
      </c>
      <c r="B825" s="44" t="b" cm="1">
        <f t="array" ref="B825">AND(分科號=INDEX(E:E,ROW()),INDEX(D:D,ROW())&gt;=分起日,INDEX(D:D,ROW())&lt;=分訖日,IF(分專案="全部",TRUE,INDEX(J:J,ROW())=分專案))</f>
        <v>0</v>
      </c>
      <c r="C825" s="45" cm="1">
        <f t="array" ref="C825">IF(INDEX(F:F,ROW())&lt;&gt;"",INDEX(F:F,ROW()),IF(INDEX(E:E,ROW())&lt;&gt;0,INDEX(C:C,ROW()-1),0))</f>
        <v>0</v>
      </c>
      <c r="D825" s="44" cm="1">
        <f t="array" ref="D825">IF(INDEX(G:G,ROW())&lt;&gt;"",INDEX(G:G,ROW()),IF(INDEX(E:E,ROW())&lt;&gt;0,INDEX(D:D,ROW()-1),0))</f>
        <v>0</v>
      </c>
      <c r="E825" s="217" cm="1">
        <f t="array" ref="E825">IF(INDEX(I:I,ROW())&lt;&gt;"",VALUE(TRIM(LEFT(INDEX(I:I,ROW()),6))),0)</f>
        <v>0</v>
      </c>
      <c r="F825" s="283"/>
      <c r="G825" s="287"/>
      <c r="H825" s="302"/>
      <c r="I825" s="288"/>
      <c r="J825" s="302"/>
      <c r="K825" s="303"/>
      <c r="L825" s="50"/>
      <c r="M825" s="63"/>
    </row>
    <row r="826" spans="1:13">
      <c r="A826" s="44" cm="1">
        <f t="array" aca="1" ref="A826" ca="1">IF(INDEX(B:B,ROW()),COUNTIF(OFFSET(INDEX(B:B,ROW()),ROW()*-1+6,,ROW()-5),TRUE),0)</f>
        <v>0</v>
      </c>
      <c r="B826" s="44" t="b" cm="1">
        <f t="array" ref="B826">AND(分科號=INDEX(E:E,ROW()),INDEX(D:D,ROW())&gt;=分起日,INDEX(D:D,ROW())&lt;=分訖日,IF(分專案="全部",TRUE,INDEX(J:J,ROW())=分專案))</f>
        <v>0</v>
      </c>
      <c r="C826" s="45" cm="1">
        <f t="array" ref="C826">IF(INDEX(F:F,ROW())&lt;&gt;"",INDEX(F:F,ROW()),IF(INDEX(E:E,ROW())&lt;&gt;0,INDEX(C:C,ROW()-1),0))</f>
        <v>0</v>
      </c>
      <c r="D826" s="44" cm="1">
        <f t="array" ref="D826">IF(INDEX(G:G,ROW())&lt;&gt;"",INDEX(G:G,ROW()),IF(INDEX(E:E,ROW())&lt;&gt;0,INDEX(D:D,ROW()-1),0))</f>
        <v>0</v>
      </c>
      <c r="E826" s="217" cm="1">
        <f t="array" ref="E826">IF(INDEX(I:I,ROW())&lt;&gt;"",VALUE(TRIM(LEFT(INDEX(I:I,ROW()),6))),0)</f>
        <v>0</v>
      </c>
      <c r="F826" s="283"/>
      <c r="G826" s="287"/>
      <c r="H826" s="302"/>
      <c r="I826" s="288"/>
      <c r="J826" s="302"/>
      <c r="K826" s="303"/>
      <c r="L826" s="50"/>
      <c r="M826" s="63"/>
    </row>
    <row r="827" spans="1:13">
      <c r="A827" s="44" cm="1">
        <f t="array" aca="1" ref="A827" ca="1">IF(INDEX(B:B,ROW()),COUNTIF(OFFSET(INDEX(B:B,ROW()),ROW()*-1+6,,ROW()-5),TRUE),0)</f>
        <v>0</v>
      </c>
      <c r="B827" s="44" t="b" cm="1">
        <f t="array" ref="B827">AND(分科號=INDEX(E:E,ROW()),INDEX(D:D,ROW())&gt;=分起日,INDEX(D:D,ROW())&lt;=分訖日,IF(分專案="全部",TRUE,INDEX(J:J,ROW())=分專案))</f>
        <v>0</v>
      </c>
      <c r="C827" s="45" cm="1">
        <f t="array" ref="C827">IF(INDEX(F:F,ROW())&lt;&gt;"",INDEX(F:F,ROW()),IF(INDEX(E:E,ROW())&lt;&gt;0,INDEX(C:C,ROW()-1),0))</f>
        <v>0</v>
      </c>
      <c r="D827" s="44" cm="1">
        <f t="array" ref="D827">IF(INDEX(G:G,ROW())&lt;&gt;"",INDEX(G:G,ROW()),IF(INDEX(E:E,ROW())&lt;&gt;0,INDEX(D:D,ROW()-1),0))</f>
        <v>0</v>
      </c>
      <c r="E827" s="217" cm="1">
        <f t="array" ref="E827">IF(INDEX(I:I,ROW())&lt;&gt;"",VALUE(TRIM(LEFT(INDEX(I:I,ROW()),6))),0)</f>
        <v>0</v>
      </c>
      <c r="F827" s="283"/>
      <c r="G827" s="287"/>
      <c r="H827" s="302"/>
      <c r="I827" s="288"/>
      <c r="J827" s="302"/>
      <c r="K827" s="303"/>
      <c r="L827" s="50"/>
      <c r="M827" s="63"/>
    </row>
    <row r="828" spans="1:13">
      <c r="A828" s="44" cm="1">
        <f t="array" aca="1" ref="A828" ca="1">IF(INDEX(B:B,ROW()),COUNTIF(OFFSET(INDEX(B:B,ROW()),ROW()*-1+6,,ROW()-5),TRUE),0)</f>
        <v>0</v>
      </c>
      <c r="B828" s="44" t="b" cm="1">
        <f t="array" ref="B828">AND(分科號=INDEX(E:E,ROW()),INDEX(D:D,ROW())&gt;=分起日,INDEX(D:D,ROW())&lt;=分訖日,IF(分專案="全部",TRUE,INDEX(J:J,ROW())=分專案))</f>
        <v>0</v>
      </c>
      <c r="C828" s="45" cm="1">
        <f t="array" ref="C828">IF(INDEX(F:F,ROW())&lt;&gt;"",INDEX(F:F,ROW()),IF(INDEX(E:E,ROW())&lt;&gt;0,INDEX(C:C,ROW()-1),0))</f>
        <v>0</v>
      </c>
      <c r="D828" s="44" cm="1">
        <f t="array" ref="D828">IF(INDEX(G:G,ROW())&lt;&gt;"",INDEX(G:G,ROW()),IF(INDEX(E:E,ROW())&lt;&gt;0,INDEX(D:D,ROW()-1),0))</f>
        <v>0</v>
      </c>
      <c r="E828" s="217" cm="1">
        <f t="array" ref="E828">IF(INDEX(I:I,ROW())&lt;&gt;"",VALUE(TRIM(LEFT(INDEX(I:I,ROW()),6))),0)</f>
        <v>0</v>
      </c>
      <c r="F828" s="283"/>
      <c r="G828" s="287"/>
      <c r="H828" s="302"/>
      <c r="I828" s="288"/>
      <c r="J828" s="302"/>
      <c r="K828" s="303"/>
      <c r="L828" s="50"/>
      <c r="M828" s="63"/>
    </row>
    <row r="829" spans="1:13">
      <c r="A829" s="44" cm="1">
        <f t="array" aca="1" ref="A829" ca="1">IF(INDEX(B:B,ROW()),COUNTIF(OFFSET(INDEX(B:B,ROW()),ROW()*-1+6,,ROW()-5),TRUE),0)</f>
        <v>0</v>
      </c>
      <c r="B829" s="44" t="b" cm="1">
        <f t="array" ref="B829">AND(分科號=INDEX(E:E,ROW()),INDEX(D:D,ROW())&gt;=分起日,INDEX(D:D,ROW())&lt;=分訖日,IF(分專案="全部",TRUE,INDEX(J:J,ROW())=分專案))</f>
        <v>0</v>
      </c>
      <c r="C829" s="45" cm="1">
        <f t="array" ref="C829">IF(INDEX(F:F,ROW())&lt;&gt;"",INDEX(F:F,ROW()),IF(INDEX(E:E,ROW())&lt;&gt;0,INDEX(C:C,ROW()-1),0))</f>
        <v>0</v>
      </c>
      <c r="D829" s="44" cm="1">
        <f t="array" ref="D829">IF(INDEX(G:G,ROW())&lt;&gt;"",INDEX(G:G,ROW()),IF(INDEX(E:E,ROW())&lt;&gt;0,INDEX(D:D,ROW()-1),0))</f>
        <v>0</v>
      </c>
      <c r="E829" s="217" cm="1">
        <f t="array" ref="E829">IF(INDEX(I:I,ROW())&lt;&gt;"",VALUE(TRIM(LEFT(INDEX(I:I,ROW()),6))),0)</f>
        <v>0</v>
      </c>
      <c r="F829" s="283"/>
      <c r="G829" s="287"/>
      <c r="H829" s="302"/>
      <c r="I829" s="288"/>
      <c r="J829" s="302"/>
      <c r="K829" s="303"/>
      <c r="L829" s="50"/>
      <c r="M829" s="63"/>
    </row>
    <row r="830" spans="1:13">
      <c r="A830" s="44" cm="1">
        <f t="array" aca="1" ref="A830" ca="1">IF(INDEX(B:B,ROW()),COUNTIF(OFFSET(INDEX(B:B,ROW()),ROW()*-1+6,,ROW()-5),TRUE),0)</f>
        <v>0</v>
      </c>
      <c r="B830" s="44" t="b" cm="1">
        <f t="array" ref="B830">AND(分科號=INDEX(E:E,ROW()),INDEX(D:D,ROW())&gt;=分起日,INDEX(D:D,ROW())&lt;=分訖日,IF(分專案="全部",TRUE,INDEX(J:J,ROW())=分專案))</f>
        <v>0</v>
      </c>
      <c r="C830" s="45" cm="1">
        <f t="array" ref="C830">IF(INDEX(F:F,ROW())&lt;&gt;"",INDEX(F:F,ROW()),IF(INDEX(E:E,ROW())&lt;&gt;0,INDEX(C:C,ROW()-1),0))</f>
        <v>0</v>
      </c>
      <c r="D830" s="44" cm="1">
        <f t="array" ref="D830">IF(INDEX(G:G,ROW())&lt;&gt;"",INDEX(G:G,ROW()),IF(INDEX(E:E,ROW())&lt;&gt;0,INDEX(D:D,ROW()-1),0))</f>
        <v>0</v>
      </c>
      <c r="E830" s="217" cm="1">
        <f t="array" ref="E830">IF(INDEX(I:I,ROW())&lt;&gt;"",VALUE(TRIM(LEFT(INDEX(I:I,ROW()),6))),0)</f>
        <v>0</v>
      </c>
      <c r="F830" s="283"/>
      <c r="G830" s="287"/>
      <c r="H830" s="302"/>
      <c r="I830" s="288"/>
      <c r="J830" s="302"/>
      <c r="K830" s="303"/>
      <c r="L830" s="50"/>
      <c r="M830" s="63"/>
    </row>
    <row r="831" spans="1:13">
      <c r="A831" s="44" cm="1">
        <f t="array" aca="1" ref="A831" ca="1">IF(INDEX(B:B,ROW()),COUNTIF(OFFSET(INDEX(B:B,ROW()),ROW()*-1+6,,ROW()-5),TRUE),0)</f>
        <v>0</v>
      </c>
      <c r="B831" s="44" t="b" cm="1">
        <f t="array" ref="B831">AND(分科號=INDEX(E:E,ROW()),INDEX(D:D,ROW())&gt;=分起日,INDEX(D:D,ROW())&lt;=分訖日,IF(分專案="全部",TRUE,INDEX(J:J,ROW())=分專案))</f>
        <v>0</v>
      </c>
      <c r="C831" s="45" cm="1">
        <f t="array" ref="C831">IF(INDEX(F:F,ROW())&lt;&gt;"",INDEX(F:F,ROW()),IF(INDEX(E:E,ROW())&lt;&gt;0,INDEX(C:C,ROW()-1),0))</f>
        <v>0</v>
      </c>
      <c r="D831" s="44" cm="1">
        <f t="array" ref="D831">IF(INDEX(G:G,ROW())&lt;&gt;"",INDEX(G:G,ROW()),IF(INDEX(E:E,ROW())&lt;&gt;0,INDEX(D:D,ROW()-1),0))</f>
        <v>0</v>
      </c>
      <c r="E831" s="217" cm="1">
        <f t="array" ref="E831">IF(INDEX(I:I,ROW())&lt;&gt;"",VALUE(TRIM(LEFT(INDEX(I:I,ROW()),6))),0)</f>
        <v>0</v>
      </c>
      <c r="F831" s="283"/>
      <c r="G831" s="287"/>
      <c r="H831" s="302"/>
      <c r="I831" s="288"/>
      <c r="J831" s="302"/>
      <c r="K831" s="303"/>
      <c r="L831" s="50"/>
      <c r="M831" s="63"/>
    </row>
    <row r="832" spans="1:13">
      <c r="A832" s="44" cm="1">
        <f t="array" aca="1" ref="A832" ca="1">IF(INDEX(B:B,ROW()),COUNTIF(OFFSET(INDEX(B:B,ROW()),ROW()*-1+6,,ROW()-5),TRUE),0)</f>
        <v>0</v>
      </c>
      <c r="B832" s="44" t="b" cm="1">
        <f t="array" ref="B832">AND(分科號=INDEX(E:E,ROW()),INDEX(D:D,ROW())&gt;=分起日,INDEX(D:D,ROW())&lt;=分訖日,IF(分專案="全部",TRUE,INDEX(J:J,ROW())=分專案))</f>
        <v>0</v>
      </c>
      <c r="C832" s="45" cm="1">
        <f t="array" ref="C832">IF(INDEX(F:F,ROW())&lt;&gt;"",INDEX(F:F,ROW()),IF(INDEX(E:E,ROW())&lt;&gt;0,INDEX(C:C,ROW()-1),0))</f>
        <v>0</v>
      </c>
      <c r="D832" s="44" cm="1">
        <f t="array" ref="D832">IF(INDEX(G:G,ROW())&lt;&gt;"",INDEX(G:G,ROW()),IF(INDEX(E:E,ROW())&lt;&gt;0,INDEX(D:D,ROW()-1),0))</f>
        <v>0</v>
      </c>
      <c r="E832" s="217" cm="1">
        <f t="array" ref="E832">IF(INDEX(I:I,ROW())&lt;&gt;"",VALUE(TRIM(LEFT(INDEX(I:I,ROW()),6))),0)</f>
        <v>0</v>
      </c>
      <c r="F832" s="283"/>
      <c r="G832" s="287"/>
      <c r="H832" s="302"/>
      <c r="I832" s="288"/>
      <c r="J832" s="302"/>
      <c r="K832" s="303"/>
      <c r="L832" s="50"/>
      <c r="M832" s="63"/>
    </row>
    <row r="833" spans="1:13">
      <c r="A833" s="44" cm="1">
        <f t="array" aca="1" ref="A833" ca="1">IF(INDEX(B:B,ROW()),COUNTIF(OFFSET(INDEX(B:B,ROW()),ROW()*-1+6,,ROW()-5),TRUE),0)</f>
        <v>0</v>
      </c>
      <c r="B833" s="44" t="b" cm="1">
        <f t="array" ref="B833">AND(分科號=INDEX(E:E,ROW()),INDEX(D:D,ROW())&gt;=分起日,INDEX(D:D,ROW())&lt;=分訖日,IF(分專案="全部",TRUE,INDEX(J:J,ROW())=分專案))</f>
        <v>0</v>
      </c>
      <c r="C833" s="45" cm="1">
        <f t="array" ref="C833">IF(INDEX(F:F,ROW())&lt;&gt;"",INDEX(F:F,ROW()),IF(INDEX(E:E,ROW())&lt;&gt;0,INDEX(C:C,ROW()-1),0))</f>
        <v>0</v>
      </c>
      <c r="D833" s="44" cm="1">
        <f t="array" ref="D833">IF(INDEX(G:G,ROW())&lt;&gt;"",INDEX(G:G,ROW()),IF(INDEX(E:E,ROW())&lt;&gt;0,INDEX(D:D,ROW()-1),0))</f>
        <v>0</v>
      </c>
      <c r="E833" s="217" cm="1">
        <f t="array" ref="E833">IF(INDEX(I:I,ROW())&lt;&gt;"",VALUE(TRIM(LEFT(INDEX(I:I,ROW()),6))),0)</f>
        <v>0</v>
      </c>
      <c r="F833" s="283"/>
      <c r="G833" s="287"/>
      <c r="H833" s="302"/>
      <c r="I833" s="288"/>
      <c r="J833" s="302"/>
      <c r="K833" s="303"/>
      <c r="L833" s="50"/>
      <c r="M833" s="63"/>
    </row>
    <row r="834" spans="1:13">
      <c r="A834" s="44" cm="1">
        <f t="array" aca="1" ref="A834" ca="1">IF(INDEX(B:B,ROW()),COUNTIF(OFFSET(INDEX(B:B,ROW()),ROW()*-1+6,,ROW()-5),TRUE),0)</f>
        <v>0</v>
      </c>
      <c r="B834" s="44" t="b" cm="1">
        <f t="array" ref="B834">AND(分科號=INDEX(E:E,ROW()),INDEX(D:D,ROW())&gt;=分起日,INDEX(D:D,ROW())&lt;=分訖日,IF(分專案="全部",TRUE,INDEX(J:J,ROW())=分專案))</f>
        <v>0</v>
      </c>
      <c r="C834" s="45" cm="1">
        <f t="array" ref="C834">IF(INDEX(F:F,ROW())&lt;&gt;"",INDEX(F:F,ROW()),IF(INDEX(E:E,ROW())&lt;&gt;0,INDEX(C:C,ROW()-1),0))</f>
        <v>0</v>
      </c>
      <c r="D834" s="44" cm="1">
        <f t="array" ref="D834">IF(INDEX(G:G,ROW())&lt;&gt;"",INDEX(G:G,ROW()),IF(INDEX(E:E,ROW())&lt;&gt;0,INDEX(D:D,ROW()-1),0))</f>
        <v>0</v>
      </c>
      <c r="E834" s="217" cm="1">
        <f t="array" ref="E834">IF(INDEX(I:I,ROW())&lt;&gt;"",VALUE(TRIM(LEFT(INDEX(I:I,ROW()),6))),0)</f>
        <v>0</v>
      </c>
      <c r="F834" s="283"/>
      <c r="G834" s="287"/>
      <c r="H834" s="302"/>
      <c r="I834" s="288"/>
      <c r="J834" s="302"/>
      <c r="K834" s="303"/>
      <c r="L834" s="50"/>
      <c r="M834" s="63"/>
    </row>
    <row r="835" spans="1:13">
      <c r="A835" s="44" cm="1">
        <f t="array" aca="1" ref="A835" ca="1">IF(INDEX(B:B,ROW()),COUNTIF(OFFSET(INDEX(B:B,ROW()),ROW()*-1+6,,ROW()-5),TRUE),0)</f>
        <v>0</v>
      </c>
      <c r="B835" s="44" t="b" cm="1">
        <f t="array" ref="B835">AND(分科號=INDEX(E:E,ROW()),INDEX(D:D,ROW())&gt;=分起日,INDEX(D:D,ROW())&lt;=分訖日,IF(分專案="全部",TRUE,INDEX(J:J,ROW())=分專案))</f>
        <v>0</v>
      </c>
      <c r="C835" s="45" cm="1">
        <f t="array" ref="C835">IF(INDEX(F:F,ROW())&lt;&gt;"",INDEX(F:F,ROW()),IF(INDEX(E:E,ROW())&lt;&gt;0,INDEX(C:C,ROW()-1),0))</f>
        <v>0</v>
      </c>
      <c r="D835" s="44" cm="1">
        <f t="array" ref="D835">IF(INDEX(G:G,ROW())&lt;&gt;"",INDEX(G:G,ROW()),IF(INDEX(E:E,ROW())&lt;&gt;0,INDEX(D:D,ROW()-1),0))</f>
        <v>0</v>
      </c>
      <c r="E835" s="217" cm="1">
        <f t="array" ref="E835">IF(INDEX(I:I,ROW())&lt;&gt;"",VALUE(TRIM(LEFT(INDEX(I:I,ROW()),6))),0)</f>
        <v>0</v>
      </c>
      <c r="F835" s="283"/>
      <c r="G835" s="287"/>
      <c r="H835" s="302"/>
      <c r="I835" s="288"/>
      <c r="J835" s="302"/>
      <c r="K835" s="303"/>
      <c r="L835" s="50"/>
      <c r="M835" s="63"/>
    </row>
    <row r="836" spans="1:13">
      <c r="A836" s="44" cm="1">
        <f t="array" aca="1" ref="A836" ca="1">IF(INDEX(B:B,ROW()),COUNTIF(OFFSET(INDEX(B:B,ROW()),ROW()*-1+6,,ROW()-5),TRUE),0)</f>
        <v>0</v>
      </c>
      <c r="B836" s="44" t="b" cm="1">
        <f t="array" ref="B836">AND(分科號=INDEX(E:E,ROW()),INDEX(D:D,ROW())&gt;=分起日,INDEX(D:D,ROW())&lt;=分訖日,IF(分專案="全部",TRUE,INDEX(J:J,ROW())=分專案))</f>
        <v>0</v>
      </c>
      <c r="C836" s="45" cm="1">
        <f t="array" ref="C836">IF(INDEX(F:F,ROW())&lt;&gt;"",INDEX(F:F,ROW()),IF(INDEX(E:E,ROW())&lt;&gt;0,INDEX(C:C,ROW()-1),0))</f>
        <v>0</v>
      </c>
      <c r="D836" s="44" cm="1">
        <f t="array" ref="D836">IF(INDEX(G:G,ROW())&lt;&gt;"",INDEX(G:G,ROW()),IF(INDEX(E:E,ROW())&lt;&gt;0,INDEX(D:D,ROW()-1),0))</f>
        <v>0</v>
      </c>
      <c r="E836" s="217" cm="1">
        <f t="array" ref="E836">IF(INDEX(I:I,ROW())&lt;&gt;"",VALUE(TRIM(LEFT(INDEX(I:I,ROW()),6))),0)</f>
        <v>0</v>
      </c>
      <c r="F836" s="283"/>
      <c r="G836" s="287"/>
      <c r="H836" s="302"/>
      <c r="I836" s="288"/>
      <c r="J836" s="302"/>
      <c r="K836" s="303"/>
      <c r="L836" s="50"/>
      <c r="M836" s="63"/>
    </row>
    <row r="837" spans="1:13">
      <c r="A837" s="44" cm="1">
        <f t="array" aca="1" ref="A837" ca="1">IF(INDEX(B:B,ROW()),COUNTIF(OFFSET(INDEX(B:B,ROW()),ROW()*-1+6,,ROW()-5),TRUE),0)</f>
        <v>0</v>
      </c>
      <c r="B837" s="44" t="b" cm="1">
        <f t="array" ref="B837">AND(分科號=INDEX(E:E,ROW()),INDEX(D:D,ROW())&gt;=分起日,INDEX(D:D,ROW())&lt;=分訖日,IF(分專案="全部",TRUE,INDEX(J:J,ROW())=分專案))</f>
        <v>0</v>
      </c>
      <c r="C837" s="45" cm="1">
        <f t="array" ref="C837">IF(INDEX(F:F,ROW())&lt;&gt;"",INDEX(F:F,ROW()),IF(INDEX(E:E,ROW())&lt;&gt;0,INDEX(C:C,ROW()-1),0))</f>
        <v>0</v>
      </c>
      <c r="D837" s="44" cm="1">
        <f t="array" ref="D837">IF(INDEX(G:G,ROW())&lt;&gt;"",INDEX(G:G,ROW()),IF(INDEX(E:E,ROW())&lt;&gt;0,INDEX(D:D,ROW()-1),0))</f>
        <v>0</v>
      </c>
      <c r="E837" s="217" cm="1">
        <f t="array" ref="E837">IF(INDEX(I:I,ROW())&lt;&gt;"",VALUE(TRIM(LEFT(INDEX(I:I,ROW()),6))),0)</f>
        <v>0</v>
      </c>
      <c r="F837" s="283"/>
      <c r="G837" s="287"/>
      <c r="H837" s="302"/>
      <c r="I837" s="288"/>
      <c r="J837" s="302"/>
      <c r="K837" s="303"/>
      <c r="L837" s="50"/>
      <c r="M837" s="63"/>
    </row>
    <row r="838" spans="1:13">
      <c r="A838" s="44" cm="1">
        <f t="array" aca="1" ref="A838" ca="1">IF(INDEX(B:B,ROW()),COUNTIF(OFFSET(INDEX(B:B,ROW()),ROW()*-1+6,,ROW()-5),TRUE),0)</f>
        <v>0</v>
      </c>
      <c r="B838" s="44" t="b" cm="1">
        <f t="array" ref="B838">AND(分科號=INDEX(E:E,ROW()),INDEX(D:D,ROW())&gt;=分起日,INDEX(D:D,ROW())&lt;=分訖日,IF(分專案="全部",TRUE,INDEX(J:J,ROW())=分專案))</f>
        <v>0</v>
      </c>
      <c r="C838" s="45" cm="1">
        <f t="array" ref="C838">IF(INDEX(F:F,ROW())&lt;&gt;"",INDEX(F:F,ROW()),IF(INDEX(E:E,ROW())&lt;&gt;0,INDEX(C:C,ROW()-1),0))</f>
        <v>0</v>
      </c>
      <c r="D838" s="44" cm="1">
        <f t="array" ref="D838">IF(INDEX(G:G,ROW())&lt;&gt;"",INDEX(G:G,ROW()),IF(INDEX(E:E,ROW())&lt;&gt;0,INDEX(D:D,ROW()-1),0))</f>
        <v>0</v>
      </c>
      <c r="E838" s="217" cm="1">
        <f t="array" ref="E838">IF(INDEX(I:I,ROW())&lt;&gt;"",VALUE(TRIM(LEFT(INDEX(I:I,ROW()),6))),0)</f>
        <v>0</v>
      </c>
      <c r="F838" s="283"/>
      <c r="G838" s="287"/>
      <c r="H838" s="302"/>
      <c r="I838" s="288"/>
      <c r="J838" s="302"/>
      <c r="K838" s="303"/>
      <c r="L838" s="50"/>
      <c r="M838" s="63"/>
    </row>
    <row r="839" spans="1:13">
      <c r="A839" s="44" cm="1">
        <f t="array" aca="1" ref="A839" ca="1">IF(INDEX(B:B,ROW()),COUNTIF(OFFSET(INDEX(B:B,ROW()),ROW()*-1+6,,ROW()-5),TRUE),0)</f>
        <v>0</v>
      </c>
      <c r="B839" s="44" t="b" cm="1">
        <f t="array" ref="B839">AND(分科號=INDEX(E:E,ROW()),INDEX(D:D,ROW())&gt;=分起日,INDEX(D:D,ROW())&lt;=分訖日,IF(分專案="全部",TRUE,INDEX(J:J,ROW())=分專案))</f>
        <v>0</v>
      </c>
      <c r="C839" s="45" cm="1">
        <f t="array" ref="C839">IF(INDEX(F:F,ROW())&lt;&gt;"",INDEX(F:F,ROW()),IF(INDEX(E:E,ROW())&lt;&gt;0,INDEX(C:C,ROW()-1),0))</f>
        <v>0</v>
      </c>
      <c r="D839" s="44" cm="1">
        <f t="array" ref="D839">IF(INDEX(G:G,ROW())&lt;&gt;"",INDEX(G:G,ROW()),IF(INDEX(E:E,ROW())&lt;&gt;0,INDEX(D:D,ROW()-1),0))</f>
        <v>0</v>
      </c>
      <c r="E839" s="217" cm="1">
        <f t="array" ref="E839">IF(INDEX(I:I,ROW())&lt;&gt;"",VALUE(TRIM(LEFT(INDEX(I:I,ROW()),6))),0)</f>
        <v>0</v>
      </c>
      <c r="F839" s="283"/>
      <c r="G839" s="287"/>
      <c r="H839" s="302"/>
      <c r="I839" s="288"/>
      <c r="J839" s="302"/>
      <c r="K839" s="303"/>
      <c r="L839" s="50"/>
      <c r="M839" s="63"/>
    </row>
    <row r="840" spans="1:13">
      <c r="A840" s="44" cm="1">
        <f t="array" aca="1" ref="A840" ca="1">IF(INDEX(B:B,ROW()),COUNTIF(OFFSET(INDEX(B:B,ROW()),ROW()*-1+6,,ROW()-5),TRUE),0)</f>
        <v>0</v>
      </c>
      <c r="B840" s="44" t="b" cm="1">
        <f t="array" ref="B840">AND(分科號=INDEX(E:E,ROW()),INDEX(D:D,ROW())&gt;=分起日,INDEX(D:D,ROW())&lt;=分訖日,IF(分專案="全部",TRUE,INDEX(J:J,ROW())=分專案))</f>
        <v>0</v>
      </c>
      <c r="C840" s="45" cm="1">
        <f t="array" ref="C840">IF(INDEX(F:F,ROW())&lt;&gt;"",INDEX(F:F,ROW()),IF(INDEX(E:E,ROW())&lt;&gt;0,INDEX(C:C,ROW()-1),0))</f>
        <v>0</v>
      </c>
      <c r="D840" s="44" cm="1">
        <f t="array" ref="D840">IF(INDEX(G:G,ROW())&lt;&gt;"",INDEX(G:G,ROW()),IF(INDEX(E:E,ROW())&lt;&gt;0,INDEX(D:D,ROW()-1),0))</f>
        <v>0</v>
      </c>
      <c r="E840" s="217" cm="1">
        <f t="array" ref="E840">IF(INDEX(I:I,ROW())&lt;&gt;"",VALUE(TRIM(LEFT(INDEX(I:I,ROW()),6))),0)</f>
        <v>0</v>
      </c>
      <c r="F840" s="283"/>
      <c r="G840" s="287"/>
      <c r="H840" s="302"/>
      <c r="I840" s="288"/>
      <c r="J840" s="302"/>
      <c r="K840" s="303"/>
      <c r="L840" s="50"/>
      <c r="M840" s="63"/>
    </row>
    <row r="841" spans="1:13">
      <c r="A841" s="44" cm="1">
        <f t="array" aca="1" ref="A841" ca="1">IF(INDEX(B:B,ROW()),COUNTIF(OFFSET(INDEX(B:B,ROW()),ROW()*-1+6,,ROW()-5),TRUE),0)</f>
        <v>0</v>
      </c>
      <c r="B841" s="44" t="b" cm="1">
        <f t="array" ref="B841">AND(分科號=INDEX(E:E,ROW()),INDEX(D:D,ROW())&gt;=分起日,INDEX(D:D,ROW())&lt;=分訖日,IF(分專案="全部",TRUE,INDEX(J:J,ROW())=分專案))</f>
        <v>0</v>
      </c>
      <c r="C841" s="45" cm="1">
        <f t="array" ref="C841">IF(INDEX(F:F,ROW())&lt;&gt;"",INDEX(F:F,ROW()),IF(INDEX(E:E,ROW())&lt;&gt;0,INDEX(C:C,ROW()-1),0))</f>
        <v>0</v>
      </c>
      <c r="D841" s="44" cm="1">
        <f t="array" ref="D841">IF(INDEX(G:G,ROW())&lt;&gt;"",INDEX(G:G,ROW()),IF(INDEX(E:E,ROW())&lt;&gt;0,INDEX(D:D,ROW()-1),0))</f>
        <v>0</v>
      </c>
      <c r="E841" s="217" cm="1">
        <f t="array" ref="E841">IF(INDEX(I:I,ROW())&lt;&gt;"",VALUE(TRIM(LEFT(INDEX(I:I,ROW()),6))),0)</f>
        <v>0</v>
      </c>
      <c r="F841" s="283"/>
      <c r="G841" s="287"/>
      <c r="H841" s="302"/>
      <c r="I841" s="288"/>
      <c r="J841" s="302"/>
      <c r="K841" s="303"/>
      <c r="L841" s="50"/>
      <c r="M841" s="63"/>
    </row>
    <row r="842" spans="1:13">
      <c r="A842" s="44" cm="1">
        <f t="array" aca="1" ref="A842" ca="1">IF(INDEX(B:B,ROW()),COUNTIF(OFFSET(INDEX(B:B,ROW()),ROW()*-1+6,,ROW()-5),TRUE),0)</f>
        <v>0</v>
      </c>
      <c r="B842" s="44" t="b" cm="1">
        <f t="array" ref="B842">AND(分科號=INDEX(E:E,ROW()),INDEX(D:D,ROW())&gt;=分起日,INDEX(D:D,ROW())&lt;=分訖日,IF(分專案="全部",TRUE,INDEX(J:J,ROW())=分專案))</f>
        <v>0</v>
      </c>
      <c r="C842" s="45" cm="1">
        <f t="array" ref="C842">IF(INDEX(F:F,ROW())&lt;&gt;"",INDEX(F:F,ROW()),IF(INDEX(E:E,ROW())&lt;&gt;0,INDEX(C:C,ROW()-1),0))</f>
        <v>0</v>
      </c>
      <c r="D842" s="44" cm="1">
        <f t="array" ref="D842">IF(INDEX(G:G,ROW())&lt;&gt;"",INDEX(G:G,ROW()),IF(INDEX(E:E,ROW())&lt;&gt;0,INDEX(D:D,ROW()-1),0))</f>
        <v>0</v>
      </c>
      <c r="E842" s="217" cm="1">
        <f t="array" ref="E842">IF(INDEX(I:I,ROW())&lt;&gt;"",VALUE(TRIM(LEFT(INDEX(I:I,ROW()),6))),0)</f>
        <v>0</v>
      </c>
      <c r="F842" s="283"/>
      <c r="G842" s="287"/>
      <c r="H842" s="302"/>
      <c r="I842" s="288"/>
      <c r="J842" s="302"/>
      <c r="K842" s="303"/>
      <c r="L842" s="50"/>
      <c r="M842" s="63"/>
    </row>
    <row r="843" spans="1:13">
      <c r="A843" s="44" cm="1">
        <f t="array" aca="1" ref="A843" ca="1">IF(INDEX(B:B,ROW()),COUNTIF(OFFSET(INDEX(B:B,ROW()),ROW()*-1+6,,ROW()-5),TRUE),0)</f>
        <v>0</v>
      </c>
      <c r="B843" s="44" t="b" cm="1">
        <f t="array" ref="B843">AND(分科號=INDEX(E:E,ROW()),INDEX(D:D,ROW())&gt;=分起日,INDEX(D:D,ROW())&lt;=分訖日,IF(分專案="全部",TRUE,INDEX(J:J,ROW())=分專案))</f>
        <v>0</v>
      </c>
      <c r="C843" s="45" cm="1">
        <f t="array" ref="C843">IF(INDEX(F:F,ROW())&lt;&gt;"",INDEX(F:F,ROW()),IF(INDEX(E:E,ROW())&lt;&gt;0,INDEX(C:C,ROW()-1),0))</f>
        <v>0</v>
      </c>
      <c r="D843" s="44" cm="1">
        <f t="array" ref="D843">IF(INDEX(G:G,ROW())&lt;&gt;"",INDEX(G:G,ROW()),IF(INDEX(E:E,ROW())&lt;&gt;0,INDEX(D:D,ROW()-1),0))</f>
        <v>0</v>
      </c>
      <c r="E843" s="217" cm="1">
        <f t="array" ref="E843">IF(INDEX(I:I,ROW())&lt;&gt;"",VALUE(TRIM(LEFT(INDEX(I:I,ROW()),6))),0)</f>
        <v>0</v>
      </c>
      <c r="F843" s="283"/>
      <c r="G843" s="287"/>
      <c r="H843" s="302"/>
      <c r="I843" s="288"/>
      <c r="J843" s="302"/>
      <c r="K843" s="303"/>
      <c r="L843" s="50"/>
      <c r="M843" s="63"/>
    </row>
    <row r="844" spans="1:13">
      <c r="A844" s="44" cm="1">
        <f t="array" aca="1" ref="A844" ca="1">IF(INDEX(B:B,ROW()),COUNTIF(OFFSET(INDEX(B:B,ROW()),ROW()*-1+6,,ROW()-5),TRUE),0)</f>
        <v>0</v>
      </c>
      <c r="B844" s="44" t="b" cm="1">
        <f t="array" ref="B844">AND(分科號=INDEX(E:E,ROW()),INDEX(D:D,ROW())&gt;=分起日,INDEX(D:D,ROW())&lt;=分訖日,IF(分專案="全部",TRUE,INDEX(J:J,ROW())=分專案))</f>
        <v>0</v>
      </c>
      <c r="C844" s="45" cm="1">
        <f t="array" ref="C844">IF(INDEX(F:F,ROW())&lt;&gt;"",INDEX(F:F,ROW()),IF(INDEX(E:E,ROW())&lt;&gt;0,INDEX(C:C,ROW()-1),0))</f>
        <v>0</v>
      </c>
      <c r="D844" s="44" cm="1">
        <f t="array" ref="D844">IF(INDEX(G:G,ROW())&lt;&gt;"",INDEX(G:G,ROW()),IF(INDEX(E:E,ROW())&lt;&gt;0,INDEX(D:D,ROW()-1),0))</f>
        <v>0</v>
      </c>
      <c r="E844" s="217" cm="1">
        <f t="array" ref="E844">IF(INDEX(I:I,ROW())&lt;&gt;"",VALUE(TRIM(LEFT(INDEX(I:I,ROW()),6))),0)</f>
        <v>0</v>
      </c>
      <c r="F844" s="283"/>
      <c r="G844" s="287"/>
      <c r="H844" s="302"/>
      <c r="I844" s="288"/>
      <c r="J844" s="302"/>
      <c r="K844" s="303"/>
      <c r="L844" s="50"/>
      <c r="M844" s="63"/>
    </row>
    <row r="845" spans="1:13">
      <c r="A845" s="44" cm="1">
        <f t="array" aca="1" ref="A845" ca="1">IF(INDEX(B:B,ROW()),COUNTIF(OFFSET(INDEX(B:B,ROW()),ROW()*-1+6,,ROW()-5),TRUE),0)</f>
        <v>0</v>
      </c>
      <c r="B845" s="44" t="b" cm="1">
        <f t="array" ref="B845">AND(分科號=INDEX(E:E,ROW()),INDEX(D:D,ROW())&gt;=分起日,INDEX(D:D,ROW())&lt;=分訖日,IF(分專案="全部",TRUE,INDEX(J:J,ROW())=分專案))</f>
        <v>0</v>
      </c>
      <c r="C845" s="45" cm="1">
        <f t="array" ref="C845">IF(INDEX(F:F,ROW())&lt;&gt;"",INDEX(F:F,ROW()),IF(INDEX(E:E,ROW())&lt;&gt;0,INDEX(C:C,ROW()-1),0))</f>
        <v>0</v>
      </c>
      <c r="D845" s="44" cm="1">
        <f t="array" ref="D845">IF(INDEX(G:G,ROW())&lt;&gt;"",INDEX(G:G,ROW()),IF(INDEX(E:E,ROW())&lt;&gt;0,INDEX(D:D,ROW()-1),0))</f>
        <v>0</v>
      </c>
      <c r="E845" s="217" cm="1">
        <f t="array" ref="E845">IF(INDEX(I:I,ROW())&lt;&gt;"",VALUE(TRIM(LEFT(INDEX(I:I,ROW()),6))),0)</f>
        <v>0</v>
      </c>
      <c r="F845" s="283"/>
      <c r="G845" s="287"/>
      <c r="H845" s="302"/>
      <c r="I845" s="288"/>
      <c r="J845" s="302"/>
      <c r="K845" s="303"/>
      <c r="L845" s="50"/>
      <c r="M845" s="63"/>
    </row>
    <row r="846" spans="1:13">
      <c r="A846" s="44" cm="1">
        <f t="array" aca="1" ref="A846" ca="1">IF(INDEX(B:B,ROW()),COUNTIF(OFFSET(INDEX(B:B,ROW()),ROW()*-1+6,,ROW()-5),TRUE),0)</f>
        <v>0</v>
      </c>
      <c r="B846" s="44" t="b" cm="1">
        <f t="array" ref="B846">AND(分科號=INDEX(E:E,ROW()),INDEX(D:D,ROW())&gt;=分起日,INDEX(D:D,ROW())&lt;=分訖日,IF(分專案="全部",TRUE,INDEX(J:J,ROW())=分專案))</f>
        <v>0</v>
      </c>
      <c r="C846" s="45" cm="1">
        <f t="array" ref="C846">IF(INDEX(F:F,ROW())&lt;&gt;"",INDEX(F:F,ROW()),IF(INDEX(E:E,ROW())&lt;&gt;0,INDEX(C:C,ROW()-1),0))</f>
        <v>0</v>
      </c>
      <c r="D846" s="44" cm="1">
        <f t="array" ref="D846">IF(INDEX(G:G,ROW())&lt;&gt;"",INDEX(G:G,ROW()),IF(INDEX(E:E,ROW())&lt;&gt;0,INDEX(D:D,ROW()-1),0))</f>
        <v>0</v>
      </c>
      <c r="E846" s="217" cm="1">
        <f t="array" ref="E846">IF(INDEX(I:I,ROW())&lt;&gt;"",VALUE(TRIM(LEFT(INDEX(I:I,ROW()),6))),0)</f>
        <v>0</v>
      </c>
      <c r="F846" s="283"/>
      <c r="G846" s="287"/>
      <c r="H846" s="302"/>
      <c r="I846" s="288"/>
      <c r="J846" s="302"/>
      <c r="K846" s="303"/>
      <c r="L846" s="50"/>
      <c r="M846" s="63"/>
    </row>
    <row r="847" spans="1:13">
      <c r="A847" s="44" cm="1">
        <f t="array" aca="1" ref="A847" ca="1">IF(INDEX(B:B,ROW()),COUNTIF(OFFSET(INDEX(B:B,ROW()),ROW()*-1+6,,ROW()-5),TRUE),0)</f>
        <v>0</v>
      </c>
      <c r="B847" s="44" t="b" cm="1">
        <f t="array" ref="B847">AND(分科號=INDEX(E:E,ROW()),INDEX(D:D,ROW())&gt;=分起日,INDEX(D:D,ROW())&lt;=分訖日,IF(分專案="全部",TRUE,INDEX(J:J,ROW())=分專案))</f>
        <v>0</v>
      </c>
      <c r="C847" s="45" cm="1">
        <f t="array" ref="C847">IF(INDEX(F:F,ROW())&lt;&gt;"",INDEX(F:F,ROW()),IF(INDEX(E:E,ROW())&lt;&gt;0,INDEX(C:C,ROW()-1),0))</f>
        <v>0</v>
      </c>
      <c r="D847" s="44" cm="1">
        <f t="array" ref="D847">IF(INDEX(G:G,ROW())&lt;&gt;"",INDEX(G:G,ROW()),IF(INDEX(E:E,ROW())&lt;&gt;0,INDEX(D:D,ROW()-1),0))</f>
        <v>0</v>
      </c>
      <c r="E847" s="217" cm="1">
        <f t="array" ref="E847">IF(INDEX(I:I,ROW())&lt;&gt;"",VALUE(TRIM(LEFT(INDEX(I:I,ROW()),6))),0)</f>
        <v>0</v>
      </c>
      <c r="F847" s="283"/>
      <c r="G847" s="287"/>
      <c r="H847" s="302"/>
      <c r="I847" s="288"/>
      <c r="J847" s="302"/>
      <c r="K847" s="303"/>
      <c r="L847" s="50"/>
      <c r="M847" s="63"/>
    </row>
    <row r="848" spans="1:13">
      <c r="A848" s="44" cm="1">
        <f t="array" aca="1" ref="A848" ca="1">IF(INDEX(B:B,ROW()),COUNTIF(OFFSET(INDEX(B:B,ROW()),ROW()*-1+6,,ROW()-5),TRUE),0)</f>
        <v>0</v>
      </c>
      <c r="B848" s="44" t="b" cm="1">
        <f t="array" ref="B848">AND(分科號=INDEX(E:E,ROW()),INDEX(D:D,ROW())&gt;=分起日,INDEX(D:D,ROW())&lt;=分訖日,IF(分專案="全部",TRUE,INDEX(J:J,ROW())=分專案))</f>
        <v>0</v>
      </c>
      <c r="C848" s="45" cm="1">
        <f t="array" ref="C848">IF(INDEX(F:F,ROW())&lt;&gt;"",INDEX(F:F,ROW()),IF(INDEX(E:E,ROW())&lt;&gt;0,INDEX(C:C,ROW()-1),0))</f>
        <v>0</v>
      </c>
      <c r="D848" s="44" cm="1">
        <f t="array" ref="D848">IF(INDEX(G:G,ROW())&lt;&gt;"",INDEX(G:G,ROW()),IF(INDEX(E:E,ROW())&lt;&gt;0,INDEX(D:D,ROW()-1),0))</f>
        <v>0</v>
      </c>
      <c r="E848" s="217" cm="1">
        <f t="array" ref="E848">IF(INDEX(I:I,ROW())&lt;&gt;"",VALUE(TRIM(LEFT(INDEX(I:I,ROW()),6))),0)</f>
        <v>0</v>
      </c>
      <c r="F848" s="283"/>
      <c r="G848" s="287"/>
      <c r="H848" s="302"/>
      <c r="I848" s="288"/>
      <c r="J848" s="302"/>
      <c r="K848" s="303"/>
      <c r="L848" s="50"/>
      <c r="M848" s="63"/>
    </row>
    <row r="849" spans="1:13">
      <c r="A849" s="44" cm="1">
        <f t="array" aca="1" ref="A849" ca="1">IF(INDEX(B:B,ROW()),COUNTIF(OFFSET(INDEX(B:B,ROW()),ROW()*-1+6,,ROW()-5),TRUE),0)</f>
        <v>0</v>
      </c>
      <c r="B849" s="44" t="b" cm="1">
        <f t="array" ref="B849">AND(分科號=INDEX(E:E,ROW()),INDEX(D:D,ROW())&gt;=分起日,INDEX(D:D,ROW())&lt;=分訖日,IF(分專案="全部",TRUE,INDEX(J:J,ROW())=分專案))</f>
        <v>0</v>
      </c>
      <c r="C849" s="45" cm="1">
        <f t="array" ref="C849">IF(INDEX(F:F,ROW())&lt;&gt;"",INDEX(F:F,ROW()),IF(INDEX(E:E,ROW())&lt;&gt;0,INDEX(C:C,ROW()-1),0))</f>
        <v>0</v>
      </c>
      <c r="D849" s="44" cm="1">
        <f t="array" ref="D849">IF(INDEX(G:G,ROW())&lt;&gt;"",INDEX(G:G,ROW()),IF(INDEX(E:E,ROW())&lt;&gt;0,INDEX(D:D,ROW()-1),0))</f>
        <v>0</v>
      </c>
      <c r="E849" s="217" cm="1">
        <f t="array" ref="E849">IF(INDEX(I:I,ROW())&lt;&gt;"",VALUE(TRIM(LEFT(INDEX(I:I,ROW()),6))),0)</f>
        <v>0</v>
      </c>
      <c r="F849" s="283"/>
      <c r="G849" s="287"/>
      <c r="H849" s="302"/>
      <c r="I849" s="288"/>
      <c r="J849" s="302"/>
      <c r="K849" s="303"/>
      <c r="L849" s="50"/>
      <c r="M849" s="63"/>
    </row>
    <row r="850" spans="1:13">
      <c r="A850" s="44" cm="1">
        <f t="array" aca="1" ref="A850" ca="1">IF(INDEX(B:B,ROW()),COUNTIF(OFFSET(INDEX(B:B,ROW()),ROW()*-1+6,,ROW()-5),TRUE),0)</f>
        <v>0</v>
      </c>
      <c r="B850" s="44" t="b" cm="1">
        <f t="array" ref="B850">AND(分科號=INDEX(E:E,ROW()),INDEX(D:D,ROW())&gt;=分起日,INDEX(D:D,ROW())&lt;=分訖日,IF(分專案="全部",TRUE,INDEX(J:J,ROW())=分專案))</f>
        <v>0</v>
      </c>
      <c r="C850" s="45" cm="1">
        <f t="array" ref="C850">IF(INDEX(F:F,ROW())&lt;&gt;"",INDEX(F:F,ROW()),IF(INDEX(E:E,ROW())&lt;&gt;0,INDEX(C:C,ROW()-1),0))</f>
        <v>0</v>
      </c>
      <c r="D850" s="44" cm="1">
        <f t="array" ref="D850">IF(INDEX(G:G,ROW())&lt;&gt;"",INDEX(G:G,ROW()),IF(INDEX(E:E,ROW())&lt;&gt;0,INDEX(D:D,ROW()-1),0))</f>
        <v>0</v>
      </c>
      <c r="E850" s="217" cm="1">
        <f t="array" ref="E850">IF(INDEX(I:I,ROW())&lt;&gt;"",VALUE(TRIM(LEFT(INDEX(I:I,ROW()),6))),0)</f>
        <v>0</v>
      </c>
      <c r="F850" s="283"/>
      <c r="G850" s="287"/>
      <c r="H850" s="302"/>
      <c r="I850" s="288"/>
      <c r="J850" s="302"/>
      <c r="K850" s="303"/>
      <c r="L850" s="50"/>
      <c r="M850" s="63"/>
    </row>
    <row r="851" spans="1:13">
      <c r="A851" s="44" cm="1">
        <f t="array" aca="1" ref="A851" ca="1">IF(INDEX(B:B,ROW()),COUNTIF(OFFSET(INDEX(B:B,ROW()),ROW()*-1+6,,ROW()-5),TRUE),0)</f>
        <v>0</v>
      </c>
      <c r="B851" s="44" t="b" cm="1">
        <f t="array" ref="B851">AND(分科號=INDEX(E:E,ROW()),INDEX(D:D,ROW())&gt;=分起日,INDEX(D:D,ROW())&lt;=分訖日,IF(分專案="全部",TRUE,INDEX(J:J,ROW())=分專案))</f>
        <v>0</v>
      </c>
      <c r="C851" s="45" cm="1">
        <f t="array" ref="C851">IF(INDEX(F:F,ROW())&lt;&gt;"",INDEX(F:F,ROW()),IF(INDEX(E:E,ROW())&lt;&gt;0,INDEX(C:C,ROW()-1),0))</f>
        <v>0</v>
      </c>
      <c r="D851" s="44" cm="1">
        <f t="array" ref="D851">IF(INDEX(G:G,ROW())&lt;&gt;"",INDEX(G:G,ROW()),IF(INDEX(E:E,ROW())&lt;&gt;0,INDEX(D:D,ROW()-1),0))</f>
        <v>0</v>
      </c>
      <c r="E851" s="217" cm="1">
        <f t="array" ref="E851">IF(INDEX(I:I,ROW())&lt;&gt;"",VALUE(TRIM(LEFT(INDEX(I:I,ROW()),6))),0)</f>
        <v>0</v>
      </c>
      <c r="F851" s="283"/>
      <c r="G851" s="287"/>
      <c r="H851" s="302"/>
      <c r="I851" s="288"/>
      <c r="J851" s="302"/>
      <c r="K851" s="303"/>
      <c r="L851" s="50"/>
      <c r="M851" s="63"/>
    </row>
    <row r="852" spans="1:13">
      <c r="A852" s="44" cm="1">
        <f t="array" aca="1" ref="A852" ca="1">IF(INDEX(B:B,ROW()),COUNTIF(OFFSET(INDEX(B:B,ROW()),ROW()*-1+6,,ROW()-5),TRUE),0)</f>
        <v>0</v>
      </c>
      <c r="B852" s="44" t="b" cm="1">
        <f t="array" ref="B852">AND(分科號=INDEX(E:E,ROW()),INDEX(D:D,ROW())&gt;=分起日,INDEX(D:D,ROW())&lt;=分訖日,IF(分專案="全部",TRUE,INDEX(J:J,ROW())=分專案))</f>
        <v>0</v>
      </c>
      <c r="C852" s="45" cm="1">
        <f t="array" ref="C852">IF(INDEX(F:F,ROW())&lt;&gt;"",INDEX(F:F,ROW()),IF(INDEX(E:E,ROW())&lt;&gt;0,INDEX(C:C,ROW()-1),0))</f>
        <v>0</v>
      </c>
      <c r="D852" s="44" cm="1">
        <f t="array" ref="D852">IF(INDEX(G:G,ROW())&lt;&gt;"",INDEX(G:G,ROW()),IF(INDEX(E:E,ROW())&lt;&gt;0,INDEX(D:D,ROW()-1),0))</f>
        <v>0</v>
      </c>
      <c r="E852" s="217" cm="1">
        <f t="array" ref="E852">IF(INDEX(I:I,ROW())&lt;&gt;"",VALUE(TRIM(LEFT(INDEX(I:I,ROW()),6))),0)</f>
        <v>0</v>
      </c>
      <c r="F852" s="283"/>
      <c r="G852" s="287"/>
      <c r="H852" s="302"/>
      <c r="I852" s="288"/>
      <c r="J852" s="302"/>
      <c r="K852" s="303"/>
      <c r="L852" s="50"/>
      <c r="M852" s="63"/>
    </row>
    <row r="853" spans="1:13">
      <c r="A853" s="44" cm="1">
        <f t="array" aca="1" ref="A853" ca="1">IF(INDEX(B:B,ROW()),COUNTIF(OFFSET(INDEX(B:B,ROW()),ROW()*-1+6,,ROW()-5),TRUE),0)</f>
        <v>0</v>
      </c>
      <c r="B853" s="44" t="b" cm="1">
        <f t="array" ref="B853">AND(分科號=INDEX(E:E,ROW()),INDEX(D:D,ROW())&gt;=分起日,INDEX(D:D,ROW())&lt;=分訖日,IF(分專案="全部",TRUE,INDEX(J:J,ROW())=分專案))</f>
        <v>0</v>
      </c>
      <c r="C853" s="45" cm="1">
        <f t="array" ref="C853">IF(INDEX(F:F,ROW())&lt;&gt;"",INDEX(F:F,ROW()),IF(INDEX(E:E,ROW())&lt;&gt;0,INDEX(C:C,ROW()-1),0))</f>
        <v>0</v>
      </c>
      <c r="D853" s="44" cm="1">
        <f t="array" ref="D853">IF(INDEX(G:G,ROW())&lt;&gt;"",INDEX(G:G,ROW()),IF(INDEX(E:E,ROW())&lt;&gt;0,INDEX(D:D,ROW()-1),0))</f>
        <v>0</v>
      </c>
      <c r="E853" s="217" cm="1">
        <f t="array" ref="E853">IF(INDEX(I:I,ROW())&lt;&gt;"",VALUE(TRIM(LEFT(INDEX(I:I,ROW()),6))),0)</f>
        <v>0</v>
      </c>
      <c r="F853" s="283"/>
      <c r="G853" s="287"/>
      <c r="H853" s="302"/>
      <c r="I853" s="288"/>
      <c r="J853" s="302"/>
      <c r="K853" s="303"/>
      <c r="L853" s="50"/>
      <c r="M853" s="63"/>
    </row>
    <row r="854" spans="1:13">
      <c r="A854" s="44" cm="1">
        <f t="array" aca="1" ref="A854" ca="1">IF(INDEX(B:B,ROW()),COUNTIF(OFFSET(INDEX(B:B,ROW()),ROW()*-1+6,,ROW()-5),TRUE),0)</f>
        <v>0</v>
      </c>
      <c r="B854" s="44" t="b" cm="1">
        <f t="array" ref="B854">AND(分科號=INDEX(E:E,ROW()),INDEX(D:D,ROW())&gt;=分起日,INDEX(D:D,ROW())&lt;=分訖日,IF(分專案="全部",TRUE,INDEX(J:J,ROW())=分專案))</f>
        <v>0</v>
      </c>
      <c r="C854" s="45" cm="1">
        <f t="array" ref="C854">IF(INDEX(F:F,ROW())&lt;&gt;"",INDEX(F:F,ROW()),IF(INDEX(E:E,ROW())&lt;&gt;0,INDEX(C:C,ROW()-1),0))</f>
        <v>0</v>
      </c>
      <c r="D854" s="44" cm="1">
        <f t="array" ref="D854">IF(INDEX(G:G,ROW())&lt;&gt;"",INDEX(G:G,ROW()),IF(INDEX(E:E,ROW())&lt;&gt;0,INDEX(D:D,ROW()-1),0))</f>
        <v>0</v>
      </c>
      <c r="E854" s="217" cm="1">
        <f t="array" ref="E854">IF(INDEX(I:I,ROW())&lt;&gt;"",VALUE(TRIM(LEFT(INDEX(I:I,ROW()),6))),0)</f>
        <v>0</v>
      </c>
      <c r="F854" s="283"/>
      <c r="G854" s="287"/>
      <c r="H854" s="302"/>
      <c r="I854" s="288"/>
      <c r="J854" s="302"/>
      <c r="K854" s="303"/>
      <c r="L854" s="50"/>
      <c r="M854" s="63"/>
    </row>
    <row r="855" spans="1:13">
      <c r="A855" s="44" cm="1">
        <f t="array" aca="1" ref="A855" ca="1">IF(INDEX(B:B,ROW()),COUNTIF(OFFSET(INDEX(B:B,ROW()),ROW()*-1+6,,ROW()-5),TRUE),0)</f>
        <v>0</v>
      </c>
      <c r="B855" s="44" t="b" cm="1">
        <f t="array" ref="B855">AND(分科號=INDEX(E:E,ROW()),INDEX(D:D,ROW())&gt;=分起日,INDEX(D:D,ROW())&lt;=分訖日,IF(分專案="全部",TRUE,INDEX(J:J,ROW())=分專案))</f>
        <v>0</v>
      </c>
      <c r="C855" s="45" cm="1">
        <f t="array" ref="C855">IF(INDEX(F:F,ROW())&lt;&gt;"",INDEX(F:F,ROW()),IF(INDEX(E:E,ROW())&lt;&gt;0,INDEX(C:C,ROW()-1),0))</f>
        <v>0</v>
      </c>
      <c r="D855" s="44" cm="1">
        <f t="array" ref="D855">IF(INDEX(G:G,ROW())&lt;&gt;"",INDEX(G:G,ROW()),IF(INDEX(E:E,ROW())&lt;&gt;0,INDEX(D:D,ROW()-1),0))</f>
        <v>0</v>
      </c>
      <c r="E855" s="217" cm="1">
        <f t="array" ref="E855">IF(INDEX(I:I,ROW())&lt;&gt;"",VALUE(TRIM(LEFT(INDEX(I:I,ROW()),6))),0)</f>
        <v>0</v>
      </c>
      <c r="F855" s="283"/>
      <c r="G855" s="287"/>
      <c r="H855" s="302"/>
      <c r="I855" s="288"/>
      <c r="J855" s="302"/>
      <c r="K855" s="303"/>
      <c r="L855" s="50"/>
      <c r="M855" s="63"/>
    </row>
    <row r="856" spans="1:13">
      <c r="A856" s="44" cm="1">
        <f t="array" aca="1" ref="A856" ca="1">IF(INDEX(B:B,ROW()),COUNTIF(OFFSET(INDEX(B:B,ROW()),ROW()*-1+6,,ROW()-5),TRUE),0)</f>
        <v>0</v>
      </c>
      <c r="B856" s="44" t="b" cm="1">
        <f t="array" ref="B856">AND(分科號=INDEX(E:E,ROW()),INDEX(D:D,ROW())&gt;=分起日,INDEX(D:D,ROW())&lt;=分訖日,IF(分專案="全部",TRUE,INDEX(J:J,ROW())=分專案))</f>
        <v>0</v>
      </c>
      <c r="C856" s="45" cm="1">
        <f t="array" ref="C856">IF(INDEX(F:F,ROW())&lt;&gt;"",INDEX(F:F,ROW()),IF(INDEX(E:E,ROW())&lt;&gt;0,INDEX(C:C,ROW()-1),0))</f>
        <v>0</v>
      </c>
      <c r="D856" s="44" cm="1">
        <f t="array" ref="D856">IF(INDEX(G:G,ROW())&lt;&gt;"",INDEX(G:G,ROW()),IF(INDEX(E:E,ROW())&lt;&gt;0,INDEX(D:D,ROW()-1),0))</f>
        <v>0</v>
      </c>
      <c r="E856" s="217" cm="1">
        <f t="array" ref="E856">IF(INDEX(I:I,ROW())&lt;&gt;"",VALUE(TRIM(LEFT(INDEX(I:I,ROW()),6))),0)</f>
        <v>0</v>
      </c>
      <c r="F856" s="283"/>
      <c r="G856" s="287"/>
      <c r="H856" s="302"/>
      <c r="I856" s="288"/>
      <c r="J856" s="302"/>
      <c r="K856" s="303"/>
      <c r="L856" s="50"/>
      <c r="M856" s="63"/>
    </row>
    <row r="857" spans="1:13">
      <c r="A857" s="44" cm="1">
        <f t="array" aca="1" ref="A857" ca="1">IF(INDEX(B:B,ROW()),COUNTIF(OFFSET(INDEX(B:B,ROW()),ROW()*-1+6,,ROW()-5),TRUE),0)</f>
        <v>0</v>
      </c>
      <c r="B857" s="44" t="b" cm="1">
        <f t="array" ref="B857">AND(分科號=INDEX(E:E,ROW()),INDEX(D:D,ROW())&gt;=分起日,INDEX(D:D,ROW())&lt;=分訖日,IF(分專案="全部",TRUE,INDEX(J:J,ROW())=分專案))</f>
        <v>0</v>
      </c>
      <c r="C857" s="45" cm="1">
        <f t="array" ref="C857">IF(INDEX(F:F,ROW())&lt;&gt;"",INDEX(F:F,ROW()),IF(INDEX(E:E,ROW())&lt;&gt;0,INDEX(C:C,ROW()-1),0))</f>
        <v>0</v>
      </c>
      <c r="D857" s="44" cm="1">
        <f t="array" ref="D857">IF(INDEX(G:G,ROW())&lt;&gt;"",INDEX(G:G,ROW()),IF(INDEX(E:E,ROW())&lt;&gt;0,INDEX(D:D,ROW()-1),0))</f>
        <v>0</v>
      </c>
      <c r="E857" s="217" cm="1">
        <f t="array" ref="E857">IF(INDEX(I:I,ROW())&lt;&gt;"",VALUE(TRIM(LEFT(INDEX(I:I,ROW()),6))),0)</f>
        <v>0</v>
      </c>
      <c r="F857" s="283"/>
      <c r="G857" s="287"/>
      <c r="H857" s="302"/>
      <c r="I857" s="288"/>
      <c r="J857" s="302"/>
      <c r="K857" s="303"/>
      <c r="L857" s="50"/>
      <c r="M857" s="63"/>
    </row>
    <row r="858" spans="1:13">
      <c r="A858" s="44" cm="1">
        <f t="array" aca="1" ref="A858" ca="1">IF(INDEX(B:B,ROW()),COUNTIF(OFFSET(INDEX(B:B,ROW()),ROW()*-1+6,,ROW()-5),TRUE),0)</f>
        <v>0</v>
      </c>
      <c r="B858" s="44" t="b" cm="1">
        <f t="array" ref="B858">AND(分科號=INDEX(E:E,ROW()),INDEX(D:D,ROW())&gt;=分起日,INDEX(D:D,ROW())&lt;=分訖日,IF(分專案="全部",TRUE,INDEX(J:J,ROW())=分專案))</f>
        <v>0</v>
      </c>
      <c r="C858" s="45" cm="1">
        <f t="array" ref="C858">IF(INDEX(F:F,ROW())&lt;&gt;"",INDEX(F:F,ROW()),IF(INDEX(E:E,ROW())&lt;&gt;0,INDEX(C:C,ROW()-1),0))</f>
        <v>0</v>
      </c>
      <c r="D858" s="44" cm="1">
        <f t="array" ref="D858">IF(INDEX(G:G,ROW())&lt;&gt;"",INDEX(G:G,ROW()),IF(INDEX(E:E,ROW())&lt;&gt;0,INDEX(D:D,ROW()-1),0))</f>
        <v>0</v>
      </c>
      <c r="E858" s="217" cm="1">
        <f t="array" ref="E858">IF(INDEX(I:I,ROW())&lt;&gt;"",VALUE(TRIM(LEFT(INDEX(I:I,ROW()),6))),0)</f>
        <v>0</v>
      </c>
      <c r="F858" s="283"/>
      <c r="G858" s="287"/>
      <c r="H858" s="302"/>
      <c r="I858" s="288"/>
      <c r="J858" s="302"/>
      <c r="K858" s="303"/>
      <c r="L858" s="50"/>
      <c r="M858" s="63"/>
    </row>
    <row r="859" spans="1:13">
      <c r="A859" s="44" cm="1">
        <f t="array" aca="1" ref="A859" ca="1">IF(INDEX(B:B,ROW()),COUNTIF(OFFSET(INDEX(B:B,ROW()),ROW()*-1+6,,ROW()-5),TRUE),0)</f>
        <v>0</v>
      </c>
      <c r="B859" s="44" t="b" cm="1">
        <f t="array" ref="B859">AND(分科號=INDEX(E:E,ROW()),INDEX(D:D,ROW())&gt;=分起日,INDEX(D:D,ROW())&lt;=分訖日,IF(分專案="全部",TRUE,INDEX(J:J,ROW())=分專案))</f>
        <v>0</v>
      </c>
      <c r="C859" s="45" cm="1">
        <f t="array" ref="C859">IF(INDEX(F:F,ROW())&lt;&gt;"",INDEX(F:F,ROW()),IF(INDEX(E:E,ROW())&lt;&gt;0,INDEX(C:C,ROW()-1),0))</f>
        <v>0</v>
      </c>
      <c r="D859" s="44" cm="1">
        <f t="array" ref="D859">IF(INDEX(G:G,ROW())&lt;&gt;"",INDEX(G:G,ROW()),IF(INDEX(E:E,ROW())&lt;&gt;0,INDEX(D:D,ROW()-1),0))</f>
        <v>0</v>
      </c>
      <c r="E859" s="217" cm="1">
        <f t="array" ref="E859">IF(INDEX(I:I,ROW())&lt;&gt;"",VALUE(TRIM(LEFT(INDEX(I:I,ROW()),6))),0)</f>
        <v>0</v>
      </c>
      <c r="F859" s="283"/>
      <c r="G859" s="287"/>
      <c r="H859" s="302"/>
      <c r="I859" s="288"/>
      <c r="J859" s="302"/>
      <c r="K859" s="303"/>
      <c r="L859" s="50"/>
      <c r="M859" s="63"/>
    </row>
    <row r="860" spans="1:13">
      <c r="A860" s="44" cm="1">
        <f t="array" aca="1" ref="A860" ca="1">IF(INDEX(B:B,ROW()),COUNTIF(OFFSET(INDEX(B:B,ROW()),ROW()*-1+6,,ROW()-5),TRUE),0)</f>
        <v>0</v>
      </c>
      <c r="B860" s="44" t="b" cm="1">
        <f t="array" ref="B860">AND(分科號=INDEX(E:E,ROW()),INDEX(D:D,ROW())&gt;=分起日,INDEX(D:D,ROW())&lt;=分訖日,IF(分專案="全部",TRUE,INDEX(J:J,ROW())=分專案))</f>
        <v>0</v>
      </c>
      <c r="C860" s="45" cm="1">
        <f t="array" ref="C860">IF(INDEX(F:F,ROW())&lt;&gt;"",INDEX(F:F,ROW()),IF(INDEX(E:E,ROW())&lt;&gt;0,INDEX(C:C,ROW()-1),0))</f>
        <v>0</v>
      </c>
      <c r="D860" s="44" cm="1">
        <f t="array" ref="D860">IF(INDEX(G:G,ROW())&lt;&gt;"",INDEX(G:G,ROW()),IF(INDEX(E:E,ROW())&lt;&gt;0,INDEX(D:D,ROW()-1),0))</f>
        <v>0</v>
      </c>
      <c r="E860" s="217" cm="1">
        <f t="array" ref="E860">IF(INDEX(I:I,ROW())&lt;&gt;"",VALUE(TRIM(LEFT(INDEX(I:I,ROW()),6))),0)</f>
        <v>0</v>
      </c>
      <c r="F860" s="283"/>
      <c r="G860" s="287"/>
      <c r="H860" s="302"/>
      <c r="I860" s="288"/>
      <c r="J860" s="302"/>
      <c r="K860" s="303"/>
      <c r="L860" s="50"/>
      <c r="M860" s="63"/>
    </row>
    <row r="861" spans="1:13">
      <c r="A861" s="44" cm="1">
        <f t="array" aca="1" ref="A861" ca="1">IF(INDEX(B:B,ROW()),COUNTIF(OFFSET(INDEX(B:B,ROW()),ROW()*-1+6,,ROW()-5),TRUE),0)</f>
        <v>0</v>
      </c>
      <c r="B861" s="44" t="b" cm="1">
        <f t="array" ref="B861">AND(分科號=INDEX(E:E,ROW()),INDEX(D:D,ROW())&gt;=分起日,INDEX(D:D,ROW())&lt;=分訖日,IF(分專案="全部",TRUE,INDEX(J:J,ROW())=分專案))</f>
        <v>0</v>
      </c>
      <c r="C861" s="45" cm="1">
        <f t="array" ref="C861">IF(INDEX(F:F,ROW())&lt;&gt;"",INDEX(F:F,ROW()),IF(INDEX(E:E,ROW())&lt;&gt;0,INDEX(C:C,ROW()-1),0))</f>
        <v>0</v>
      </c>
      <c r="D861" s="44" cm="1">
        <f t="array" ref="D861">IF(INDEX(G:G,ROW())&lt;&gt;"",INDEX(G:G,ROW()),IF(INDEX(E:E,ROW())&lt;&gt;0,INDEX(D:D,ROW()-1),0))</f>
        <v>0</v>
      </c>
      <c r="E861" s="217" cm="1">
        <f t="array" ref="E861">IF(INDEX(I:I,ROW())&lt;&gt;"",VALUE(TRIM(LEFT(INDEX(I:I,ROW()),6))),0)</f>
        <v>0</v>
      </c>
      <c r="F861" s="283"/>
      <c r="G861" s="287"/>
      <c r="H861" s="302"/>
      <c r="I861" s="288"/>
      <c r="J861" s="302"/>
      <c r="K861" s="303"/>
      <c r="L861" s="50"/>
      <c r="M861" s="63"/>
    </row>
    <row r="862" spans="1:13">
      <c r="A862" s="44" cm="1">
        <f t="array" aca="1" ref="A862" ca="1">IF(INDEX(B:B,ROW()),COUNTIF(OFFSET(INDEX(B:B,ROW()),ROW()*-1+6,,ROW()-5),TRUE),0)</f>
        <v>0</v>
      </c>
      <c r="B862" s="44" t="b" cm="1">
        <f t="array" ref="B862">AND(分科號=INDEX(E:E,ROW()),INDEX(D:D,ROW())&gt;=分起日,INDEX(D:D,ROW())&lt;=分訖日,IF(分專案="全部",TRUE,INDEX(J:J,ROW())=分專案))</f>
        <v>0</v>
      </c>
      <c r="C862" s="45" cm="1">
        <f t="array" ref="C862">IF(INDEX(F:F,ROW())&lt;&gt;"",INDEX(F:F,ROW()),IF(INDEX(E:E,ROW())&lt;&gt;0,INDEX(C:C,ROW()-1),0))</f>
        <v>0</v>
      </c>
      <c r="D862" s="44" cm="1">
        <f t="array" ref="D862">IF(INDEX(G:G,ROW())&lt;&gt;"",INDEX(G:G,ROW()),IF(INDEX(E:E,ROW())&lt;&gt;0,INDEX(D:D,ROW()-1),0))</f>
        <v>0</v>
      </c>
      <c r="E862" s="217" cm="1">
        <f t="array" ref="E862">IF(INDEX(I:I,ROW())&lt;&gt;"",VALUE(TRIM(LEFT(INDEX(I:I,ROW()),6))),0)</f>
        <v>0</v>
      </c>
      <c r="F862" s="283"/>
      <c r="G862" s="287"/>
      <c r="H862" s="302"/>
      <c r="I862" s="288"/>
      <c r="J862" s="302"/>
      <c r="K862" s="303"/>
      <c r="L862" s="50"/>
      <c r="M862" s="63"/>
    </row>
    <row r="863" spans="1:13">
      <c r="A863" s="44" cm="1">
        <f t="array" aca="1" ref="A863" ca="1">IF(INDEX(B:B,ROW()),COUNTIF(OFFSET(INDEX(B:B,ROW()),ROW()*-1+6,,ROW()-5),TRUE),0)</f>
        <v>0</v>
      </c>
      <c r="B863" s="44" t="b" cm="1">
        <f t="array" ref="B863">AND(分科號=INDEX(E:E,ROW()),INDEX(D:D,ROW())&gt;=分起日,INDEX(D:D,ROW())&lt;=分訖日,IF(分專案="全部",TRUE,INDEX(J:J,ROW())=分專案))</f>
        <v>0</v>
      </c>
      <c r="C863" s="45" cm="1">
        <f t="array" ref="C863">IF(INDEX(F:F,ROW())&lt;&gt;"",INDEX(F:F,ROW()),IF(INDEX(E:E,ROW())&lt;&gt;0,INDEX(C:C,ROW()-1),0))</f>
        <v>0</v>
      </c>
      <c r="D863" s="44" cm="1">
        <f t="array" ref="D863">IF(INDEX(G:G,ROW())&lt;&gt;"",INDEX(G:G,ROW()),IF(INDEX(E:E,ROW())&lt;&gt;0,INDEX(D:D,ROW()-1),0))</f>
        <v>0</v>
      </c>
      <c r="E863" s="217" cm="1">
        <f t="array" ref="E863">IF(INDEX(I:I,ROW())&lt;&gt;"",VALUE(TRIM(LEFT(INDEX(I:I,ROW()),6))),0)</f>
        <v>0</v>
      </c>
      <c r="F863" s="283"/>
      <c r="G863" s="287"/>
      <c r="H863" s="302"/>
      <c r="I863" s="288"/>
      <c r="J863" s="302"/>
      <c r="K863" s="303"/>
      <c r="L863" s="50"/>
      <c r="M863" s="63"/>
    </row>
    <row r="864" spans="1:13">
      <c r="A864" s="44" cm="1">
        <f t="array" aca="1" ref="A864" ca="1">IF(INDEX(B:B,ROW()),COUNTIF(OFFSET(INDEX(B:B,ROW()),ROW()*-1+6,,ROW()-5),TRUE),0)</f>
        <v>0</v>
      </c>
      <c r="B864" s="44" t="b" cm="1">
        <f t="array" ref="B864">AND(分科號=INDEX(E:E,ROW()),INDEX(D:D,ROW())&gt;=分起日,INDEX(D:D,ROW())&lt;=分訖日,IF(分專案="全部",TRUE,INDEX(J:J,ROW())=分專案))</f>
        <v>0</v>
      </c>
      <c r="C864" s="45" cm="1">
        <f t="array" ref="C864">IF(INDEX(F:F,ROW())&lt;&gt;"",INDEX(F:F,ROW()),IF(INDEX(E:E,ROW())&lt;&gt;0,INDEX(C:C,ROW()-1),0))</f>
        <v>0</v>
      </c>
      <c r="D864" s="44" cm="1">
        <f t="array" ref="D864">IF(INDEX(G:G,ROW())&lt;&gt;"",INDEX(G:G,ROW()),IF(INDEX(E:E,ROW())&lt;&gt;0,INDEX(D:D,ROW()-1),0))</f>
        <v>0</v>
      </c>
      <c r="E864" s="217" cm="1">
        <f t="array" ref="E864">IF(INDEX(I:I,ROW())&lt;&gt;"",VALUE(TRIM(LEFT(INDEX(I:I,ROW()),6))),0)</f>
        <v>0</v>
      </c>
      <c r="F864" s="283"/>
      <c r="G864" s="287"/>
      <c r="H864" s="302"/>
      <c r="I864" s="288"/>
      <c r="J864" s="302"/>
      <c r="K864" s="303"/>
      <c r="L864" s="50"/>
      <c r="M864" s="63"/>
    </row>
    <row r="865" spans="1:13">
      <c r="A865" s="44" cm="1">
        <f t="array" aca="1" ref="A865" ca="1">IF(INDEX(B:B,ROW()),COUNTIF(OFFSET(INDEX(B:B,ROW()),ROW()*-1+6,,ROW()-5),TRUE),0)</f>
        <v>0</v>
      </c>
      <c r="B865" s="44" t="b" cm="1">
        <f t="array" ref="B865">AND(分科號=INDEX(E:E,ROW()),INDEX(D:D,ROW())&gt;=分起日,INDEX(D:D,ROW())&lt;=分訖日,IF(分專案="全部",TRUE,INDEX(J:J,ROW())=分專案))</f>
        <v>0</v>
      </c>
      <c r="C865" s="45" cm="1">
        <f t="array" ref="C865">IF(INDEX(F:F,ROW())&lt;&gt;"",INDEX(F:F,ROW()),IF(INDEX(E:E,ROW())&lt;&gt;0,INDEX(C:C,ROW()-1),0))</f>
        <v>0</v>
      </c>
      <c r="D865" s="44" cm="1">
        <f t="array" ref="D865">IF(INDEX(G:G,ROW())&lt;&gt;"",INDEX(G:G,ROW()),IF(INDEX(E:E,ROW())&lt;&gt;0,INDEX(D:D,ROW()-1),0))</f>
        <v>0</v>
      </c>
      <c r="E865" s="217" cm="1">
        <f t="array" ref="E865">IF(INDEX(I:I,ROW())&lt;&gt;"",VALUE(TRIM(LEFT(INDEX(I:I,ROW()),6))),0)</f>
        <v>0</v>
      </c>
      <c r="F865" s="283"/>
      <c r="G865" s="287"/>
      <c r="H865" s="302"/>
      <c r="I865" s="288"/>
      <c r="J865" s="302"/>
      <c r="K865" s="303"/>
      <c r="L865" s="50"/>
      <c r="M865" s="63"/>
    </row>
    <row r="866" spans="1:13">
      <c r="A866" s="44" cm="1">
        <f t="array" aca="1" ref="A866" ca="1">IF(INDEX(B:B,ROW()),COUNTIF(OFFSET(INDEX(B:B,ROW()),ROW()*-1+6,,ROW()-5),TRUE),0)</f>
        <v>0</v>
      </c>
      <c r="B866" s="44" t="b" cm="1">
        <f t="array" ref="B866">AND(分科號=INDEX(E:E,ROW()),INDEX(D:D,ROW())&gt;=分起日,INDEX(D:D,ROW())&lt;=分訖日,IF(分專案="全部",TRUE,INDEX(J:J,ROW())=分專案))</f>
        <v>0</v>
      </c>
      <c r="C866" s="45" cm="1">
        <f t="array" ref="C866">IF(INDEX(F:F,ROW())&lt;&gt;"",INDEX(F:F,ROW()),IF(INDEX(E:E,ROW())&lt;&gt;0,INDEX(C:C,ROW()-1),0))</f>
        <v>0</v>
      </c>
      <c r="D866" s="44" cm="1">
        <f t="array" ref="D866">IF(INDEX(G:G,ROW())&lt;&gt;"",INDEX(G:G,ROW()),IF(INDEX(E:E,ROW())&lt;&gt;0,INDEX(D:D,ROW()-1),0))</f>
        <v>0</v>
      </c>
      <c r="E866" s="217" cm="1">
        <f t="array" ref="E866">IF(INDEX(I:I,ROW())&lt;&gt;"",VALUE(TRIM(LEFT(INDEX(I:I,ROW()),6))),0)</f>
        <v>0</v>
      </c>
      <c r="F866" s="283"/>
      <c r="G866" s="287"/>
      <c r="H866" s="302"/>
      <c r="I866" s="288"/>
      <c r="J866" s="302"/>
      <c r="K866" s="303"/>
      <c r="L866" s="50"/>
      <c r="M866" s="63"/>
    </row>
    <row r="867" spans="1:13">
      <c r="A867" s="44" cm="1">
        <f t="array" aca="1" ref="A867" ca="1">IF(INDEX(B:B,ROW()),COUNTIF(OFFSET(INDEX(B:B,ROW()),ROW()*-1+6,,ROW()-5),TRUE),0)</f>
        <v>0</v>
      </c>
      <c r="B867" s="44" t="b" cm="1">
        <f t="array" ref="B867">AND(分科號=INDEX(E:E,ROW()),INDEX(D:D,ROW())&gt;=分起日,INDEX(D:D,ROW())&lt;=分訖日,IF(分專案="全部",TRUE,INDEX(J:J,ROW())=分專案))</f>
        <v>0</v>
      </c>
      <c r="C867" s="45" cm="1">
        <f t="array" ref="C867">IF(INDEX(F:F,ROW())&lt;&gt;"",INDEX(F:F,ROW()),IF(INDEX(E:E,ROW())&lt;&gt;0,INDEX(C:C,ROW()-1),0))</f>
        <v>0</v>
      </c>
      <c r="D867" s="44" cm="1">
        <f t="array" ref="D867">IF(INDEX(G:G,ROW())&lt;&gt;"",INDEX(G:G,ROW()),IF(INDEX(E:E,ROW())&lt;&gt;0,INDEX(D:D,ROW()-1),0))</f>
        <v>0</v>
      </c>
      <c r="E867" s="217" cm="1">
        <f t="array" ref="E867">IF(INDEX(I:I,ROW())&lt;&gt;"",VALUE(TRIM(LEFT(INDEX(I:I,ROW()),6))),0)</f>
        <v>0</v>
      </c>
      <c r="F867" s="283"/>
      <c r="G867" s="287"/>
      <c r="H867" s="302"/>
      <c r="I867" s="288"/>
      <c r="J867" s="302"/>
      <c r="K867" s="303"/>
      <c r="L867" s="50"/>
      <c r="M867" s="63"/>
    </row>
    <row r="868" spans="1:13">
      <c r="A868" s="44" cm="1">
        <f t="array" aca="1" ref="A868" ca="1">IF(INDEX(B:B,ROW()),COUNTIF(OFFSET(INDEX(B:B,ROW()),ROW()*-1+6,,ROW()-5),TRUE),0)</f>
        <v>0</v>
      </c>
      <c r="B868" s="44" t="b" cm="1">
        <f t="array" ref="B868">AND(分科號=INDEX(E:E,ROW()),INDEX(D:D,ROW())&gt;=分起日,INDEX(D:D,ROW())&lt;=分訖日,IF(分專案="全部",TRUE,INDEX(J:J,ROW())=分專案))</f>
        <v>0</v>
      </c>
      <c r="C868" s="45" cm="1">
        <f t="array" ref="C868">IF(INDEX(F:F,ROW())&lt;&gt;"",INDEX(F:F,ROW()),IF(INDEX(E:E,ROW())&lt;&gt;0,INDEX(C:C,ROW()-1),0))</f>
        <v>0</v>
      </c>
      <c r="D868" s="44" cm="1">
        <f t="array" ref="D868">IF(INDEX(G:G,ROW())&lt;&gt;"",INDEX(G:G,ROW()),IF(INDEX(E:E,ROW())&lt;&gt;0,INDEX(D:D,ROW()-1),0))</f>
        <v>0</v>
      </c>
      <c r="E868" s="217" cm="1">
        <f t="array" ref="E868">IF(INDEX(I:I,ROW())&lt;&gt;"",VALUE(TRIM(LEFT(INDEX(I:I,ROW()),6))),0)</f>
        <v>0</v>
      </c>
      <c r="F868" s="283"/>
      <c r="G868" s="287"/>
      <c r="H868" s="302"/>
      <c r="I868" s="288"/>
      <c r="J868" s="302"/>
      <c r="K868" s="303"/>
      <c r="L868" s="50"/>
      <c r="M868" s="63"/>
    </row>
    <row r="869" spans="1:13">
      <c r="A869" s="44" cm="1">
        <f t="array" aca="1" ref="A869" ca="1">IF(INDEX(B:B,ROW()),COUNTIF(OFFSET(INDEX(B:B,ROW()),ROW()*-1+6,,ROW()-5),TRUE),0)</f>
        <v>0</v>
      </c>
      <c r="B869" s="44" t="b" cm="1">
        <f t="array" ref="B869">AND(分科號=INDEX(E:E,ROW()),INDEX(D:D,ROW())&gt;=分起日,INDEX(D:D,ROW())&lt;=分訖日,IF(分專案="全部",TRUE,INDEX(J:J,ROW())=分專案))</f>
        <v>0</v>
      </c>
      <c r="C869" s="45" cm="1">
        <f t="array" ref="C869">IF(INDEX(F:F,ROW())&lt;&gt;"",INDEX(F:F,ROW()),IF(INDEX(E:E,ROW())&lt;&gt;0,INDEX(C:C,ROW()-1),0))</f>
        <v>0</v>
      </c>
      <c r="D869" s="44" cm="1">
        <f t="array" ref="D869">IF(INDEX(G:G,ROW())&lt;&gt;"",INDEX(G:G,ROW()),IF(INDEX(E:E,ROW())&lt;&gt;0,INDEX(D:D,ROW()-1),0))</f>
        <v>0</v>
      </c>
      <c r="E869" s="217" cm="1">
        <f t="array" ref="E869">IF(INDEX(I:I,ROW())&lt;&gt;"",VALUE(TRIM(LEFT(INDEX(I:I,ROW()),6))),0)</f>
        <v>0</v>
      </c>
      <c r="F869" s="283"/>
      <c r="G869" s="287"/>
      <c r="H869" s="302"/>
      <c r="I869" s="288"/>
      <c r="J869" s="302"/>
      <c r="K869" s="303"/>
      <c r="L869" s="50"/>
      <c r="M869" s="63"/>
    </row>
    <row r="870" spans="1:13">
      <c r="A870" s="44" cm="1">
        <f t="array" aca="1" ref="A870" ca="1">IF(INDEX(B:B,ROW()),COUNTIF(OFFSET(INDEX(B:B,ROW()),ROW()*-1+6,,ROW()-5),TRUE),0)</f>
        <v>0</v>
      </c>
      <c r="B870" s="44" t="b" cm="1">
        <f t="array" ref="B870">AND(分科號=INDEX(E:E,ROW()),INDEX(D:D,ROW())&gt;=分起日,INDEX(D:D,ROW())&lt;=分訖日,IF(分專案="全部",TRUE,INDEX(J:J,ROW())=分專案))</f>
        <v>0</v>
      </c>
      <c r="C870" s="45" cm="1">
        <f t="array" ref="C870">IF(INDEX(F:F,ROW())&lt;&gt;"",INDEX(F:F,ROW()),IF(INDEX(E:E,ROW())&lt;&gt;0,INDEX(C:C,ROW()-1),0))</f>
        <v>0</v>
      </c>
      <c r="D870" s="44" cm="1">
        <f t="array" ref="D870">IF(INDEX(G:G,ROW())&lt;&gt;"",INDEX(G:G,ROW()),IF(INDEX(E:E,ROW())&lt;&gt;0,INDEX(D:D,ROW()-1),0))</f>
        <v>0</v>
      </c>
      <c r="E870" s="217" cm="1">
        <f t="array" ref="E870">IF(INDEX(I:I,ROW())&lt;&gt;"",VALUE(TRIM(LEFT(INDEX(I:I,ROW()),6))),0)</f>
        <v>0</v>
      </c>
      <c r="F870" s="283"/>
      <c r="G870" s="287"/>
      <c r="H870" s="302"/>
      <c r="I870" s="288"/>
      <c r="J870" s="302"/>
      <c r="K870" s="303"/>
      <c r="L870" s="50"/>
      <c r="M870" s="63"/>
    </row>
    <row r="871" spans="1:13">
      <c r="A871" s="44" cm="1">
        <f t="array" aca="1" ref="A871" ca="1">IF(INDEX(B:B,ROW()),COUNTIF(OFFSET(INDEX(B:B,ROW()),ROW()*-1+6,,ROW()-5),TRUE),0)</f>
        <v>0</v>
      </c>
      <c r="B871" s="44" t="b" cm="1">
        <f t="array" ref="B871">AND(分科號=INDEX(E:E,ROW()),INDEX(D:D,ROW())&gt;=分起日,INDEX(D:D,ROW())&lt;=分訖日,IF(分專案="全部",TRUE,INDEX(J:J,ROW())=分專案))</f>
        <v>0</v>
      </c>
      <c r="C871" s="45" cm="1">
        <f t="array" ref="C871">IF(INDEX(F:F,ROW())&lt;&gt;"",INDEX(F:F,ROW()),IF(INDEX(E:E,ROW())&lt;&gt;0,INDEX(C:C,ROW()-1),0))</f>
        <v>0</v>
      </c>
      <c r="D871" s="44" cm="1">
        <f t="array" ref="D871">IF(INDEX(G:G,ROW())&lt;&gt;"",INDEX(G:G,ROW()),IF(INDEX(E:E,ROW())&lt;&gt;0,INDEX(D:D,ROW()-1),0))</f>
        <v>0</v>
      </c>
      <c r="E871" s="217" cm="1">
        <f t="array" ref="E871">IF(INDEX(I:I,ROW())&lt;&gt;"",VALUE(TRIM(LEFT(INDEX(I:I,ROW()),6))),0)</f>
        <v>0</v>
      </c>
      <c r="F871" s="283"/>
      <c r="G871" s="287"/>
      <c r="H871" s="302"/>
      <c r="I871" s="288"/>
      <c r="J871" s="302"/>
      <c r="K871" s="303"/>
      <c r="L871" s="50"/>
      <c r="M871" s="63"/>
    </row>
    <row r="872" spans="1:13">
      <c r="A872" s="44" cm="1">
        <f t="array" aca="1" ref="A872" ca="1">IF(INDEX(B:B,ROW()),COUNTIF(OFFSET(INDEX(B:B,ROW()),ROW()*-1+6,,ROW()-5),TRUE),0)</f>
        <v>0</v>
      </c>
      <c r="B872" s="44" t="b" cm="1">
        <f t="array" ref="B872">AND(分科號=INDEX(E:E,ROW()),INDEX(D:D,ROW())&gt;=分起日,INDEX(D:D,ROW())&lt;=分訖日,IF(分專案="全部",TRUE,INDEX(J:J,ROW())=分專案))</f>
        <v>0</v>
      </c>
      <c r="C872" s="45" cm="1">
        <f t="array" ref="C872">IF(INDEX(F:F,ROW())&lt;&gt;"",INDEX(F:F,ROW()),IF(INDEX(E:E,ROW())&lt;&gt;0,INDEX(C:C,ROW()-1),0))</f>
        <v>0</v>
      </c>
      <c r="D872" s="44" cm="1">
        <f t="array" ref="D872">IF(INDEX(G:G,ROW())&lt;&gt;"",INDEX(G:G,ROW()),IF(INDEX(E:E,ROW())&lt;&gt;0,INDEX(D:D,ROW()-1),0))</f>
        <v>0</v>
      </c>
      <c r="E872" s="217" cm="1">
        <f t="array" ref="E872">IF(INDEX(I:I,ROW())&lt;&gt;"",VALUE(TRIM(LEFT(INDEX(I:I,ROW()),6))),0)</f>
        <v>0</v>
      </c>
      <c r="F872" s="283"/>
      <c r="G872" s="287"/>
      <c r="H872" s="302"/>
      <c r="I872" s="288"/>
      <c r="J872" s="302"/>
      <c r="K872" s="303"/>
      <c r="L872" s="50"/>
      <c r="M872" s="63"/>
    </row>
    <row r="873" spans="1:13">
      <c r="A873" s="44" cm="1">
        <f t="array" aca="1" ref="A873" ca="1">IF(INDEX(B:B,ROW()),COUNTIF(OFFSET(INDEX(B:B,ROW()),ROW()*-1+6,,ROW()-5),TRUE),0)</f>
        <v>0</v>
      </c>
      <c r="B873" s="44" t="b" cm="1">
        <f t="array" ref="B873">AND(分科號=INDEX(E:E,ROW()),INDEX(D:D,ROW())&gt;=分起日,INDEX(D:D,ROW())&lt;=分訖日,IF(分專案="全部",TRUE,INDEX(J:J,ROW())=分專案))</f>
        <v>0</v>
      </c>
      <c r="C873" s="45" cm="1">
        <f t="array" ref="C873">IF(INDEX(F:F,ROW())&lt;&gt;"",INDEX(F:F,ROW()),IF(INDEX(E:E,ROW())&lt;&gt;0,INDEX(C:C,ROW()-1),0))</f>
        <v>0</v>
      </c>
      <c r="D873" s="44" cm="1">
        <f t="array" ref="D873">IF(INDEX(G:G,ROW())&lt;&gt;"",INDEX(G:G,ROW()),IF(INDEX(E:E,ROW())&lt;&gt;0,INDEX(D:D,ROW()-1),0))</f>
        <v>0</v>
      </c>
      <c r="E873" s="217" cm="1">
        <f t="array" ref="E873">IF(INDEX(I:I,ROW())&lt;&gt;"",VALUE(TRIM(LEFT(INDEX(I:I,ROW()),6))),0)</f>
        <v>0</v>
      </c>
      <c r="F873" s="283"/>
      <c r="G873" s="287"/>
      <c r="H873" s="302"/>
      <c r="I873" s="288"/>
      <c r="J873" s="302"/>
      <c r="K873" s="303"/>
      <c r="L873" s="50"/>
      <c r="M873" s="63"/>
    </row>
    <row r="874" spans="1:13">
      <c r="A874" s="44" cm="1">
        <f t="array" aca="1" ref="A874" ca="1">IF(INDEX(B:B,ROW()),COUNTIF(OFFSET(INDEX(B:B,ROW()),ROW()*-1+6,,ROW()-5),TRUE),0)</f>
        <v>0</v>
      </c>
      <c r="B874" s="44" t="b" cm="1">
        <f t="array" ref="B874">AND(分科號=INDEX(E:E,ROW()),INDEX(D:D,ROW())&gt;=分起日,INDEX(D:D,ROW())&lt;=分訖日,IF(分專案="全部",TRUE,INDEX(J:J,ROW())=分專案))</f>
        <v>0</v>
      </c>
      <c r="C874" s="45" cm="1">
        <f t="array" ref="C874">IF(INDEX(F:F,ROW())&lt;&gt;"",INDEX(F:F,ROW()),IF(INDEX(E:E,ROW())&lt;&gt;0,INDEX(C:C,ROW()-1),0))</f>
        <v>0</v>
      </c>
      <c r="D874" s="44" cm="1">
        <f t="array" ref="D874">IF(INDEX(G:G,ROW())&lt;&gt;"",INDEX(G:G,ROW()),IF(INDEX(E:E,ROW())&lt;&gt;0,INDEX(D:D,ROW()-1),0))</f>
        <v>0</v>
      </c>
      <c r="E874" s="217" cm="1">
        <f t="array" ref="E874">IF(INDEX(I:I,ROW())&lt;&gt;"",VALUE(TRIM(LEFT(INDEX(I:I,ROW()),6))),0)</f>
        <v>0</v>
      </c>
      <c r="F874" s="283"/>
      <c r="G874" s="287"/>
      <c r="H874" s="302"/>
      <c r="I874" s="288"/>
      <c r="J874" s="302"/>
      <c r="K874" s="303"/>
      <c r="L874" s="50"/>
      <c r="M874" s="63"/>
    </row>
    <row r="875" spans="1:13">
      <c r="A875" s="44" cm="1">
        <f t="array" aca="1" ref="A875" ca="1">IF(INDEX(B:B,ROW()),COUNTIF(OFFSET(INDEX(B:B,ROW()),ROW()*-1+6,,ROW()-5),TRUE),0)</f>
        <v>0</v>
      </c>
      <c r="B875" s="44" t="b" cm="1">
        <f t="array" ref="B875">AND(分科號=INDEX(E:E,ROW()),INDEX(D:D,ROW())&gt;=分起日,INDEX(D:D,ROW())&lt;=分訖日,IF(分專案="全部",TRUE,INDEX(J:J,ROW())=分專案))</f>
        <v>0</v>
      </c>
      <c r="C875" s="45" cm="1">
        <f t="array" ref="C875">IF(INDEX(F:F,ROW())&lt;&gt;"",INDEX(F:F,ROW()),IF(INDEX(E:E,ROW())&lt;&gt;0,INDEX(C:C,ROW()-1),0))</f>
        <v>0</v>
      </c>
      <c r="D875" s="44" cm="1">
        <f t="array" ref="D875">IF(INDEX(G:G,ROW())&lt;&gt;"",INDEX(G:G,ROW()),IF(INDEX(E:E,ROW())&lt;&gt;0,INDEX(D:D,ROW()-1),0))</f>
        <v>0</v>
      </c>
      <c r="E875" s="217" cm="1">
        <f t="array" ref="E875">IF(INDEX(I:I,ROW())&lt;&gt;"",VALUE(TRIM(LEFT(INDEX(I:I,ROW()),6))),0)</f>
        <v>0</v>
      </c>
      <c r="F875" s="283"/>
      <c r="G875" s="287"/>
      <c r="H875" s="302"/>
      <c r="I875" s="288"/>
      <c r="J875" s="302"/>
      <c r="K875" s="303"/>
      <c r="L875" s="50"/>
      <c r="M875" s="63"/>
    </row>
    <row r="876" spans="1:13">
      <c r="A876" s="44" cm="1">
        <f t="array" aca="1" ref="A876" ca="1">IF(INDEX(B:B,ROW()),COUNTIF(OFFSET(INDEX(B:B,ROW()),ROW()*-1+6,,ROW()-5),TRUE),0)</f>
        <v>0</v>
      </c>
      <c r="B876" s="44" t="b" cm="1">
        <f t="array" ref="B876">AND(分科號=INDEX(E:E,ROW()),INDEX(D:D,ROW())&gt;=分起日,INDEX(D:D,ROW())&lt;=分訖日,IF(分專案="全部",TRUE,INDEX(J:J,ROW())=分專案))</f>
        <v>0</v>
      </c>
      <c r="C876" s="45" cm="1">
        <f t="array" ref="C876">IF(INDEX(F:F,ROW())&lt;&gt;"",INDEX(F:F,ROW()),IF(INDEX(E:E,ROW())&lt;&gt;0,INDEX(C:C,ROW()-1),0))</f>
        <v>0</v>
      </c>
      <c r="D876" s="44" cm="1">
        <f t="array" ref="D876">IF(INDEX(G:G,ROW())&lt;&gt;"",INDEX(G:G,ROW()),IF(INDEX(E:E,ROW())&lt;&gt;0,INDEX(D:D,ROW()-1),0))</f>
        <v>0</v>
      </c>
      <c r="E876" s="217" cm="1">
        <f t="array" ref="E876">IF(INDEX(I:I,ROW())&lt;&gt;"",VALUE(TRIM(LEFT(INDEX(I:I,ROW()),6))),0)</f>
        <v>0</v>
      </c>
      <c r="F876" s="283"/>
      <c r="G876" s="287"/>
      <c r="H876" s="302"/>
      <c r="I876" s="288"/>
      <c r="J876" s="302"/>
      <c r="K876" s="303"/>
      <c r="L876" s="50"/>
      <c r="M876" s="63"/>
    </row>
    <row r="877" spans="1:13">
      <c r="A877" s="44" cm="1">
        <f t="array" aca="1" ref="A877" ca="1">IF(INDEX(B:B,ROW()),COUNTIF(OFFSET(INDEX(B:B,ROW()),ROW()*-1+6,,ROW()-5),TRUE),0)</f>
        <v>0</v>
      </c>
      <c r="B877" s="44" t="b" cm="1">
        <f t="array" ref="B877">AND(分科號=INDEX(E:E,ROW()),INDEX(D:D,ROW())&gt;=分起日,INDEX(D:D,ROW())&lt;=分訖日,IF(分專案="全部",TRUE,INDEX(J:J,ROW())=分專案))</f>
        <v>0</v>
      </c>
      <c r="C877" s="45" cm="1">
        <f t="array" ref="C877">IF(INDEX(F:F,ROW())&lt;&gt;"",INDEX(F:F,ROW()),IF(INDEX(E:E,ROW())&lt;&gt;0,INDEX(C:C,ROW()-1),0))</f>
        <v>0</v>
      </c>
      <c r="D877" s="44" cm="1">
        <f t="array" ref="D877">IF(INDEX(G:G,ROW())&lt;&gt;"",INDEX(G:G,ROW()),IF(INDEX(E:E,ROW())&lt;&gt;0,INDEX(D:D,ROW()-1),0))</f>
        <v>0</v>
      </c>
      <c r="E877" s="217" cm="1">
        <f t="array" ref="E877">IF(INDEX(I:I,ROW())&lt;&gt;"",VALUE(TRIM(LEFT(INDEX(I:I,ROW()),6))),0)</f>
        <v>0</v>
      </c>
      <c r="F877" s="283"/>
      <c r="G877" s="287"/>
      <c r="H877" s="302"/>
      <c r="I877" s="288"/>
      <c r="J877" s="302"/>
      <c r="K877" s="303"/>
      <c r="L877" s="50"/>
      <c r="M877" s="63"/>
    </row>
    <row r="878" spans="1:13">
      <c r="A878" s="44" cm="1">
        <f t="array" aca="1" ref="A878" ca="1">IF(INDEX(B:B,ROW()),COUNTIF(OFFSET(INDEX(B:B,ROW()),ROW()*-1+6,,ROW()-5),TRUE),0)</f>
        <v>0</v>
      </c>
      <c r="B878" s="44" t="b" cm="1">
        <f t="array" ref="B878">AND(分科號=INDEX(E:E,ROW()),INDEX(D:D,ROW())&gt;=分起日,INDEX(D:D,ROW())&lt;=分訖日,IF(分專案="全部",TRUE,INDEX(J:J,ROW())=分專案))</f>
        <v>0</v>
      </c>
      <c r="C878" s="45" cm="1">
        <f t="array" ref="C878">IF(INDEX(F:F,ROW())&lt;&gt;"",INDEX(F:F,ROW()),IF(INDEX(E:E,ROW())&lt;&gt;0,INDEX(C:C,ROW()-1),0))</f>
        <v>0</v>
      </c>
      <c r="D878" s="44" cm="1">
        <f t="array" ref="D878">IF(INDEX(G:G,ROW())&lt;&gt;"",INDEX(G:G,ROW()),IF(INDEX(E:E,ROW())&lt;&gt;0,INDEX(D:D,ROW()-1),0))</f>
        <v>0</v>
      </c>
      <c r="E878" s="217" cm="1">
        <f t="array" ref="E878">IF(INDEX(I:I,ROW())&lt;&gt;"",VALUE(TRIM(LEFT(INDEX(I:I,ROW()),6))),0)</f>
        <v>0</v>
      </c>
      <c r="F878" s="283"/>
      <c r="G878" s="287"/>
      <c r="H878" s="302"/>
      <c r="I878" s="288"/>
      <c r="J878" s="302"/>
      <c r="K878" s="303"/>
      <c r="L878" s="50"/>
      <c r="M878" s="63"/>
    </row>
    <row r="879" spans="1:13">
      <c r="A879" s="44" cm="1">
        <f t="array" aca="1" ref="A879" ca="1">IF(INDEX(B:B,ROW()),COUNTIF(OFFSET(INDEX(B:B,ROW()),ROW()*-1+6,,ROW()-5),TRUE),0)</f>
        <v>0</v>
      </c>
      <c r="B879" s="44" t="b" cm="1">
        <f t="array" ref="B879">AND(分科號=INDEX(E:E,ROW()),INDEX(D:D,ROW())&gt;=分起日,INDEX(D:D,ROW())&lt;=分訖日,IF(分專案="全部",TRUE,INDEX(J:J,ROW())=分專案))</f>
        <v>0</v>
      </c>
      <c r="C879" s="45" cm="1">
        <f t="array" ref="C879">IF(INDEX(F:F,ROW())&lt;&gt;"",INDEX(F:F,ROW()),IF(INDEX(E:E,ROW())&lt;&gt;0,INDEX(C:C,ROW()-1),0))</f>
        <v>0</v>
      </c>
      <c r="D879" s="44" cm="1">
        <f t="array" ref="D879">IF(INDEX(G:G,ROW())&lt;&gt;"",INDEX(G:G,ROW()),IF(INDEX(E:E,ROW())&lt;&gt;0,INDEX(D:D,ROW()-1),0))</f>
        <v>0</v>
      </c>
      <c r="E879" s="217" cm="1">
        <f t="array" ref="E879">IF(INDEX(I:I,ROW())&lt;&gt;"",VALUE(TRIM(LEFT(INDEX(I:I,ROW()),6))),0)</f>
        <v>0</v>
      </c>
      <c r="F879" s="283"/>
      <c r="G879" s="287"/>
      <c r="H879" s="302"/>
      <c r="I879" s="288"/>
      <c r="J879" s="302"/>
      <c r="K879" s="303"/>
      <c r="L879" s="50"/>
      <c r="M879" s="63"/>
    </row>
    <row r="880" spans="1:13">
      <c r="A880" s="44" cm="1">
        <f t="array" aca="1" ref="A880" ca="1">IF(INDEX(B:B,ROW()),COUNTIF(OFFSET(INDEX(B:B,ROW()),ROW()*-1+6,,ROW()-5),TRUE),0)</f>
        <v>0</v>
      </c>
      <c r="B880" s="44" t="b" cm="1">
        <f t="array" ref="B880">AND(分科號=INDEX(E:E,ROW()),INDEX(D:D,ROW())&gt;=分起日,INDEX(D:D,ROW())&lt;=分訖日,IF(分專案="全部",TRUE,INDEX(J:J,ROW())=分專案))</f>
        <v>0</v>
      </c>
      <c r="C880" s="45" cm="1">
        <f t="array" ref="C880">IF(INDEX(F:F,ROW())&lt;&gt;"",INDEX(F:F,ROW()),IF(INDEX(E:E,ROW())&lt;&gt;0,INDEX(C:C,ROW()-1),0))</f>
        <v>0</v>
      </c>
      <c r="D880" s="44" cm="1">
        <f t="array" ref="D880">IF(INDEX(G:G,ROW())&lt;&gt;"",INDEX(G:G,ROW()),IF(INDEX(E:E,ROW())&lt;&gt;0,INDEX(D:D,ROW()-1),0))</f>
        <v>0</v>
      </c>
      <c r="E880" s="217" cm="1">
        <f t="array" ref="E880">IF(INDEX(I:I,ROW())&lt;&gt;"",VALUE(TRIM(LEFT(INDEX(I:I,ROW()),6))),0)</f>
        <v>0</v>
      </c>
      <c r="F880" s="283"/>
      <c r="G880" s="287"/>
      <c r="H880" s="302"/>
      <c r="I880" s="288"/>
      <c r="J880" s="302"/>
      <c r="K880" s="303"/>
      <c r="L880" s="50"/>
      <c r="M880" s="63"/>
    </row>
    <row r="881" spans="1:13">
      <c r="A881" s="44" cm="1">
        <f t="array" aca="1" ref="A881" ca="1">IF(INDEX(B:B,ROW()),COUNTIF(OFFSET(INDEX(B:B,ROW()),ROW()*-1+6,,ROW()-5),TRUE),0)</f>
        <v>0</v>
      </c>
      <c r="B881" s="44" t="b" cm="1">
        <f t="array" ref="B881">AND(分科號=INDEX(E:E,ROW()),INDEX(D:D,ROW())&gt;=分起日,INDEX(D:D,ROW())&lt;=分訖日,IF(分專案="全部",TRUE,INDEX(J:J,ROW())=分專案))</f>
        <v>0</v>
      </c>
      <c r="C881" s="45" cm="1">
        <f t="array" ref="C881">IF(INDEX(F:F,ROW())&lt;&gt;"",INDEX(F:F,ROW()),IF(INDEX(E:E,ROW())&lt;&gt;0,INDEX(C:C,ROW()-1),0))</f>
        <v>0</v>
      </c>
      <c r="D881" s="44" cm="1">
        <f t="array" ref="D881">IF(INDEX(G:G,ROW())&lt;&gt;"",INDEX(G:G,ROW()),IF(INDEX(E:E,ROW())&lt;&gt;0,INDEX(D:D,ROW()-1),0))</f>
        <v>0</v>
      </c>
      <c r="E881" s="217" cm="1">
        <f t="array" ref="E881">IF(INDEX(I:I,ROW())&lt;&gt;"",VALUE(TRIM(LEFT(INDEX(I:I,ROW()),6))),0)</f>
        <v>0</v>
      </c>
      <c r="F881" s="283"/>
      <c r="G881" s="287"/>
      <c r="H881" s="302"/>
      <c r="I881" s="288"/>
      <c r="J881" s="302"/>
      <c r="K881" s="303"/>
      <c r="L881" s="50"/>
      <c r="M881" s="63"/>
    </row>
    <row r="882" spans="1:13">
      <c r="A882" s="44" cm="1">
        <f t="array" aca="1" ref="A882" ca="1">IF(INDEX(B:B,ROW()),COUNTIF(OFFSET(INDEX(B:B,ROW()),ROW()*-1+6,,ROW()-5),TRUE),0)</f>
        <v>0</v>
      </c>
      <c r="B882" s="44" t="b" cm="1">
        <f t="array" ref="B882">AND(分科號=INDEX(E:E,ROW()),INDEX(D:D,ROW())&gt;=分起日,INDEX(D:D,ROW())&lt;=分訖日,IF(分專案="全部",TRUE,INDEX(J:J,ROW())=分專案))</f>
        <v>0</v>
      </c>
      <c r="C882" s="45" cm="1">
        <f t="array" ref="C882">IF(INDEX(F:F,ROW())&lt;&gt;"",INDEX(F:F,ROW()),IF(INDEX(E:E,ROW())&lt;&gt;0,INDEX(C:C,ROW()-1),0))</f>
        <v>0</v>
      </c>
      <c r="D882" s="44" cm="1">
        <f t="array" ref="D882">IF(INDEX(G:G,ROW())&lt;&gt;"",INDEX(G:G,ROW()),IF(INDEX(E:E,ROW())&lt;&gt;0,INDEX(D:D,ROW()-1),0))</f>
        <v>0</v>
      </c>
      <c r="E882" s="217" cm="1">
        <f t="array" ref="E882">IF(INDEX(I:I,ROW())&lt;&gt;"",VALUE(TRIM(LEFT(INDEX(I:I,ROW()),6))),0)</f>
        <v>0</v>
      </c>
      <c r="F882" s="283"/>
      <c r="G882" s="287"/>
      <c r="H882" s="302"/>
      <c r="I882" s="288"/>
      <c r="J882" s="302"/>
      <c r="K882" s="303"/>
      <c r="L882" s="50"/>
      <c r="M882" s="63"/>
    </row>
    <row r="883" spans="1:13">
      <c r="A883" s="44" cm="1">
        <f t="array" aca="1" ref="A883" ca="1">IF(INDEX(B:B,ROW()),COUNTIF(OFFSET(INDEX(B:B,ROW()),ROW()*-1+6,,ROW()-5),TRUE),0)</f>
        <v>0</v>
      </c>
      <c r="B883" s="44" t="b" cm="1">
        <f t="array" ref="B883">AND(分科號=INDEX(E:E,ROW()),INDEX(D:D,ROW())&gt;=分起日,INDEX(D:D,ROW())&lt;=分訖日,IF(分專案="全部",TRUE,INDEX(J:J,ROW())=分專案))</f>
        <v>0</v>
      </c>
      <c r="C883" s="45" cm="1">
        <f t="array" ref="C883">IF(INDEX(F:F,ROW())&lt;&gt;"",INDEX(F:F,ROW()),IF(INDEX(E:E,ROW())&lt;&gt;0,INDEX(C:C,ROW()-1),0))</f>
        <v>0</v>
      </c>
      <c r="D883" s="44" cm="1">
        <f t="array" ref="D883">IF(INDEX(G:G,ROW())&lt;&gt;"",INDEX(G:G,ROW()),IF(INDEX(E:E,ROW())&lt;&gt;0,INDEX(D:D,ROW()-1),0))</f>
        <v>0</v>
      </c>
      <c r="E883" s="217" cm="1">
        <f t="array" ref="E883">IF(INDEX(I:I,ROW())&lt;&gt;"",VALUE(TRIM(LEFT(INDEX(I:I,ROW()),6))),0)</f>
        <v>0</v>
      </c>
      <c r="F883" s="283"/>
      <c r="G883" s="287"/>
      <c r="H883" s="302"/>
      <c r="I883" s="288"/>
      <c r="J883" s="302"/>
      <c r="K883" s="303"/>
      <c r="L883" s="50"/>
      <c r="M883" s="63"/>
    </row>
    <row r="884" spans="1:13">
      <c r="A884" s="44" cm="1">
        <f t="array" aca="1" ref="A884" ca="1">IF(INDEX(B:B,ROW()),COUNTIF(OFFSET(INDEX(B:B,ROW()),ROW()*-1+6,,ROW()-5),TRUE),0)</f>
        <v>0</v>
      </c>
      <c r="B884" s="44" t="b" cm="1">
        <f t="array" ref="B884">AND(分科號=INDEX(E:E,ROW()),INDEX(D:D,ROW())&gt;=分起日,INDEX(D:D,ROW())&lt;=分訖日,IF(分專案="全部",TRUE,INDEX(J:J,ROW())=分專案))</f>
        <v>0</v>
      </c>
      <c r="C884" s="45" cm="1">
        <f t="array" ref="C884">IF(INDEX(F:F,ROW())&lt;&gt;"",INDEX(F:F,ROW()),IF(INDEX(E:E,ROW())&lt;&gt;0,INDEX(C:C,ROW()-1),0))</f>
        <v>0</v>
      </c>
      <c r="D884" s="44" cm="1">
        <f t="array" ref="D884">IF(INDEX(G:G,ROW())&lt;&gt;"",INDEX(G:G,ROW()),IF(INDEX(E:E,ROW())&lt;&gt;0,INDEX(D:D,ROW()-1),0))</f>
        <v>0</v>
      </c>
      <c r="E884" s="217" cm="1">
        <f t="array" ref="E884">IF(INDEX(I:I,ROW())&lt;&gt;"",VALUE(TRIM(LEFT(INDEX(I:I,ROW()),6))),0)</f>
        <v>0</v>
      </c>
      <c r="F884" s="283"/>
      <c r="G884" s="287"/>
      <c r="H884" s="302"/>
      <c r="I884" s="288"/>
      <c r="J884" s="302"/>
      <c r="K884" s="303"/>
      <c r="L884" s="50"/>
      <c r="M884" s="63"/>
    </row>
    <row r="885" spans="1:13">
      <c r="A885" s="44" cm="1">
        <f t="array" aca="1" ref="A885" ca="1">IF(INDEX(B:B,ROW()),COUNTIF(OFFSET(INDEX(B:B,ROW()),ROW()*-1+6,,ROW()-5),TRUE),0)</f>
        <v>0</v>
      </c>
      <c r="B885" s="44" t="b" cm="1">
        <f t="array" ref="B885">AND(分科號=INDEX(E:E,ROW()),INDEX(D:D,ROW())&gt;=分起日,INDEX(D:D,ROW())&lt;=分訖日,IF(分專案="全部",TRUE,INDEX(J:J,ROW())=分專案))</f>
        <v>0</v>
      </c>
      <c r="C885" s="45" cm="1">
        <f t="array" ref="C885">IF(INDEX(F:F,ROW())&lt;&gt;"",INDEX(F:F,ROW()),IF(INDEX(E:E,ROW())&lt;&gt;0,INDEX(C:C,ROW()-1),0))</f>
        <v>0</v>
      </c>
      <c r="D885" s="44" cm="1">
        <f t="array" ref="D885">IF(INDEX(G:G,ROW())&lt;&gt;"",INDEX(G:G,ROW()),IF(INDEX(E:E,ROW())&lt;&gt;0,INDEX(D:D,ROW()-1),0))</f>
        <v>0</v>
      </c>
      <c r="E885" s="217" cm="1">
        <f t="array" ref="E885">IF(INDEX(I:I,ROW())&lt;&gt;"",VALUE(TRIM(LEFT(INDEX(I:I,ROW()),6))),0)</f>
        <v>0</v>
      </c>
      <c r="F885" s="283"/>
      <c r="G885" s="287"/>
      <c r="H885" s="302"/>
      <c r="I885" s="288"/>
      <c r="J885" s="302"/>
      <c r="K885" s="303"/>
      <c r="L885" s="50"/>
      <c r="M885" s="63"/>
    </row>
    <row r="886" spans="1:13">
      <c r="A886" s="44" cm="1">
        <f t="array" aca="1" ref="A886" ca="1">IF(INDEX(B:B,ROW()),COUNTIF(OFFSET(INDEX(B:B,ROW()),ROW()*-1+6,,ROW()-5),TRUE),0)</f>
        <v>0</v>
      </c>
      <c r="B886" s="44" t="b" cm="1">
        <f t="array" ref="B886">AND(分科號=INDEX(E:E,ROW()),INDEX(D:D,ROW())&gt;=分起日,INDEX(D:D,ROW())&lt;=分訖日,IF(分專案="全部",TRUE,INDEX(J:J,ROW())=分專案))</f>
        <v>0</v>
      </c>
      <c r="C886" s="45" cm="1">
        <f t="array" ref="C886">IF(INDEX(F:F,ROW())&lt;&gt;"",INDEX(F:F,ROW()),IF(INDEX(E:E,ROW())&lt;&gt;0,INDEX(C:C,ROW()-1),0))</f>
        <v>0</v>
      </c>
      <c r="D886" s="44" cm="1">
        <f t="array" ref="D886">IF(INDEX(G:G,ROW())&lt;&gt;"",INDEX(G:G,ROW()),IF(INDEX(E:E,ROW())&lt;&gt;0,INDEX(D:D,ROW()-1),0))</f>
        <v>0</v>
      </c>
      <c r="E886" s="217" cm="1">
        <f t="array" ref="E886">IF(INDEX(I:I,ROW())&lt;&gt;"",VALUE(TRIM(LEFT(INDEX(I:I,ROW()),6))),0)</f>
        <v>0</v>
      </c>
      <c r="F886" s="283"/>
      <c r="G886" s="287"/>
      <c r="H886" s="302"/>
      <c r="I886" s="288"/>
      <c r="J886" s="302"/>
      <c r="K886" s="303"/>
      <c r="L886" s="50"/>
      <c r="M886" s="63"/>
    </row>
    <row r="887" spans="1:13">
      <c r="A887" s="44" cm="1">
        <f t="array" aca="1" ref="A887" ca="1">IF(INDEX(B:B,ROW()),COUNTIF(OFFSET(INDEX(B:B,ROW()),ROW()*-1+6,,ROW()-5),TRUE),0)</f>
        <v>0</v>
      </c>
      <c r="B887" s="44" t="b" cm="1">
        <f t="array" ref="B887">AND(分科號=INDEX(E:E,ROW()),INDEX(D:D,ROW())&gt;=分起日,INDEX(D:D,ROW())&lt;=分訖日,IF(分專案="全部",TRUE,INDEX(J:J,ROW())=分專案))</f>
        <v>0</v>
      </c>
      <c r="C887" s="45" cm="1">
        <f t="array" ref="C887">IF(INDEX(F:F,ROW())&lt;&gt;"",INDEX(F:F,ROW()),IF(INDEX(E:E,ROW())&lt;&gt;0,INDEX(C:C,ROW()-1),0))</f>
        <v>0</v>
      </c>
      <c r="D887" s="44" cm="1">
        <f t="array" ref="D887">IF(INDEX(G:G,ROW())&lt;&gt;"",INDEX(G:G,ROW()),IF(INDEX(E:E,ROW())&lt;&gt;0,INDEX(D:D,ROW()-1),0))</f>
        <v>0</v>
      </c>
      <c r="E887" s="217" cm="1">
        <f t="array" ref="E887">IF(INDEX(I:I,ROW())&lt;&gt;"",VALUE(TRIM(LEFT(INDEX(I:I,ROW()),6))),0)</f>
        <v>0</v>
      </c>
      <c r="F887" s="283"/>
      <c r="G887" s="287"/>
      <c r="H887" s="302"/>
      <c r="I887" s="288"/>
      <c r="J887" s="302"/>
      <c r="K887" s="303"/>
      <c r="L887" s="50"/>
      <c r="M887" s="63"/>
    </row>
    <row r="888" spans="1:13">
      <c r="A888" s="44" cm="1">
        <f t="array" aca="1" ref="A888" ca="1">IF(INDEX(B:B,ROW()),COUNTIF(OFFSET(INDEX(B:B,ROW()),ROW()*-1+6,,ROW()-5),TRUE),0)</f>
        <v>0</v>
      </c>
      <c r="B888" s="44" t="b" cm="1">
        <f t="array" ref="B888">AND(分科號=INDEX(E:E,ROW()),INDEX(D:D,ROW())&gt;=分起日,INDEX(D:D,ROW())&lt;=分訖日,IF(分專案="全部",TRUE,INDEX(J:J,ROW())=分專案))</f>
        <v>0</v>
      </c>
      <c r="C888" s="45" cm="1">
        <f t="array" ref="C888">IF(INDEX(F:F,ROW())&lt;&gt;"",INDEX(F:F,ROW()),IF(INDEX(E:E,ROW())&lt;&gt;0,INDEX(C:C,ROW()-1),0))</f>
        <v>0</v>
      </c>
      <c r="D888" s="44" cm="1">
        <f t="array" ref="D888">IF(INDEX(G:G,ROW())&lt;&gt;"",INDEX(G:G,ROW()),IF(INDEX(E:E,ROW())&lt;&gt;0,INDEX(D:D,ROW()-1),0))</f>
        <v>0</v>
      </c>
      <c r="E888" s="217" cm="1">
        <f t="array" ref="E888">IF(INDEX(I:I,ROW())&lt;&gt;"",VALUE(TRIM(LEFT(INDEX(I:I,ROW()),6))),0)</f>
        <v>0</v>
      </c>
      <c r="F888" s="283"/>
      <c r="G888" s="287"/>
      <c r="H888" s="302"/>
      <c r="I888" s="288"/>
      <c r="J888" s="302"/>
      <c r="K888" s="303"/>
      <c r="L888" s="50"/>
      <c r="M888" s="63"/>
    </row>
    <row r="889" spans="1:13">
      <c r="A889" s="44" cm="1">
        <f t="array" aca="1" ref="A889" ca="1">IF(INDEX(B:B,ROW()),COUNTIF(OFFSET(INDEX(B:B,ROW()),ROW()*-1+6,,ROW()-5),TRUE),0)</f>
        <v>0</v>
      </c>
      <c r="B889" s="44" t="b" cm="1">
        <f t="array" ref="B889">AND(分科號=INDEX(E:E,ROW()),INDEX(D:D,ROW())&gt;=分起日,INDEX(D:D,ROW())&lt;=分訖日,IF(分專案="全部",TRUE,INDEX(J:J,ROW())=分專案))</f>
        <v>0</v>
      </c>
      <c r="C889" s="45" cm="1">
        <f t="array" ref="C889">IF(INDEX(F:F,ROW())&lt;&gt;"",INDEX(F:F,ROW()),IF(INDEX(E:E,ROW())&lt;&gt;0,INDEX(C:C,ROW()-1),0))</f>
        <v>0</v>
      </c>
      <c r="D889" s="44" cm="1">
        <f t="array" ref="D889">IF(INDEX(G:G,ROW())&lt;&gt;"",INDEX(G:G,ROW()),IF(INDEX(E:E,ROW())&lt;&gt;0,INDEX(D:D,ROW()-1),0))</f>
        <v>0</v>
      </c>
      <c r="E889" s="217" cm="1">
        <f t="array" ref="E889">IF(INDEX(I:I,ROW())&lt;&gt;"",VALUE(TRIM(LEFT(INDEX(I:I,ROW()),6))),0)</f>
        <v>0</v>
      </c>
      <c r="F889" s="283"/>
      <c r="G889" s="287"/>
      <c r="H889" s="302"/>
      <c r="I889" s="288"/>
      <c r="J889" s="302"/>
      <c r="K889" s="303"/>
      <c r="L889" s="50"/>
      <c r="M889" s="63"/>
    </row>
    <row r="890" spans="1:13">
      <c r="A890" s="44" cm="1">
        <f t="array" aca="1" ref="A890" ca="1">IF(INDEX(B:B,ROW()),COUNTIF(OFFSET(INDEX(B:B,ROW()),ROW()*-1+6,,ROW()-5),TRUE),0)</f>
        <v>0</v>
      </c>
      <c r="B890" s="44" t="b" cm="1">
        <f t="array" ref="B890">AND(分科號=INDEX(E:E,ROW()),INDEX(D:D,ROW())&gt;=分起日,INDEX(D:D,ROW())&lt;=分訖日,IF(分專案="全部",TRUE,INDEX(J:J,ROW())=分專案))</f>
        <v>0</v>
      </c>
      <c r="C890" s="45" cm="1">
        <f t="array" ref="C890">IF(INDEX(F:F,ROW())&lt;&gt;"",INDEX(F:F,ROW()),IF(INDEX(E:E,ROW())&lt;&gt;0,INDEX(C:C,ROW()-1),0))</f>
        <v>0</v>
      </c>
      <c r="D890" s="44" cm="1">
        <f t="array" ref="D890">IF(INDEX(G:G,ROW())&lt;&gt;"",INDEX(G:G,ROW()),IF(INDEX(E:E,ROW())&lt;&gt;0,INDEX(D:D,ROW()-1),0))</f>
        <v>0</v>
      </c>
      <c r="E890" s="217" cm="1">
        <f t="array" ref="E890">IF(INDEX(I:I,ROW())&lt;&gt;"",VALUE(TRIM(LEFT(INDEX(I:I,ROW()),6))),0)</f>
        <v>0</v>
      </c>
      <c r="F890" s="283"/>
      <c r="G890" s="287"/>
      <c r="H890" s="302"/>
      <c r="I890" s="288"/>
      <c r="J890" s="302"/>
      <c r="K890" s="303"/>
      <c r="L890" s="50"/>
      <c r="M890" s="63"/>
    </row>
    <row r="891" spans="1:13">
      <c r="A891" s="44" cm="1">
        <f t="array" aca="1" ref="A891" ca="1">IF(INDEX(B:B,ROW()),COUNTIF(OFFSET(INDEX(B:B,ROW()),ROW()*-1+6,,ROW()-5),TRUE),0)</f>
        <v>0</v>
      </c>
      <c r="B891" s="44" t="b" cm="1">
        <f t="array" ref="B891">AND(分科號=INDEX(E:E,ROW()),INDEX(D:D,ROW())&gt;=分起日,INDEX(D:D,ROW())&lt;=分訖日,IF(分專案="全部",TRUE,INDEX(J:J,ROW())=分專案))</f>
        <v>0</v>
      </c>
      <c r="C891" s="45" cm="1">
        <f t="array" ref="C891">IF(INDEX(F:F,ROW())&lt;&gt;"",INDEX(F:F,ROW()),IF(INDEX(E:E,ROW())&lt;&gt;0,INDEX(C:C,ROW()-1),0))</f>
        <v>0</v>
      </c>
      <c r="D891" s="44" cm="1">
        <f t="array" ref="D891">IF(INDEX(G:G,ROW())&lt;&gt;"",INDEX(G:G,ROW()),IF(INDEX(E:E,ROW())&lt;&gt;0,INDEX(D:D,ROW()-1),0))</f>
        <v>0</v>
      </c>
      <c r="E891" s="217" cm="1">
        <f t="array" ref="E891">IF(INDEX(I:I,ROW())&lt;&gt;"",VALUE(TRIM(LEFT(INDEX(I:I,ROW()),6))),0)</f>
        <v>0</v>
      </c>
      <c r="F891" s="283"/>
      <c r="G891" s="287"/>
      <c r="H891" s="302"/>
      <c r="I891" s="288"/>
      <c r="J891" s="302"/>
      <c r="K891" s="303"/>
      <c r="L891" s="50"/>
      <c r="M891" s="63"/>
    </row>
    <row r="892" spans="1:13">
      <c r="A892" s="44" cm="1">
        <f t="array" aca="1" ref="A892" ca="1">IF(INDEX(B:B,ROW()),COUNTIF(OFFSET(INDEX(B:B,ROW()),ROW()*-1+6,,ROW()-5),TRUE),0)</f>
        <v>0</v>
      </c>
      <c r="B892" s="44" t="b" cm="1">
        <f t="array" ref="B892">AND(分科號=INDEX(E:E,ROW()),INDEX(D:D,ROW())&gt;=分起日,INDEX(D:D,ROW())&lt;=分訖日,IF(分專案="全部",TRUE,INDEX(J:J,ROW())=分專案))</f>
        <v>0</v>
      </c>
      <c r="C892" s="45" cm="1">
        <f t="array" ref="C892">IF(INDEX(F:F,ROW())&lt;&gt;"",INDEX(F:F,ROW()),IF(INDEX(E:E,ROW())&lt;&gt;0,INDEX(C:C,ROW()-1),0))</f>
        <v>0</v>
      </c>
      <c r="D892" s="44" cm="1">
        <f t="array" ref="D892">IF(INDEX(G:G,ROW())&lt;&gt;"",INDEX(G:G,ROW()),IF(INDEX(E:E,ROW())&lt;&gt;0,INDEX(D:D,ROW()-1),0))</f>
        <v>0</v>
      </c>
      <c r="E892" s="217" cm="1">
        <f t="array" ref="E892">IF(INDEX(I:I,ROW())&lt;&gt;"",VALUE(TRIM(LEFT(INDEX(I:I,ROW()),6))),0)</f>
        <v>0</v>
      </c>
      <c r="F892" s="283"/>
      <c r="G892" s="287"/>
      <c r="H892" s="302"/>
      <c r="I892" s="288"/>
      <c r="J892" s="302"/>
      <c r="K892" s="303"/>
      <c r="L892" s="50"/>
      <c r="M892" s="63"/>
    </row>
    <row r="893" spans="1:13">
      <c r="A893" s="44" cm="1">
        <f t="array" aca="1" ref="A893" ca="1">IF(INDEX(B:B,ROW()),COUNTIF(OFFSET(INDEX(B:B,ROW()),ROW()*-1+6,,ROW()-5),TRUE),0)</f>
        <v>0</v>
      </c>
      <c r="B893" s="44" t="b" cm="1">
        <f t="array" ref="B893">AND(分科號=INDEX(E:E,ROW()),INDEX(D:D,ROW())&gt;=分起日,INDEX(D:D,ROW())&lt;=分訖日,IF(分專案="全部",TRUE,INDEX(J:J,ROW())=分專案))</f>
        <v>0</v>
      </c>
      <c r="C893" s="45" cm="1">
        <f t="array" ref="C893">IF(INDEX(F:F,ROW())&lt;&gt;"",INDEX(F:F,ROW()),IF(INDEX(E:E,ROW())&lt;&gt;0,INDEX(C:C,ROW()-1),0))</f>
        <v>0</v>
      </c>
      <c r="D893" s="44" cm="1">
        <f t="array" ref="D893">IF(INDEX(G:G,ROW())&lt;&gt;"",INDEX(G:G,ROW()),IF(INDEX(E:E,ROW())&lt;&gt;0,INDEX(D:D,ROW()-1),0))</f>
        <v>0</v>
      </c>
      <c r="E893" s="217" cm="1">
        <f t="array" ref="E893">IF(INDEX(I:I,ROW())&lt;&gt;"",VALUE(TRIM(LEFT(INDEX(I:I,ROW()),6))),0)</f>
        <v>0</v>
      </c>
      <c r="F893" s="283"/>
      <c r="G893" s="287"/>
      <c r="H893" s="302"/>
      <c r="I893" s="288"/>
      <c r="J893" s="302"/>
      <c r="K893" s="303"/>
      <c r="L893" s="50"/>
      <c r="M893" s="63"/>
    </row>
    <row r="894" spans="1:13">
      <c r="A894" s="44" cm="1">
        <f t="array" aca="1" ref="A894" ca="1">IF(INDEX(B:B,ROW()),COUNTIF(OFFSET(INDEX(B:B,ROW()),ROW()*-1+6,,ROW()-5),TRUE),0)</f>
        <v>0</v>
      </c>
      <c r="B894" s="44" t="b" cm="1">
        <f t="array" ref="B894">AND(分科號=INDEX(E:E,ROW()),INDEX(D:D,ROW())&gt;=分起日,INDEX(D:D,ROW())&lt;=分訖日,IF(分專案="全部",TRUE,INDEX(J:J,ROW())=分專案))</f>
        <v>0</v>
      </c>
      <c r="C894" s="45" cm="1">
        <f t="array" ref="C894">IF(INDEX(F:F,ROW())&lt;&gt;"",INDEX(F:F,ROW()),IF(INDEX(E:E,ROW())&lt;&gt;0,INDEX(C:C,ROW()-1),0))</f>
        <v>0</v>
      </c>
      <c r="D894" s="44" cm="1">
        <f t="array" ref="D894">IF(INDEX(G:G,ROW())&lt;&gt;"",INDEX(G:G,ROW()),IF(INDEX(E:E,ROW())&lt;&gt;0,INDEX(D:D,ROW()-1),0))</f>
        <v>0</v>
      </c>
      <c r="E894" s="217" cm="1">
        <f t="array" ref="E894">IF(INDEX(I:I,ROW())&lt;&gt;"",VALUE(TRIM(LEFT(INDEX(I:I,ROW()),6))),0)</f>
        <v>0</v>
      </c>
      <c r="F894" s="283"/>
      <c r="G894" s="287"/>
      <c r="H894" s="302"/>
      <c r="I894" s="288"/>
      <c r="J894" s="302"/>
      <c r="K894" s="303"/>
      <c r="L894" s="50"/>
      <c r="M894" s="63"/>
    </row>
    <row r="895" spans="1:13">
      <c r="A895" s="44" cm="1">
        <f t="array" aca="1" ref="A895" ca="1">IF(INDEX(B:B,ROW()),COUNTIF(OFFSET(INDEX(B:B,ROW()),ROW()*-1+6,,ROW()-5),TRUE),0)</f>
        <v>0</v>
      </c>
      <c r="B895" s="44" t="b" cm="1">
        <f t="array" ref="B895">AND(分科號=INDEX(E:E,ROW()),INDEX(D:D,ROW())&gt;=分起日,INDEX(D:D,ROW())&lt;=分訖日,IF(分專案="全部",TRUE,INDEX(J:J,ROW())=分專案))</f>
        <v>0</v>
      </c>
      <c r="C895" s="45" cm="1">
        <f t="array" ref="C895">IF(INDEX(F:F,ROW())&lt;&gt;"",INDEX(F:F,ROW()),IF(INDEX(E:E,ROW())&lt;&gt;0,INDEX(C:C,ROW()-1),0))</f>
        <v>0</v>
      </c>
      <c r="D895" s="44" cm="1">
        <f t="array" ref="D895">IF(INDEX(G:G,ROW())&lt;&gt;"",INDEX(G:G,ROW()),IF(INDEX(E:E,ROW())&lt;&gt;0,INDEX(D:D,ROW()-1),0))</f>
        <v>0</v>
      </c>
      <c r="E895" s="217" cm="1">
        <f t="array" ref="E895">IF(INDEX(I:I,ROW())&lt;&gt;"",VALUE(TRIM(LEFT(INDEX(I:I,ROW()),6))),0)</f>
        <v>0</v>
      </c>
      <c r="F895" s="283"/>
      <c r="G895" s="287"/>
      <c r="H895" s="302"/>
      <c r="I895" s="288"/>
      <c r="J895" s="302"/>
      <c r="K895" s="303"/>
      <c r="L895" s="50"/>
      <c r="M895" s="63"/>
    </row>
    <row r="896" spans="1:13">
      <c r="A896" s="44" cm="1">
        <f t="array" aca="1" ref="A896" ca="1">IF(INDEX(B:B,ROW()),COUNTIF(OFFSET(INDEX(B:B,ROW()),ROW()*-1+6,,ROW()-5),TRUE),0)</f>
        <v>0</v>
      </c>
      <c r="B896" s="44" t="b" cm="1">
        <f t="array" ref="B896">AND(分科號=INDEX(E:E,ROW()),INDEX(D:D,ROW())&gt;=分起日,INDEX(D:D,ROW())&lt;=分訖日,IF(分專案="全部",TRUE,INDEX(J:J,ROW())=分專案))</f>
        <v>0</v>
      </c>
      <c r="C896" s="45" cm="1">
        <f t="array" ref="C896">IF(INDEX(F:F,ROW())&lt;&gt;"",INDEX(F:F,ROW()),IF(INDEX(E:E,ROW())&lt;&gt;0,INDEX(C:C,ROW()-1),0))</f>
        <v>0</v>
      </c>
      <c r="D896" s="44" cm="1">
        <f t="array" ref="D896">IF(INDEX(G:G,ROW())&lt;&gt;"",INDEX(G:G,ROW()),IF(INDEX(E:E,ROW())&lt;&gt;0,INDEX(D:D,ROW()-1),0))</f>
        <v>0</v>
      </c>
      <c r="E896" s="217" cm="1">
        <f t="array" ref="E896">IF(INDEX(I:I,ROW())&lt;&gt;"",VALUE(TRIM(LEFT(INDEX(I:I,ROW()),6))),0)</f>
        <v>0</v>
      </c>
      <c r="F896" s="283"/>
      <c r="G896" s="287"/>
      <c r="H896" s="302"/>
      <c r="I896" s="288"/>
      <c r="J896" s="302"/>
      <c r="K896" s="303"/>
      <c r="L896" s="50"/>
      <c r="M896" s="63"/>
    </row>
    <row r="897" spans="1:13">
      <c r="A897" s="44" cm="1">
        <f t="array" aca="1" ref="A897" ca="1">IF(INDEX(B:B,ROW()),COUNTIF(OFFSET(INDEX(B:B,ROW()),ROW()*-1+6,,ROW()-5),TRUE),0)</f>
        <v>0</v>
      </c>
      <c r="B897" s="44" t="b" cm="1">
        <f t="array" ref="B897">AND(分科號=INDEX(E:E,ROW()),INDEX(D:D,ROW())&gt;=分起日,INDEX(D:D,ROW())&lt;=分訖日,IF(分專案="全部",TRUE,INDEX(J:J,ROW())=分專案))</f>
        <v>0</v>
      </c>
      <c r="C897" s="45" cm="1">
        <f t="array" ref="C897">IF(INDEX(F:F,ROW())&lt;&gt;"",INDEX(F:F,ROW()),IF(INDEX(E:E,ROW())&lt;&gt;0,INDEX(C:C,ROW()-1),0))</f>
        <v>0</v>
      </c>
      <c r="D897" s="44" cm="1">
        <f t="array" ref="D897">IF(INDEX(G:G,ROW())&lt;&gt;"",INDEX(G:G,ROW()),IF(INDEX(E:E,ROW())&lt;&gt;0,INDEX(D:D,ROW()-1),0))</f>
        <v>0</v>
      </c>
      <c r="E897" s="217" cm="1">
        <f t="array" ref="E897">IF(INDEX(I:I,ROW())&lt;&gt;"",VALUE(TRIM(LEFT(INDEX(I:I,ROW()),6))),0)</f>
        <v>0</v>
      </c>
      <c r="F897" s="283"/>
      <c r="G897" s="287"/>
      <c r="H897" s="302"/>
      <c r="I897" s="288"/>
      <c r="J897" s="302"/>
      <c r="K897" s="303"/>
      <c r="L897" s="50"/>
      <c r="M897" s="63"/>
    </row>
    <row r="898" spans="1:13">
      <c r="A898" s="44" cm="1">
        <f t="array" aca="1" ref="A898" ca="1">IF(INDEX(B:B,ROW()),COUNTIF(OFFSET(INDEX(B:B,ROW()),ROW()*-1+6,,ROW()-5),TRUE),0)</f>
        <v>0</v>
      </c>
      <c r="B898" s="44" t="b" cm="1">
        <f t="array" ref="B898">AND(分科號=INDEX(E:E,ROW()),INDEX(D:D,ROW())&gt;=分起日,INDEX(D:D,ROW())&lt;=分訖日,IF(分專案="全部",TRUE,INDEX(J:J,ROW())=分專案))</f>
        <v>0</v>
      </c>
      <c r="C898" s="45" cm="1">
        <f t="array" ref="C898">IF(INDEX(F:F,ROW())&lt;&gt;"",INDEX(F:F,ROW()),IF(INDEX(E:E,ROW())&lt;&gt;0,INDEX(C:C,ROW()-1),0))</f>
        <v>0</v>
      </c>
      <c r="D898" s="44" cm="1">
        <f t="array" ref="D898">IF(INDEX(G:G,ROW())&lt;&gt;"",INDEX(G:G,ROW()),IF(INDEX(E:E,ROW())&lt;&gt;0,INDEX(D:D,ROW()-1),0))</f>
        <v>0</v>
      </c>
      <c r="E898" s="217" cm="1">
        <f t="array" ref="E898">IF(INDEX(I:I,ROW())&lt;&gt;"",VALUE(TRIM(LEFT(INDEX(I:I,ROW()),6))),0)</f>
        <v>0</v>
      </c>
      <c r="F898" s="283"/>
      <c r="G898" s="287"/>
      <c r="H898" s="302"/>
      <c r="I898" s="288"/>
      <c r="J898" s="302"/>
      <c r="K898" s="303"/>
      <c r="L898" s="50"/>
      <c r="M898" s="63"/>
    </row>
    <row r="899" spans="1:13">
      <c r="A899" s="44" cm="1">
        <f t="array" aca="1" ref="A899" ca="1">IF(INDEX(B:B,ROW()),COUNTIF(OFFSET(INDEX(B:B,ROW()),ROW()*-1+6,,ROW()-5),TRUE),0)</f>
        <v>0</v>
      </c>
      <c r="B899" s="44" t="b" cm="1">
        <f t="array" ref="B899">AND(分科號=INDEX(E:E,ROW()),INDEX(D:D,ROW())&gt;=分起日,INDEX(D:D,ROW())&lt;=分訖日,IF(分專案="全部",TRUE,INDEX(J:J,ROW())=分專案))</f>
        <v>0</v>
      </c>
      <c r="C899" s="45" cm="1">
        <f t="array" ref="C899">IF(INDEX(F:F,ROW())&lt;&gt;"",INDEX(F:F,ROW()),IF(INDEX(E:E,ROW())&lt;&gt;0,INDEX(C:C,ROW()-1),0))</f>
        <v>0</v>
      </c>
      <c r="D899" s="44" cm="1">
        <f t="array" ref="D899">IF(INDEX(G:G,ROW())&lt;&gt;"",INDEX(G:G,ROW()),IF(INDEX(E:E,ROW())&lt;&gt;0,INDEX(D:D,ROW()-1),0))</f>
        <v>0</v>
      </c>
      <c r="E899" s="217" cm="1">
        <f t="array" ref="E899">IF(INDEX(I:I,ROW())&lt;&gt;"",VALUE(TRIM(LEFT(INDEX(I:I,ROW()),6))),0)</f>
        <v>0</v>
      </c>
      <c r="F899" s="283"/>
      <c r="G899" s="287"/>
      <c r="H899" s="302"/>
      <c r="I899" s="288"/>
      <c r="J899" s="302"/>
      <c r="K899" s="303"/>
      <c r="L899" s="50"/>
      <c r="M899" s="63"/>
    </row>
    <row r="900" spans="1:13">
      <c r="A900" s="44" cm="1">
        <f t="array" aca="1" ref="A900" ca="1">IF(INDEX(B:B,ROW()),COUNTIF(OFFSET(INDEX(B:B,ROW()),ROW()*-1+6,,ROW()-5),TRUE),0)</f>
        <v>0</v>
      </c>
      <c r="B900" s="44" t="b" cm="1">
        <f t="array" ref="B900">AND(分科號=INDEX(E:E,ROW()),INDEX(D:D,ROW())&gt;=分起日,INDEX(D:D,ROW())&lt;=分訖日,IF(分專案="全部",TRUE,INDEX(J:J,ROW())=分專案))</f>
        <v>0</v>
      </c>
      <c r="C900" s="45" cm="1">
        <f t="array" ref="C900">IF(INDEX(F:F,ROW())&lt;&gt;"",INDEX(F:F,ROW()),IF(INDEX(E:E,ROW())&lt;&gt;0,INDEX(C:C,ROW()-1),0))</f>
        <v>0</v>
      </c>
      <c r="D900" s="44" cm="1">
        <f t="array" ref="D900">IF(INDEX(G:G,ROW())&lt;&gt;"",INDEX(G:G,ROW()),IF(INDEX(E:E,ROW())&lt;&gt;0,INDEX(D:D,ROW()-1),0))</f>
        <v>0</v>
      </c>
      <c r="E900" s="217" cm="1">
        <f t="array" ref="E900">IF(INDEX(I:I,ROW())&lt;&gt;"",VALUE(TRIM(LEFT(INDEX(I:I,ROW()),6))),0)</f>
        <v>0</v>
      </c>
      <c r="F900" s="283"/>
      <c r="G900" s="287"/>
      <c r="H900" s="302"/>
      <c r="I900" s="288"/>
      <c r="J900" s="302"/>
      <c r="K900" s="303"/>
      <c r="L900" s="50"/>
      <c r="M900" s="63"/>
    </row>
    <row r="901" spans="1:13">
      <c r="A901" s="44" cm="1">
        <f t="array" aca="1" ref="A901" ca="1">IF(INDEX(B:B,ROW()),COUNTIF(OFFSET(INDEX(B:B,ROW()),ROW()*-1+6,,ROW()-5),TRUE),0)</f>
        <v>0</v>
      </c>
      <c r="B901" s="44" t="b" cm="1">
        <f t="array" ref="B901">AND(分科號=INDEX(E:E,ROW()),INDEX(D:D,ROW())&gt;=分起日,INDEX(D:D,ROW())&lt;=分訖日,IF(分專案="全部",TRUE,INDEX(J:J,ROW())=分專案))</f>
        <v>0</v>
      </c>
      <c r="C901" s="45" cm="1">
        <f t="array" ref="C901">IF(INDEX(F:F,ROW())&lt;&gt;"",INDEX(F:F,ROW()),IF(INDEX(E:E,ROW())&lt;&gt;0,INDEX(C:C,ROW()-1),0))</f>
        <v>0</v>
      </c>
      <c r="D901" s="44" cm="1">
        <f t="array" ref="D901">IF(INDEX(G:G,ROW())&lt;&gt;"",INDEX(G:G,ROW()),IF(INDEX(E:E,ROW())&lt;&gt;0,INDEX(D:D,ROW()-1),0))</f>
        <v>0</v>
      </c>
      <c r="E901" s="217" cm="1">
        <f t="array" ref="E901">IF(INDEX(I:I,ROW())&lt;&gt;"",VALUE(TRIM(LEFT(INDEX(I:I,ROW()),6))),0)</f>
        <v>0</v>
      </c>
      <c r="F901" s="283"/>
      <c r="G901" s="287"/>
      <c r="H901" s="302"/>
      <c r="I901" s="288"/>
      <c r="J901" s="302"/>
      <c r="K901" s="303"/>
      <c r="L901" s="50"/>
      <c r="M901" s="63"/>
    </row>
    <row r="902" spans="1:13">
      <c r="A902" s="44" cm="1">
        <f t="array" aca="1" ref="A902" ca="1">IF(INDEX(B:B,ROW()),COUNTIF(OFFSET(INDEX(B:B,ROW()),ROW()*-1+6,,ROW()-5),TRUE),0)</f>
        <v>0</v>
      </c>
      <c r="B902" s="44" t="b" cm="1">
        <f t="array" ref="B902">AND(分科號=INDEX(E:E,ROW()),INDEX(D:D,ROW())&gt;=分起日,INDEX(D:D,ROW())&lt;=分訖日,IF(分專案="全部",TRUE,INDEX(J:J,ROW())=分專案))</f>
        <v>0</v>
      </c>
      <c r="C902" s="45" cm="1">
        <f t="array" ref="C902">IF(INDEX(F:F,ROW())&lt;&gt;"",INDEX(F:F,ROW()),IF(INDEX(E:E,ROW())&lt;&gt;0,INDEX(C:C,ROW()-1),0))</f>
        <v>0</v>
      </c>
      <c r="D902" s="44" cm="1">
        <f t="array" ref="D902">IF(INDEX(G:G,ROW())&lt;&gt;"",INDEX(G:G,ROW()),IF(INDEX(E:E,ROW())&lt;&gt;0,INDEX(D:D,ROW()-1),0))</f>
        <v>0</v>
      </c>
      <c r="E902" s="217" cm="1">
        <f t="array" ref="E902">IF(INDEX(I:I,ROW())&lt;&gt;"",VALUE(TRIM(LEFT(INDEX(I:I,ROW()),6))),0)</f>
        <v>0</v>
      </c>
      <c r="F902" s="283"/>
      <c r="G902" s="287"/>
      <c r="H902" s="302"/>
      <c r="I902" s="288"/>
      <c r="J902" s="302"/>
      <c r="K902" s="303"/>
      <c r="L902" s="50"/>
      <c r="M902" s="63"/>
    </row>
    <row r="903" spans="1:13">
      <c r="A903" s="44" cm="1">
        <f t="array" aca="1" ref="A903" ca="1">IF(INDEX(B:B,ROW()),COUNTIF(OFFSET(INDEX(B:B,ROW()),ROW()*-1+6,,ROW()-5),TRUE),0)</f>
        <v>0</v>
      </c>
      <c r="B903" s="44" t="b" cm="1">
        <f t="array" ref="B903">AND(分科號=INDEX(E:E,ROW()),INDEX(D:D,ROW())&gt;=分起日,INDEX(D:D,ROW())&lt;=分訖日,IF(分專案="全部",TRUE,INDEX(J:J,ROW())=分專案))</f>
        <v>0</v>
      </c>
      <c r="C903" s="45" cm="1">
        <f t="array" ref="C903">IF(INDEX(F:F,ROW())&lt;&gt;"",INDEX(F:F,ROW()),IF(INDEX(E:E,ROW())&lt;&gt;0,INDEX(C:C,ROW()-1),0))</f>
        <v>0</v>
      </c>
      <c r="D903" s="44" cm="1">
        <f t="array" ref="D903">IF(INDEX(G:G,ROW())&lt;&gt;"",INDEX(G:G,ROW()),IF(INDEX(E:E,ROW())&lt;&gt;0,INDEX(D:D,ROW()-1),0))</f>
        <v>0</v>
      </c>
      <c r="E903" s="217" cm="1">
        <f t="array" ref="E903">IF(INDEX(I:I,ROW())&lt;&gt;"",VALUE(TRIM(LEFT(INDEX(I:I,ROW()),6))),0)</f>
        <v>0</v>
      </c>
      <c r="F903" s="283"/>
      <c r="G903" s="287"/>
      <c r="H903" s="302"/>
      <c r="I903" s="288"/>
      <c r="J903" s="302"/>
      <c r="K903" s="303"/>
      <c r="L903" s="50"/>
      <c r="M903" s="63"/>
    </row>
    <row r="904" spans="1:13">
      <c r="A904" s="44" cm="1">
        <f t="array" aca="1" ref="A904" ca="1">IF(INDEX(B:B,ROW()),COUNTIF(OFFSET(INDEX(B:B,ROW()),ROW()*-1+6,,ROW()-5),TRUE),0)</f>
        <v>0</v>
      </c>
      <c r="B904" s="44" t="b" cm="1">
        <f t="array" ref="B904">AND(分科號=INDEX(E:E,ROW()),INDEX(D:D,ROW())&gt;=分起日,INDEX(D:D,ROW())&lt;=分訖日,IF(分專案="全部",TRUE,INDEX(J:J,ROW())=分專案))</f>
        <v>0</v>
      </c>
      <c r="C904" s="45" cm="1">
        <f t="array" ref="C904">IF(INDEX(F:F,ROW())&lt;&gt;"",INDEX(F:F,ROW()),IF(INDEX(E:E,ROW())&lt;&gt;0,INDEX(C:C,ROW()-1),0))</f>
        <v>0</v>
      </c>
      <c r="D904" s="44" cm="1">
        <f t="array" ref="D904">IF(INDEX(G:G,ROW())&lt;&gt;"",INDEX(G:G,ROW()),IF(INDEX(E:E,ROW())&lt;&gt;0,INDEX(D:D,ROW()-1),0))</f>
        <v>0</v>
      </c>
      <c r="E904" s="217" cm="1">
        <f t="array" ref="E904">IF(INDEX(I:I,ROW())&lt;&gt;"",VALUE(TRIM(LEFT(INDEX(I:I,ROW()),6))),0)</f>
        <v>0</v>
      </c>
      <c r="F904" s="283"/>
      <c r="G904" s="287"/>
      <c r="H904" s="302"/>
      <c r="I904" s="288"/>
      <c r="J904" s="302"/>
      <c r="K904" s="303"/>
      <c r="L904" s="50"/>
      <c r="M904" s="63"/>
    </row>
    <row r="905" spans="1:13">
      <c r="A905" s="44" cm="1">
        <f t="array" aca="1" ref="A905" ca="1">IF(INDEX(B:B,ROW()),COUNTIF(OFFSET(INDEX(B:B,ROW()),ROW()*-1+6,,ROW()-5),TRUE),0)</f>
        <v>0</v>
      </c>
      <c r="B905" s="44" t="b" cm="1">
        <f t="array" ref="B905">AND(分科號=INDEX(E:E,ROW()),INDEX(D:D,ROW())&gt;=分起日,INDEX(D:D,ROW())&lt;=分訖日,IF(分專案="全部",TRUE,INDEX(J:J,ROW())=分專案))</f>
        <v>0</v>
      </c>
      <c r="C905" s="45" cm="1">
        <f t="array" ref="C905">IF(INDEX(F:F,ROW())&lt;&gt;"",INDEX(F:F,ROW()),IF(INDEX(E:E,ROW())&lt;&gt;0,INDEX(C:C,ROW()-1),0))</f>
        <v>0</v>
      </c>
      <c r="D905" s="44" cm="1">
        <f t="array" ref="D905">IF(INDEX(G:G,ROW())&lt;&gt;"",INDEX(G:G,ROW()),IF(INDEX(E:E,ROW())&lt;&gt;0,INDEX(D:D,ROW()-1),0))</f>
        <v>0</v>
      </c>
      <c r="E905" s="217" cm="1">
        <f t="array" ref="E905">IF(INDEX(I:I,ROW())&lt;&gt;"",VALUE(TRIM(LEFT(INDEX(I:I,ROW()),6))),0)</f>
        <v>0</v>
      </c>
      <c r="F905" s="283"/>
      <c r="G905" s="287"/>
      <c r="H905" s="302"/>
      <c r="I905" s="288"/>
      <c r="J905" s="302"/>
      <c r="K905" s="303"/>
      <c r="L905" s="50"/>
      <c r="M905" s="63"/>
    </row>
    <row r="906" spans="1:13">
      <c r="A906" s="44" cm="1">
        <f t="array" aca="1" ref="A906" ca="1">IF(INDEX(B:B,ROW()),COUNTIF(OFFSET(INDEX(B:B,ROW()),ROW()*-1+6,,ROW()-5),TRUE),0)</f>
        <v>0</v>
      </c>
      <c r="B906" s="44" t="b" cm="1">
        <f t="array" ref="B906">AND(分科號=INDEX(E:E,ROW()),INDEX(D:D,ROW())&gt;=分起日,INDEX(D:D,ROW())&lt;=分訖日,IF(分專案="全部",TRUE,INDEX(J:J,ROW())=分專案))</f>
        <v>0</v>
      </c>
      <c r="C906" s="45" cm="1">
        <f t="array" ref="C906">IF(INDEX(F:F,ROW())&lt;&gt;"",INDEX(F:F,ROW()),IF(INDEX(E:E,ROW())&lt;&gt;0,INDEX(C:C,ROW()-1),0))</f>
        <v>0</v>
      </c>
      <c r="D906" s="44" cm="1">
        <f t="array" ref="D906">IF(INDEX(G:G,ROW())&lt;&gt;"",INDEX(G:G,ROW()),IF(INDEX(E:E,ROW())&lt;&gt;0,INDEX(D:D,ROW()-1),0))</f>
        <v>0</v>
      </c>
      <c r="E906" s="217" cm="1">
        <f t="array" ref="E906">IF(INDEX(I:I,ROW())&lt;&gt;"",VALUE(TRIM(LEFT(INDEX(I:I,ROW()),6))),0)</f>
        <v>0</v>
      </c>
      <c r="F906" s="283"/>
      <c r="G906" s="287"/>
      <c r="H906" s="302"/>
      <c r="I906" s="288"/>
      <c r="J906" s="302"/>
      <c r="K906" s="303"/>
      <c r="L906" s="50"/>
      <c r="M906" s="63"/>
    </row>
    <row r="907" spans="1:13">
      <c r="A907" s="44" cm="1">
        <f t="array" aca="1" ref="A907" ca="1">IF(INDEX(B:B,ROW()),COUNTIF(OFFSET(INDEX(B:B,ROW()),ROW()*-1+6,,ROW()-5),TRUE),0)</f>
        <v>0</v>
      </c>
      <c r="B907" s="44" t="b" cm="1">
        <f t="array" ref="B907">AND(分科號=INDEX(E:E,ROW()),INDEX(D:D,ROW())&gt;=分起日,INDEX(D:D,ROW())&lt;=分訖日,IF(分專案="全部",TRUE,INDEX(J:J,ROW())=分專案))</f>
        <v>0</v>
      </c>
      <c r="C907" s="45" cm="1">
        <f t="array" ref="C907">IF(INDEX(F:F,ROW())&lt;&gt;"",INDEX(F:F,ROW()),IF(INDEX(E:E,ROW())&lt;&gt;0,INDEX(C:C,ROW()-1),0))</f>
        <v>0</v>
      </c>
      <c r="D907" s="44" cm="1">
        <f t="array" ref="D907">IF(INDEX(G:G,ROW())&lt;&gt;"",INDEX(G:G,ROW()),IF(INDEX(E:E,ROW())&lt;&gt;0,INDEX(D:D,ROW()-1),0))</f>
        <v>0</v>
      </c>
      <c r="E907" s="217" cm="1">
        <f t="array" ref="E907">IF(INDEX(I:I,ROW())&lt;&gt;"",VALUE(TRIM(LEFT(INDEX(I:I,ROW()),6))),0)</f>
        <v>0</v>
      </c>
      <c r="F907" s="283"/>
      <c r="G907" s="287"/>
      <c r="H907" s="302"/>
      <c r="I907" s="288"/>
      <c r="J907" s="302"/>
      <c r="K907" s="303"/>
      <c r="L907" s="50"/>
      <c r="M907" s="63"/>
    </row>
    <row r="908" spans="1:13">
      <c r="A908" s="44" cm="1">
        <f t="array" aca="1" ref="A908" ca="1">IF(INDEX(B:B,ROW()),COUNTIF(OFFSET(INDEX(B:B,ROW()),ROW()*-1+6,,ROW()-5),TRUE),0)</f>
        <v>0</v>
      </c>
      <c r="B908" s="44" t="b" cm="1">
        <f t="array" ref="B908">AND(分科號=INDEX(E:E,ROW()),INDEX(D:D,ROW())&gt;=分起日,INDEX(D:D,ROW())&lt;=分訖日,IF(分專案="全部",TRUE,INDEX(J:J,ROW())=分專案))</f>
        <v>0</v>
      </c>
      <c r="C908" s="45" cm="1">
        <f t="array" ref="C908">IF(INDEX(F:F,ROW())&lt;&gt;"",INDEX(F:F,ROW()),IF(INDEX(E:E,ROW())&lt;&gt;0,INDEX(C:C,ROW()-1),0))</f>
        <v>0</v>
      </c>
      <c r="D908" s="44" cm="1">
        <f t="array" ref="D908">IF(INDEX(G:G,ROW())&lt;&gt;"",INDEX(G:G,ROW()),IF(INDEX(E:E,ROW())&lt;&gt;0,INDEX(D:D,ROW()-1),0))</f>
        <v>0</v>
      </c>
      <c r="E908" s="217" cm="1">
        <f t="array" ref="E908">IF(INDEX(I:I,ROW())&lt;&gt;"",VALUE(TRIM(LEFT(INDEX(I:I,ROW()),6))),0)</f>
        <v>0</v>
      </c>
      <c r="F908" s="283"/>
      <c r="G908" s="287"/>
      <c r="H908" s="302"/>
      <c r="I908" s="288"/>
      <c r="J908" s="302"/>
      <c r="K908" s="303"/>
      <c r="L908" s="50"/>
      <c r="M908" s="63"/>
    </row>
    <row r="909" spans="1:13">
      <c r="A909" s="44" cm="1">
        <f t="array" aca="1" ref="A909" ca="1">IF(INDEX(B:B,ROW()),COUNTIF(OFFSET(INDEX(B:B,ROW()),ROW()*-1+6,,ROW()-5),TRUE),0)</f>
        <v>0</v>
      </c>
      <c r="B909" s="44" t="b" cm="1">
        <f t="array" ref="B909">AND(分科號=INDEX(E:E,ROW()),INDEX(D:D,ROW())&gt;=分起日,INDEX(D:D,ROW())&lt;=分訖日,IF(分專案="全部",TRUE,INDEX(J:J,ROW())=分專案))</f>
        <v>0</v>
      </c>
      <c r="C909" s="45" cm="1">
        <f t="array" ref="C909">IF(INDEX(F:F,ROW())&lt;&gt;"",INDEX(F:F,ROW()),IF(INDEX(E:E,ROW())&lt;&gt;0,INDEX(C:C,ROW()-1),0))</f>
        <v>0</v>
      </c>
      <c r="D909" s="44" cm="1">
        <f t="array" ref="D909">IF(INDEX(G:G,ROW())&lt;&gt;"",INDEX(G:G,ROW()),IF(INDEX(E:E,ROW())&lt;&gt;0,INDEX(D:D,ROW()-1),0))</f>
        <v>0</v>
      </c>
      <c r="E909" s="217" cm="1">
        <f t="array" ref="E909">IF(INDEX(I:I,ROW())&lt;&gt;"",VALUE(TRIM(LEFT(INDEX(I:I,ROW()),6))),0)</f>
        <v>0</v>
      </c>
      <c r="F909" s="283"/>
      <c r="G909" s="287"/>
      <c r="H909" s="302"/>
      <c r="I909" s="288"/>
      <c r="J909" s="302"/>
      <c r="K909" s="303"/>
      <c r="L909" s="50"/>
      <c r="M909" s="63"/>
    </row>
    <row r="910" spans="1:13">
      <c r="A910" s="44" cm="1">
        <f t="array" aca="1" ref="A910" ca="1">IF(INDEX(B:B,ROW()),COUNTIF(OFFSET(INDEX(B:B,ROW()),ROW()*-1+6,,ROW()-5),TRUE),0)</f>
        <v>0</v>
      </c>
      <c r="B910" s="44" t="b" cm="1">
        <f t="array" ref="B910">AND(分科號=INDEX(E:E,ROW()),INDEX(D:D,ROW())&gt;=分起日,INDEX(D:D,ROW())&lt;=分訖日,IF(分專案="全部",TRUE,INDEX(J:J,ROW())=分專案))</f>
        <v>0</v>
      </c>
      <c r="C910" s="45" cm="1">
        <f t="array" ref="C910">IF(INDEX(F:F,ROW())&lt;&gt;"",INDEX(F:F,ROW()),IF(INDEX(E:E,ROW())&lt;&gt;0,INDEX(C:C,ROW()-1),0))</f>
        <v>0</v>
      </c>
      <c r="D910" s="44" cm="1">
        <f t="array" ref="D910">IF(INDEX(G:G,ROW())&lt;&gt;"",INDEX(G:G,ROW()),IF(INDEX(E:E,ROW())&lt;&gt;0,INDEX(D:D,ROW()-1),0))</f>
        <v>0</v>
      </c>
      <c r="E910" s="217" cm="1">
        <f t="array" ref="E910">IF(INDEX(I:I,ROW())&lt;&gt;"",VALUE(TRIM(LEFT(INDEX(I:I,ROW()),6))),0)</f>
        <v>0</v>
      </c>
      <c r="F910" s="283"/>
      <c r="G910" s="287"/>
      <c r="H910" s="302"/>
      <c r="I910" s="288"/>
      <c r="J910" s="302"/>
      <c r="K910" s="303"/>
      <c r="L910" s="50"/>
      <c r="M910" s="63"/>
    </row>
    <row r="911" spans="1:13">
      <c r="A911" s="44" cm="1">
        <f t="array" aca="1" ref="A911" ca="1">IF(INDEX(B:B,ROW()),COUNTIF(OFFSET(INDEX(B:B,ROW()),ROW()*-1+6,,ROW()-5),TRUE),0)</f>
        <v>0</v>
      </c>
      <c r="B911" s="44" t="b" cm="1">
        <f t="array" ref="B911">AND(分科號=INDEX(E:E,ROW()),INDEX(D:D,ROW())&gt;=分起日,INDEX(D:D,ROW())&lt;=分訖日,IF(分專案="全部",TRUE,INDEX(J:J,ROW())=分專案))</f>
        <v>0</v>
      </c>
      <c r="C911" s="45" cm="1">
        <f t="array" ref="C911">IF(INDEX(F:F,ROW())&lt;&gt;"",INDEX(F:F,ROW()),IF(INDEX(E:E,ROW())&lt;&gt;0,INDEX(C:C,ROW()-1),0))</f>
        <v>0</v>
      </c>
      <c r="D911" s="44" cm="1">
        <f t="array" ref="D911">IF(INDEX(G:G,ROW())&lt;&gt;"",INDEX(G:G,ROW()),IF(INDEX(E:E,ROW())&lt;&gt;0,INDEX(D:D,ROW()-1),0))</f>
        <v>0</v>
      </c>
      <c r="E911" s="217" cm="1">
        <f t="array" ref="E911">IF(INDEX(I:I,ROW())&lt;&gt;"",VALUE(TRIM(LEFT(INDEX(I:I,ROW()),6))),0)</f>
        <v>0</v>
      </c>
      <c r="F911" s="283"/>
      <c r="G911" s="287"/>
      <c r="H911" s="302"/>
      <c r="I911" s="288"/>
      <c r="J911" s="302"/>
      <c r="K911" s="303"/>
      <c r="L911" s="50"/>
      <c r="M911" s="63"/>
    </row>
    <row r="912" spans="1:13">
      <c r="A912" s="44" cm="1">
        <f t="array" aca="1" ref="A912" ca="1">IF(INDEX(B:B,ROW()),COUNTIF(OFFSET(INDEX(B:B,ROW()),ROW()*-1+6,,ROW()-5),TRUE),0)</f>
        <v>0</v>
      </c>
      <c r="B912" s="44" t="b" cm="1">
        <f t="array" ref="B912">AND(分科號=INDEX(E:E,ROW()),INDEX(D:D,ROW())&gt;=分起日,INDEX(D:D,ROW())&lt;=分訖日,IF(分專案="全部",TRUE,INDEX(J:J,ROW())=分專案))</f>
        <v>0</v>
      </c>
      <c r="C912" s="45" cm="1">
        <f t="array" ref="C912">IF(INDEX(F:F,ROW())&lt;&gt;"",INDEX(F:F,ROW()),IF(INDEX(E:E,ROW())&lt;&gt;0,INDEX(C:C,ROW()-1),0))</f>
        <v>0</v>
      </c>
      <c r="D912" s="44" cm="1">
        <f t="array" ref="D912">IF(INDEX(G:G,ROW())&lt;&gt;"",INDEX(G:G,ROW()),IF(INDEX(E:E,ROW())&lt;&gt;0,INDEX(D:D,ROW()-1),0))</f>
        <v>0</v>
      </c>
      <c r="E912" s="217" cm="1">
        <f t="array" ref="E912">IF(INDEX(I:I,ROW())&lt;&gt;"",VALUE(TRIM(LEFT(INDEX(I:I,ROW()),6))),0)</f>
        <v>0</v>
      </c>
      <c r="F912" s="283"/>
      <c r="G912" s="287"/>
      <c r="H912" s="302"/>
      <c r="I912" s="288"/>
      <c r="J912" s="302"/>
      <c r="K912" s="303"/>
      <c r="L912" s="50"/>
      <c r="M912" s="63"/>
    </row>
    <row r="913" spans="1:13">
      <c r="A913" s="44" cm="1">
        <f t="array" aca="1" ref="A913" ca="1">IF(INDEX(B:B,ROW()),COUNTIF(OFFSET(INDEX(B:B,ROW()),ROW()*-1+6,,ROW()-5),TRUE),0)</f>
        <v>0</v>
      </c>
      <c r="B913" s="44" t="b" cm="1">
        <f t="array" ref="B913">AND(分科號=INDEX(E:E,ROW()),INDEX(D:D,ROW())&gt;=分起日,INDEX(D:D,ROW())&lt;=分訖日,IF(分專案="全部",TRUE,INDEX(J:J,ROW())=分專案))</f>
        <v>0</v>
      </c>
      <c r="C913" s="45" cm="1">
        <f t="array" ref="C913">IF(INDEX(F:F,ROW())&lt;&gt;"",INDEX(F:F,ROW()),IF(INDEX(E:E,ROW())&lt;&gt;0,INDEX(C:C,ROW()-1),0))</f>
        <v>0</v>
      </c>
      <c r="D913" s="44" cm="1">
        <f t="array" ref="D913">IF(INDEX(G:G,ROW())&lt;&gt;"",INDEX(G:G,ROW()),IF(INDEX(E:E,ROW())&lt;&gt;0,INDEX(D:D,ROW()-1),0))</f>
        <v>0</v>
      </c>
      <c r="E913" s="217" cm="1">
        <f t="array" ref="E913">IF(INDEX(I:I,ROW())&lt;&gt;"",VALUE(TRIM(LEFT(INDEX(I:I,ROW()),6))),0)</f>
        <v>0</v>
      </c>
      <c r="F913" s="283"/>
      <c r="G913" s="287"/>
      <c r="H913" s="302"/>
      <c r="I913" s="288"/>
      <c r="J913" s="302"/>
      <c r="K913" s="303"/>
      <c r="L913" s="50"/>
      <c r="M913" s="63"/>
    </row>
    <row r="914" spans="1:13">
      <c r="A914" s="44" cm="1">
        <f t="array" aca="1" ref="A914" ca="1">IF(INDEX(B:B,ROW()),COUNTIF(OFFSET(INDEX(B:B,ROW()),ROW()*-1+6,,ROW()-5),TRUE),0)</f>
        <v>0</v>
      </c>
      <c r="B914" s="44" t="b" cm="1">
        <f t="array" ref="B914">AND(分科號=INDEX(E:E,ROW()),INDEX(D:D,ROW())&gt;=分起日,INDEX(D:D,ROW())&lt;=分訖日,IF(分專案="全部",TRUE,INDEX(J:J,ROW())=分專案))</f>
        <v>0</v>
      </c>
      <c r="C914" s="45" cm="1">
        <f t="array" ref="C914">IF(INDEX(F:F,ROW())&lt;&gt;"",INDEX(F:F,ROW()),IF(INDEX(E:E,ROW())&lt;&gt;0,INDEX(C:C,ROW()-1),0))</f>
        <v>0</v>
      </c>
      <c r="D914" s="44" cm="1">
        <f t="array" ref="D914">IF(INDEX(G:G,ROW())&lt;&gt;"",INDEX(G:G,ROW()),IF(INDEX(E:E,ROW())&lt;&gt;0,INDEX(D:D,ROW()-1),0))</f>
        <v>0</v>
      </c>
      <c r="E914" s="217" cm="1">
        <f t="array" ref="E914">IF(INDEX(I:I,ROW())&lt;&gt;"",VALUE(TRIM(LEFT(INDEX(I:I,ROW()),6))),0)</f>
        <v>0</v>
      </c>
      <c r="F914" s="283"/>
      <c r="G914" s="287"/>
      <c r="H914" s="302"/>
      <c r="I914" s="288"/>
      <c r="J914" s="302"/>
      <c r="K914" s="303"/>
      <c r="L914" s="50"/>
      <c r="M914" s="63"/>
    </row>
    <row r="915" spans="1:13">
      <c r="A915" s="44" cm="1">
        <f t="array" aca="1" ref="A915" ca="1">IF(INDEX(B:B,ROW()),COUNTIF(OFFSET(INDEX(B:B,ROW()),ROW()*-1+6,,ROW()-5),TRUE),0)</f>
        <v>0</v>
      </c>
      <c r="B915" s="44" t="b" cm="1">
        <f t="array" ref="B915">AND(分科號=INDEX(E:E,ROW()),INDEX(D:D,ROW())&gt;=分起日,INDEX(D:D,ROW())&lt;=分訖日,IF(分專案="全部",TRUE,INDEX(J:J,ROW())=分專案))</f>
        <v>0</v>
      </c>
      <c r="C915" s="45" cm="1">
        <f t="array" ref="C915">IF(INDEX(F:F,ROW())&lt;&gt;"",INDEX(F:F,ROW()),IF(INDEX(E:E,ROW())&lt;&gt;0,INDEX(C:C,ROW()-1),0))</f>
        <v>0</v>
      </c>
      <c r="D915" s="44" cm="1">
        <f t="array" ref="D915">IF(INDEX(G:G,ROW())&lt;&gt;"",INDEX(G:G,ROW()),IF(INDEX(E:E,ROW())&lt;&gt;0,INDEX(D:D,ROW()-1),0))</f>
        <v>0</v>
      </c>
      <c r="E915" s="217" cm="1">
        <f t="array" ref="E915">IF(INDEX(I:I,ROW())&lt;&gt;"",VALUE(TRIM(LEFT(INDEX(I:I,ROW()),6))),0)</f>
        <v>0</v>
      </c>
      <c r="F915" s="283"/>
      <c r="G915" s="287"/>
      <c r="H915" s="302"/>
      <c r="I915" s="288"/>
      <c r="J915" s="302"/>
      <c r="K915" s="303"/>
      <c r="L915" s="50"/>
      <c r="M915" s="63"/>
    </row>
    <row r="916" spans="1:13">
      <c r="A916" s="44" cm="1">
        <f t="array" aca="1" ref="A916" ca="1">IF(INDEX(B:B,ROW()),COUNTIF(OFFSET(INDEX(B:B,ROW()),ROW()*-1+6,,ROW()-5),TRUE),0)</f>
        <v>0</v>
      </c>
      <c r="B916" s="44" t="b" cm="1">
        <f t="array" ref="B916">AND(分科號=INDEX(E:E,ROW()),INDEX(D:D,ROW())&gt;=分起日,INDEX(D:D,ROW())&lt;=分訖日,IF(分專案="全部",TRUE,INDEX(J:J,ROW())=分專案))</f>
        <v>0</v>
      </c>
      <c r="C916" s="45" cm="1">
        <f t="array" ref="C916">IF(INDEX(F:F,ROW())&lt;&gt;"",INDEX(F:F,ROW()),IF(INDEX(E:E,ROW())&lt;&gt;0,INDEX(C:C,ROW()-1),0))</f>
        <v>0</v>
      </c>
      <c r="D916" s="44" cm="1">
        <f t="array" ref="D916">IF(INDEX(G:G,ROW())&lt;&gt;"",INDEX(G:G,ROW()),IF(INDEX(E:E,ROW())&lt;&gt;0,INDEX(D:D,ROW()-1),0))</f>
        <v>0</v>
      </c>
      <c r="E916" s="217" cm="1">
        <f t="array" ref="E916">IF(INDEX(I:I,ROW())&lt;&gt;"",VALUE(TRIM(LEFT(INDEX(I:I,ROW()),6))),0)</f>
        <v>0</v>
      </c>
      <c r="F916" s="283"/>
      <c r="G916" s="287"/>
      <c r="H916" s="302"/>
      <c r="I916" s="288"/>
      <c r="J916" s="302"/>
      <c r="K916" s="303"/>
      <c r="L916" s="50"/>
      <c r="M916" s="63"/>
    </row>
    <row r="917" spans="1:13">
      <c r="A917" s="44" cm="1">
        <f t="array" aca="1" ref="A917" ca="1">IF(INDEX(B:B,ROW()),COUNTIF(OFFSET(INDEX(B:B,ROW()),ROW()*-1+6,,ROW()-5),TRUE),0)</f>
        <v>0</v>
      </c>
      <c r="B917" s="44" t="b" cm="1">
        <f t="array" ref="B917">AND(分科號=INDEX(E:E,ROW()),INDEX(D:D,ROW())&gt;=分起日,INDEX(D:D,ROW())&lt;=分訖日,IF(分專案="全部",TRUE,INDEX(J:J,ROW())=分專案))</f>
        <v>0</v>
      </c>
      <c r="C917" s="45" cm="1">
        <f t="array" ref="C917">IF(INDEX(F:F,ROW())&lt;&gt;"",INDEX(F:F,ROW()),IF(INDEX(E:E,ROW())&lt;&gt;0,INDEX(C:C,ROW()-1),0))</f>
        <v>0</v>
      </c>
      <c r="D917" s="44" cm="1">
        <f t="array" ref="D917">IF(INDEX(G:G,ROW())&lt;&gt;"",INDEX(G:G,ROW()),IF(INDEX(E:E,ROW())&lt;&gt;0,INDEX(D:D,ROW()-1),0))</f>
        <v>0</v>
      </c>
      <c r="E917" s="217" cm="1">
        <f t="array" ref="E917">IF(INDEX(I:I,ROW())&lt;&gt;"",VALUE(TRIM(LEFT(INDEX(I:I,ROW()),6))),0)</f>
        <v>0</v>
      </c>
      <c r="F917" s="283"/>
      <c r="G917" s="287"/>
      <c r="H917" s="302"/>
      <c r="I917" s="288"/>
      <c r="J917" s="302"/>
      <c r="K917" s="303"/>
      <c r="L917" s="50"/>
      <c r="M917" s="63"/>
    </row>
    <row r="918" spans="1:13">
      <c r="A918" s="44" cm="1">
        <f t="array" aca="1" ref="A918" ca="1">IF(INDEX(B:B,ROW()),COUNTIF(OFFSET(INDEX(B:B,ROW()),ROW()*-1+6,,ROW()-5),TRUE),0)</f>
        <v>0</v>
      </c>
      <c r="B918" s="44" t="b" cm="1">
        <f t="array" ref="B918">AND(分科號=INDEX(E:E,ROW()),INDEX(D:D,ROW())&gt;=分起日,INDEX(D:D,ROW())&lt;=分訖日,IF(分專案="全部",TRUE,INDEX(J:J,ROW())=分專案))</f>
        <v>0</v>
      </c>
      <c r="C918" s="45" cm="1">
        <f t="array" ref="C918">IF(INDEX(F:F,ROW())&lt;&gt;"",INDEX(F:F,ROW()),IF(INDEX(E:E,ROW())&lt;&gt;0,INDEX(C:C,ROW()-1),0))</f>
        <v>0</v>
      </c>
      <c r="D918" s="44" cm="1">
        <f t="array" ref="D918">IF(INDEX(G:G,ROW())&lt;&gt;"",INDEX(G:G,ROW()),IF(INDEX(E:E,ROW())&lt;&gt;0,INDEX(D:D,ROW()-1),0))</f>
        <v>0</v>
      </c>
      <c r="E918" s="217" cm="1">
        <f t="array" ref="E918">IF(INDEX(I:I,ROW())&lt;&gt;"",VALUE(TRIM(LEFT(INDEX(I:I,ROW()),6))),0)</f>
        <v>0</v>
      </c>
      <c r="F918" s="283"/>
      <c r="G918" s="287"/>
      <c r="H918" s="302"/>
      <c r="I918" s="288"/>
      <c r="J918" s="302"/>
      <c r="K918" s="303"/>
      <c r="L918" s="50"/>
      <c r="M918" s="63"/>
    </row>
    <row r="919" spans="1:13">
      <c r="A919" s="44" cm="1">
        <f t="array" aca="1" ref="A919" ca="1">IF(INDEX(B:B,ROW()),COUNTIF(OFFSET(INDEX(B:B,ROW()),ROW()*-1+6,,ROW()-5),TRUE),0)</f>
        <v>0</v>
      </c>
      <c r="B919" s="44" t="b" cm="1">
        <f t="array" ref="B919">AND(分科號=INDEX(E:E,ROW()),INDEX(D:D,ROW())&gt;=分起日,INDEX(D:D,ROW())&lt;=分訖日,IF(分專案="全部",TRUE,INDEX(J:J,ROW())=分專案))</f>
        <v>0</v>
      </c>
      <c r="C919" s="45" cm="1">
        <f t="array" ref="C919">IF(INDEX(F:F,ROW())&lt;&gt;"",INDEX(F:F,ROW()),IF(INDEX(E:E,ROW())&lt;&gt;0,INDEX(C:C,ROW()-1),0))</f>
        <v>0</v>
      </c>
      <c r="D919" s="44" cm="1">
        <f t="array" ref="D919">IF(INDEX(G:G,ROW())&lt;&gt;"",INDEX(G:G,ROW()),IF(INDEX(E:E,ROW())&lt;&gt;0,INDEX(D:D,ROW()-1),0))</f>
        <v>0</v>
      </c>
      <c r="E919" s="217" cm="1">
        <f t="array" ref="E919">IF(INDEX(I:I,ROW())&lt;&gt;"",VALUE(TRIM(LEFT(INDEX(I:I,ROW()),6))),0)</f>
        <v>0</v>
      </c>
      <c r="F919" s="283"/>
      <c r="G919" s="287"/>
      <c r="H919" s="302"/>
      <c r="I919" s="288"/>
      <c r="J919" s="302"/>
      <c r="K919" s="303"/>
      <c r="L919" s="50"/>
      <c r="M919" s="63"/>
    </row>
    <row r="920" spans="1:13">
      <c r="A920" s="44" cm="1">
        <f t="array" aca="1" ref="A920" ca="1">IF(INDEX(B:B,ROW()),COUNTIF(OFFSET(INDEX(B:B,ROW()),ROW()*-1+6,,ROW()-5),TRUE),0)</f>
        <v>0</v>
      </c>
      <c r="B920" s="44" t="b" cm="1">
        <f t="array" ref="B920">AND(分科號=INDEX(E:E,ROW()),INDEX(D:D,ROW())&gt;=分起日,INDEX(D:D,ROW())&lt;=分訖日,IF(分專案="全部",TRUE,INDEX(J:J,ROW())=分專案))</f>
        <v>0</v>
      </c>
      <c r="C920" s="45" cm="1">
        <f t="array" ref="C920">IF(INDEX(F:F,ROW())&lt;&gt;"",INDEX(F:F,ROW()),IF(INDEX(E:E,ROW())&lt;&gt;0,INDEX(C:C,ROW()-1),0))</f>
        <v>0</v>
      </c>
      <c r="D920" s="44" cm="1">
        <f t="array" ref="D920">IF(INDEX(G:G,ROW())&lt;&gt;"",INDEX(G:G,ROW()),IF(INDEX(E:E,ROW())&lt;&gt;0,INDEX(D:D,ROW()-1),0))</f>
        <v>0</v>
      </c>
      <c r="E920" s="217" cm="1">
        <f t="array" ref="E920">IF(INDEX(I:I,ROW())&lt;&gt;"",VALUE(TRIM(LEFT(INDEX(I:I,ROW()),6))),0)</f>
        <v>0</v>
      </c>
      <c r="F920" s="283"/>
      <c r="G920" s="287"/>
      <c r="H920" s="302"/>
      <c r="I920" s="288"/>
      <c r="J920" s="302"/>
      <c r="K920" s="303"/>
      <c r="L920" s="50"/>
      <c r="M920" s="63"/>
    </row>
    <row r="921" spans="1:13">
      <c r="A921" s="44" cm="1">
        <f t="array" aca="1" ref="A921" ca="1">IF(INDEX(B:B,ROW()),COUNTIF(OFFSET(INDEX(B:B,ROW()),ROW()*-1+6,,ROW()-5),TRUE),0)</f>
        <v>0</v>
      </c>
      <c r="B921" s="44" t="b" cm="1">
        <f t="array" ref="B921">AND(分科號=INDEX(E:E,ROW()),INDEX(D:D,ROW())&gt;=分起日,INDEX(D:D,ROW())&lt;=分訖日,IF(分專案="全部",TRUE,INDEX(J:J,ROW())=分專案))</f>
        <v>0</v>
      </c>
      <c r="C921" s="45" cm="1">
        <f t="array" ref="C921">IF(INDEX(F:F,ROW())&lt;&gt;"",INDEX(F:F,ROW()),IF(INDEX(E:E,ROW())&lt;&gt;0,INDEX(C:C,ROW()-1),0))</f>
        <v>0</v>
      </c>
      <c r="D921" s="44" cm="1">
        <f t="array" ref="D921">IF(INDEX(G:G,ROW())&lt;&gt;"",INDEX(G:G,ROW()),IF(INDEX(E:E,ROW())&lt;&gt;0,INDEX(D:D,ROW()-1),0))</f>
        <v>0</v>
      </c>
      <c r="E921" s="217" cm="1">
        <f t="array" ref="E921">IF(INDEX(I:I,ROW())&lt;&gt;"",VALUE(TRIM(LEFT(INDEX(I:I,ROW()),6))),0)</f>
        <v>0</v>
      </c>
      <c r="F921" s="283"/>
      <c r="G921" s="287"/>
      <c r="H921" s="302"/>
      <c r="I921" s="288"/>
      <c r="J921" s="302"/>
      <c r="K921" s="303"/>
      <c r="L921" s="50"/>
      <c r="M921" s="63"/>
    </row>
    <row r="922" spans="1:13">
      <c r="A922" s="44" cm="1">
        <f t="array" aca="1" ref="A922" ca="1">IF(INDEX(B:B,ROW()),COUNTIF(OFFSET(INDEX(B:B,ROW()),ROW()*-1+6,,ROW()-5),TRUE),0)</f>
        <v>0</v>
      </c>
      <c r="B922" s="44" t="b" cm="1">
        <f t="array" ref="B922">AND(分科號=INDEX(E:E,ROW()),INDEX(D:D,ROW())&gt;=分起日,INDEX(D:D,ROW())&lt;=分訖日,IF(分專案="全部",TRUE,INDEX(J:J,ROW())=分專案))</f>
        <v>0</v>
      </c>
      <c r="C922" s="45" cm="1">
        <f t="array" ref="C922">IF(INDEX(F:F,ROW())&lt;&gt;"",INDEX(F:F,ROW()),IF(INDEX(E:E,ROW())&lt;&gt;0,INDEX(C:C,ROW()-1),0))</f>
        <v>0</v>
      </c>
      <c r="D922" s="44" cm="1">
        <f t="array" ref="D922">IF(INDEX(G:G,ROW())&lt;&gt;"",INDEX(G:G,ROW()),IF(INDEX(E:E,ROW())&lt;&gt;0,INDEX(D:D,ROW()-1),0))</f>
        <v>0</v>
      </c>
      <c r="E922" s="217" cm="1">
        <f t="array" ref="E922">IF(INDEX(I:I,ROW())&lt;&gt;"",VALUE(TRIM(LEFT(INDEX(I:I,ROW()),6))),0)</f>
        <v>0</v>
      </c>
      <c r="F922" s="283"/>
      <c r="G922" s="287"/>
      <c r="H922" s="302"/>
      <c r="I922" s="288"/>
      <c r="J922" s="302"/>
      <c r="K922" s="303"/>
      <c r="L922" s="50"/>
      <c r="M922" s="63"/>
    </row>
    <row r="923" spans="1:13">
      <c r="A923" s="44" cm="1">
        <f t="array" aca="1" ref="A923" ca="1">IF(INDEX(B:B,ROW()),COUNTIF(OFFSET(INDEX(B:B,ROW()),ROW()*-1+6,,ROW()-5),TRUE),0)</f>
        <v>0</v>
      </c>
      <c r="B923" s="44" t="b" cm="1">
        <f t="array" ref="B923">AND(分科號=INDEX(E:E,ROW()),INDEX(D:D,ROW())&gt;=分起日,INDEX(D:D,ROW())&lt;=分訖日,IF(分專案="全部",TRUE,INDEX(J:J,ROW())=分專案))</f>
        <v>0</v>
      </c>
      <c r="C923" s="45" cm="1">
        <f t="array" ref="C923">IF(INDEX(F:F,ROW())&lt;&gt;"",INDEX(F:F,ROW()),IF(INDEX(E:E,ROW())&lt;&gt;0,INDEX(C:C,ROW()-1),0))</f>
        <v>0</v>
      </c>
      <c r="D923" s="44" cm="1">
        <f t="array" ref="D923">IF(INDEX(G:G,ROW())&lt;&gt;"",INDEX(G:G,ROW()),IF(INDEX(E:E,ROW())&lt;&gt;0,INDEX(D:D,ROW()-1),0))</f>
        <v>0</v>
      </c>
      <c r="E923" s="217" cm="1">
        <f t="array" ref="E923">IF(INDEX(I:I,ROW())&lt;&gt;"",VALUE(TRIM(LEFT(INDEX(I:I,ROW()),6))),0)</f>
        <v>0</v>
      </c>
      <c r="F923" s="283"/>
      <c r="G923" s="287"/>
      <c r="H923" s="302"/>
      <c r="I923" s="288"/>
      <c r="J923" s="302"/>
      <c r="K923" s="303"/>
      <c r="L923" s="50"/>
      <c r="M923" s="63"/>
    </row>
    <row r="924" spans="1:13">
      <c r="A924" s="44" cm="1">
        <f t="array" aca="1" ref="A924" ca="1">IF(INDEX(B:B,ROW()),COUNTIF(OFFSET(INDEX(B:B,ROW()),ROW()*-1+6,,ROW()-5),TRUE),0)</f>
        <v>0</v>
      </c>
      <c r="B924" s="44" t="b" cm="1">
        <f t="array" ref="B924">AND(分科號=INDEX(E:E,ROW()),INDEX(D:D,ROW())&gt;=分起日,INDEX(D:D,ROW())&lt;=分訖日,IF(分專案="全部",TRUE,INDEX(J:J,ROW())=分專案))</f>
        <v>0</v>
      </c>
      <c r="C924" s="45" cm="1">
        <f t="array" ref="C924">IF(INDEX(F:F,ROW())&lt;&gt;"",INDEX(F:F,ROW()),IF(INDEX(E:E,ROW())&lt;&gt;0,INDEX(C:C,ROW()-1),0))</f>
        <v>0</v>
      </c>
      <c r="D924" s="44" cm="1">
        <f t="array" ref="D924">IF(INDEX(G:G,ROW())&lt;&gt;"",INDEX(G:G,ROW()),IF(INDEX(E:E,ROW())&lt;&gt;0,INDEX(D:D,ROW()-1),0))</f>
        <v>0</v>
      </c>
      <c r="E924" s="217" cm="1">
        <f t="array" ref="E924">IF(INDEX(I:I,ROW())&lt;&gt;"",VALUE(TRIM(LEFT(INDEX(I:I,ROW()),6))),0)</f>
        <v>0</v>
      </c>
      <c r="F924" s="283"/>
      <c r="G924" s="287"/>
      <c r="H924" s="302"/>
      <c r="I924" s="288"/>
      <c r="J924" s="302"/>
      <c r="K924" s="303"/>
      <c r="L924" s="50"/>
      <c r="M924" s="63"/>
    </row>
    <row r="925" spans="1:13">
      <c r="A925" s="44" cm="1">
        <f t="array" aca="1" ref="A925" ca="1">IF(INDEX(B:B,ROW()),COUNTIF(OFFSET(INDEX(B:B,ROW()),ROW()*-1+6,,ROW()-5),TRUE),0)</f>
        <v>0</v>
      </c>
      <c r="B925" s="44" t="b" cm="1">
        <f t="array" ref="B925">AND(分科號=INDEX(E:E,ROW()),INDEX(D:D,ROW())&gt;=分起日,INDEX(D:D,ROW())&lt;=分訖日,IF(分專案="全部",TRUE,INDEX(J:J,ROW())=分專案))</f>
        <v>0</v>
      </c>
      <c r="C925" s="45" cm="1">
        <f t="array" ref="C925">IF(INDEX(F:F,ROW())&lt;&gt;"",INDEX(F:F,ROW()),IF(INDEX(E:E,ROW())&lt;&gt;0,INDEX(C:C,ROW()-1),0))</f>
        <v>0</v>
      </c>
      <c r="D925" s="44" cm="1">
        <f t="array" ref="D925">IF(INDEX(G:G,ROW())&lt;&gt;"",INDEX(G:G,ROW()),IF(INDEX(E:E,ROW())&lt;&gt;0,INDEX(D:D,ROW()-1),0))</f>
        <v>0</v>
      </c>
      <c r="E925" s="217" cm="1">
        <f t="array" ref="E925">IF(INDEX(I:I,ROW())&lt;&gt;"",VALUE(TRIM(LEFT(INDEX(I:I,ROW()),6))),0)</f>
        <v>0</v>
      </c>
      <c r="F925" s="283"/>
      <c r="G925" s="287"/>
      <c r="H925" s="302"/>
      <c r="I925" s="288"/>
      <c r="J925" s="302"/>
      <c r="K925" s="303"/>
      <c r="L925" s="50"/>
      <c r="M925" s="63"/>
    </row>
    <row r="926" spans="1:13">
      <c r="A926" s="44" cm="1">
        <f t="array" aca="1" ref="A926" ca="1">IF(INDEX(B:B,ROW()),COUNTIF(OFFSET(INDEX(B:B,ROW()),ROW()*-1+6,,ROW()-5),TRUE),0)</f>
        <v>0</v>
      </c>
      <c r="B926" s="44" t="b" cm="1">
        <f t="array" ref="B926">AND(分科號=INDEX(E:E,ROW()),INDEX(D:D,ROW())&gt;=分起日,INDEX(D:D,ROW())&lt;=分訖日,IF(分專案="全部",TRUE,INDEX(J:J,ROW())=分專案))</f>
        <v>0</v>
      </c>
      <c r="C926" s="45" cm="1">
        <f t="array" ref="C926">IF(INDEX(F:F,ROW())&lt;&gt;"",INDEX(F:F,ROW()),IF(INDEX(E:E,ROW())&lt;&gt;0,INDEX(C:C,ROW()-1),0))</f>
        <v>0</v>
      </c>
      <c r="D926" s="44" cm="1">
        <f t="array" ref="D926">IF(INDEX(G:G,ROW())&lt;&gt;"",INDEX(G:G,ROW()),IF(INDEX(E:E,ROW())&lt;&gt;0,INDEX(D:D,ROW()-1),0))</f>
        <v>0</v>
      </c>
      <c r="E926" s="217" cm="1">
        <f t="array" ref="E926">IF(INDEX(I:I,ROW())&lt;&gt;"",VALUE(TRIM(LEFT(INDEX(I:I,ROW()),6))),0)</f>
        <v>0</v>
      </c>
      <c r="F926" s="283"/>
      <c r="G926" s="287"/>
      <c r="H926" s="302"/>
      <c r="I926" s="288"/>
      <c r="J926" s="302"/>
      <c r="K926" s="303"/>
      <c r="L926" s="50"/>
      <c r="M926" s="63"/>
    </row>
    <row r="927" spans="1:13">
      <c r="A927" s="44" cm="1">
        <f t="array" aca="1" ref="A927" ca="1">IF(INDEX(B:B,ROW()),COUNTIF(OFFSET(INDEX(B:B,ROW()),ROW()*-1+6,,ROW()-5),TRUE),0)</f>
        <v>0</v>
      </c>
      <c r="B927" s="44" t="b" cm="1">
        <f t="array" ref="B927">AND(分科號=INDEX(E:E,ROW()),INDEX(D:D,ROW())&gt;=分起日,INDEX(D:D,ROW())&lt;=分訖日,IF(分專案="全部",TRUE,INDEX(J:J,ROW())=分專案))</f>
        <v>0</v>
      </c>
      <c r="C927" s="45" cm="1">
        <f t="array" ref="C927">IF(INDEX(F:F,ROW())&lt;&gt;"",INDEX(F:F,ROW()),IF(INDEX(E:E,ROW())&lt;&gt;0,INDEX(C:C,ROW()-1),0))</f>
        <v>0</v>
      </c>
      <c r="D927" s="44" cm="1">
        <f t="array" ref="D927">IF(INDEX(G:G,ROW())&lt;&gt;"",INDEX(G:G,ROW()),IF(INDEX(E:E,ROW())&lt;&gt;0,INDEX(D:D,ROW()-1),0))</f>
        <v>0</v>
      </c>
      <c r="E927" s="217" cm="1">
        <f t="array" ref="E927">IF(INDEX(I:I,ROW())&lt;&gt;"",VALUE(TRIM(LEFT(INDEX(I:I,ROW()),6))),0)</f>
        <v>0</v>
      </c>
      <c r="F927" s="283"/>
      <c r="G927" s="287"/>
      <c r="H927" s="302"/>
      <c r="I927" s="288"/>
      <c r="J927" s="302"/>
      <c r="K927" s="303"/>
      <c r="L927" s="50"/>
      <c r="M927" s="63"/>
    </row>
    <row r="928" spans="1:13">
      <c r="A928" s="44" cm="1">
        <f t="array" aca="1" ref="A928" ca="1">IF(INDEX(B:B,ROW()),COUNTIF(OFFSET(INDEX(B:B,ROW()),ROW()*-1+6,,ROW()-5),TRUE),0)</f>
        <v>0</v>
      </c>
      <c r="B928" s="44" t="b" cm="1">
        <f t="array" ref="B928">AND(分科號=INDEX(E:E,ROW()),INDEX(D:D,ROW())&gt;=分起日,INDEX(D:D,ROW())&lt;=分訖日,IF(分專案="全部",TRUE,INDEX(J:J,ROW())=分專案))</f>
        <v>0</v>
      </c>
      <c r="C928" s="45" cm="1">
        <f t="array" ref="C928">IF(INDEX(F:F,ROW())&lt;&gt;"",INDEX(F:F,ROW()),IF(INDEX(E:E,ROW())&lt;&gt;0,INDEX(C:C,ROW()-1),0))</f>
        <v>0</v>
      </c>
      <c r="D928" s="44" cm="1">
        <f t="array" ref="D928">IF(INDEX(G:G,ROW())&lt;&gt;"",INDEX(G:G,ROW()),IF(INDEX(E:E,ROW())&lt;&gt;0,INDEX(D:D,ROW()-1),0))</f>
        <v>0</v>
      </c>
      <c r="E928" s="217" cm="1">
        <f t="array" ref="E928">IF(INDEX(I:I,ROW())&lt;&gt;"",VALUE(TRIM(LEFT(INDEX(I:I,ROW()),6))),0)</f>
        <v>0</v>
      </c>
      <c r="F928" s="283"/>
      <c r="G928" s="287"/>
      <c r="H928" s="302"/>
      <c r="I928" s="288"/>
      <c r="J928" s="302"/>
      <c r="K928" s="303"/>
      <c r="L928" s="50"/>
      <c r="M928" s="63"/>
    </row>
    <row r="929" spans="1:13">
      <c r="A929" s="44" cm="1">
        <f t="array" aca="1" ref="A929" ca="1">IF(INDEX(B:B,ROW()),COUNTIF(OFFSET(INDEX(B:B,ROW()),ROW()*-1+6,,ROW()-5),TRUE),0)</f>
        <v>0</v>
      </c>
      <c r="B929" s="44" t="b" cm="1">
        <f t="array" ref="B929">AND(分科號=INDEX(E:E,ROW()),INDEX(D:D,ROW())&gt;=分起日,INDEX(D:D,ROW())&lt;=分訖日,IF(分專案="全部",TRUE,INDEX(J:J,ROW())=分專案))</f>
        <v>0</v>
      </c>
      <c r="C929" s="45" cm="1">
        <f t="array" ref="C929">IF(INDEX(F:F,ROW())&lt;&gt;"",INDEX(F:F,ROW()),IF(INDEX(E:E,ROW())&lt;&gt;0,INDEX(C:C,ROW()-1),0))</f>
        <v>0</v>
      </c>
      <c r="D929" s="44" cm="1">
        <f t="array" ref="D929">IF(INDEX(G:G,ROW())&lt;&gt;"",INDEX(G:G,ROW()),IF(INDEX(E:E,ROW())&lt;&gt;0,INDEX(D:D,ROW()-1),0))</f>
        <v>0</v>
      </c>
      <c r="E929" s="217" cm="1">
        <f t="array" ref="E929">IF(INDEX(I:I,ROW())&lt;&gt;"",VALUE(TRIM(LEFT(INDEX(I:I,ROW()),6))),0)</f>
        <v>0</v>
      </c>
      <c r="F929" s="283"/>
      <c r="G929" s="287"/>
      <c r="H929" s="302"/>
      <c r="I929" s="288"/>
      <c r="J929" s="302"/>
      <c r="K929" s="303"/>
      <c r="L929" s="50"/>
      <c r="M929" s="63"/>
    </row>
    <row r="930" spans="1:13">
      <c r="A930" s="44" cm="1">
        <f t="array" aca="1" ref="A930" ca="1">IF(INDEX(B:B,ROW()),COUNTIF(OFFSET(INDEX(B:B,ROW()),ROW()*-1+6,,ROW()-5),TRUE),0)</f>
        <v>0</v>
      </c>
      <c r="B930" s="44" t="b" cm="1">
        <f t="array" ref="B930">AND(分科號=INDEX(E:E,ROW()),INDEX(D:D,ROW())&gt;=分起日,INDEX(D:D,ROW())&lt;=分訖日,IF(分專案="全部",TRUE,INDEX(J:J,ROW())=分專案))</f>
        <v>0</v>
      </c>
      <c r="C930" s="45" cm="1">
        <f t="array" ref="C930">IF(INDEX(F:F,ROW())&lt;&gt;"",INDEX(F:F,ROW()),IF(INDEX(E:E,ROW())&lt;&gt;0,INDEX(C:C,ROW()-1),0))</f>
        <v>0</v>
      </c>
      <c r="D930" s="44" cm="1">
        <f t="array" ref="D930">IF(INDEX(G:G,ROW())&lt;&gt;"",INDEX(G:G,ROW()),IF(INDEX(E:E,ROW())&lt;&gt;0,INDEX(D:D,ROW()-1),0))</f>
        <v>0</v>
      </c>
      <c r="E930" s="217" cm="1">
        <f t="array" ref="E930">IF(INDEX(I:I,ROW())&lt;&gt;"",VALUE(TRIM(LEFT(INDEX(I:I,ROW()),6))),0)</f>
        <v>0</v>
      </c>
      <c r="F930" s="283"/>
      <c r="G930" s="287"/>
      <c r="H930" s="302"/>
      <c r="I930" s="288"/>
      <c r="J930" s="302"/>
      <c r="K930" s="303"/>
      <c r="L930" s="50"/>
      <c r="M930" s="63"/>
    </row>
    <row r="931" spans="1:13">
      <c r="A931" s="44" cm="1">
        <f t="array" aca="1" ref="A931" ca="1">IF(INDEX(B:B,ROW()),COUNTIF(OFFSET(INDEX(B:B,ROW()),ROW()*-1+6,,ROW()-5),TRUE),0)</f>
        <v>0</v>
      </c>
      <c r="B931" s="44" t="b" cm="1">
        <f t="array" ref="B931">AND(分科號=INDEX(E:E,ROW()),INDEX(D:D,ROW())&gt;=分起日,INDEX(D:D,ROW())&lt;=分訖日,IF(分專案="全部",TRUE,INDEX(J:J,ROW())=分專案))</f>
        <v>0</v>
      </c>
      <c r="C931" s="45" cm="1">
        <f t="array" ref="C931">IF(INDEX(F:F,ROW())&lt;&gt;"",INDEX(F:F,ROW()),IF(INDEX(E:E,ROW())&lt;&gt;0,INDEX(C:C,ROW()-1),0))</f>
        <v>0</v>
      </c>
      <c r="D931" s="44" cm="1">
        <f t="array" ref="D931">IF(INDEX(G:G,ROW())&lt;&gt;"",INDEX(G:G,ROW()),IF(INDEX(E:E,ROW())&lt;&gt;0,INDEX(D:D,ROW()-1),0))</f>
        <v>0</v>
      </c>
      <c r="E931" s="217" cm="1">
        <f t="array" ref="E931">IF(INDEX(I:I,ROW())&lt;&gt;"",VALUE(TRIM(LEFT(INDEX(I:I,ROW()),6))),0)</f>
        <v>0</v>
      </c>
      <c r="F931" s="283"/>
      <c r="G931" s="287"/>
      <c r="H931" s="302"/>
      <c r="I931" s="288"/>
      <c r="J931" s="302"/>
      <c r="K931" s="303"/>
      <c r="L931" s="50"/>
      <c r="M931" s="63"/>
    </row>
    <row r="932" spans="1:13">
      <c r="A932" s="44" cm="1">
        <f t="array" aca="1" ref="A932" ca="1">IF(INDEX(B:B,ROW()),COUNTIF(OFFSET(INDEX(B:B,ROW()),ROW()*-1+6,,ROW()-5),TRUE),0)</f>
        <v>0</v>
      </c>
      <c r="B932" s="44" t="b" cm="1">
        <f t="array" ref="B932">AND(分科號=INDEX(E:E,ROW()),INDEX(D:D,ROW())&gt;=分起日,INDEX(D:D,ROW())&lt;=分訖日,IF(分專案="全部",TRUE,INDEX(J:J,ROW())=分專案))</f>
        <v>0</v>
      </c>
      <c r="C932" s="45" cm="1">
        <f t="array" ref="C932">IF(INDEX(F:F,ROW())&lt;&gt;"",INDEX(F:F,ROW()),IF(INDEX(E:E,ROW())&lt;&gt;0,INDEX(C:C,ROW()-1),0))</f>
        <v>0</v>
      </c>
      <c r="D932" s="44" cm="1">
        <f t="array" ref="D932">IF(INDEX(G:G,ROW())&lt;&gt;"",INDEX(G:G,ROW()),IF(INDEX(E:E,ROW())&lt;&gt;0,INDEX(D:D,ROW()-1),0))</f>
        <v>0</v>
      </c>
      <c r="E932" s="217" cm="1">
        <f t="array" ref="E932">IF(INDEX(I:I,ROW())&lt;&gt;"",VALUE(TRIM(LEFT(INDEX(I:I,ROW()),6))),0)</f>
        <v>0</v>
      </c>
      <c r="F932" s="283"/>
      <c r="G932" s="287"/>
      <c r="H932" s="302"/>
      <c r="I932" s="288"/>
      <c r="J932" s="302"/>
      <c r="K932" s="303"/>
      <c r="L932" s="50"/>
      <c r="M932" s="63"/>
    </row>
    <row r="933" spans="1:13">
      <c r="A933" s="44" cm="1">
        <f t="array" aca="1" ref="A933" ca="1">IF(INDEX(B:B,ROW()),COUNTIF(OFFSET(INDEX(B:B,ROW()),ROW()*-1+6,,ROW()-5),TRUE),0)</f>
        <v>0</v>
      </c>
      <c r="B933" s="44" t="b" cm="1">
        <f t="array" ref="B933">AND(分科號=INDEX(E:E,ROW()),INDEX(D:D,ROW())&gt;=分起日,INDEX(D:D,ROW())&lt;=分訖日,IF(分專案="全部",TRUE,INDEX(J:J,ROW())=分專案))</f>
        <v>0</v>
      </c>
      <c r="C933" s="45" cm="1">
        <f t="array" ref="C933">IF(INDEX(F:F,ROW())&lt;&gt;"",INDEX(F:F,ROW()),IF(INDEX(E:E,ROW())&lt;&gt;0,INDEX(C:C,ROW()-1),0))</f>
        <v>0</v>
      </c>
      <c r="D933" s="44" cm="1">
        <f t="array" ref="D933">IF(INDEX(G:G,ROW())&lt;&gt;"",INDEX(G:G,ROW()),IF(INDEX(E:E,ROW())&lt;&gt;0,INDEX(D:D,ROW()-1),0))</f>
        <v>0</v>
      </c>
      <c r="E933" s="217" cm="1">
        <f t="array" ref="E933">IF(INDEX(I:I,ROW())&lt;&gt;"",VALUE(TRIM(LEFT(INDEX(I:I,ROW()),6))),0)</f>
        <v>0</v>
      </c>
      <c r="F933" s="283"/>
      <c r="G933" s="287"/>
      <c r="H933" s="302"/>
      <c r="I933" s="288"/>
      <c r="J933" s="302"/>
      <c r="K933" s="303"/>
      <c r="L933" s="50"/>
      <c r="M933" s="63"/>
    </row>
    <row r="934" spans="1:13">
      <c r="A934" s="44" cm="1">
        <f t="array" aca="1" ref="A934" ca="1">IF(INDEX(B:B,ROW()),COUNTIF(OFFSET(INDEX(B:B,ROW()),ROW()*-1+6,,ROW()-5),TRUE),0)</f>
        <v>0</v>
      </c>
      <c r="B934" s="44" t="b" cm="1">
        <f t="array" ref="B934">AND(分科號=INDEX(E:E,ROW()),INDEX(D:D,ROW())&gt;=分起日,INDEX(D:D,ROW())&lt;=分訖日,IF(分專案="全部",TRUE,INDEX(J:J,ROW())=分專案))</f>
        <v>0</v>
      </c>
      <c r="C934" s="45" cm="1">
        <f t="array" ref="C934">IF(INDEX(F:F,ROW())&lt;&gt;"",INDEX(F:F,ROW()),IF(INDEX(E:E,ROW())&lt;&gt;0,INDEX(C:C,ROW()-1),0))</f>
        <v>0</v>
      </c>
      <c r="D934" s="44" cm="1">
        <f t="array" ref="D934">IF(INDEX(G:G,ROW())&lt;&gt;"",INDEX(G:G,ROW()),IF(INDEX(E:E,ROW())&lt;&gt;0,INDEX(D:D,ROW()-1),0))</f>
        <v>0</v>
      </c>
      <c r="E934" s="217" cm="1">
        <f t="array" ref="E934">IF(INDEX(I:I,ROW())&lt;&gt;"",VALUE(TRIM(LEFT(INDEX(I:I,ROW()),6))),0)</f>
        <v>0</v>
      </c>
      <c r="F934" s="283"/>
      <c r="G934" s="287"/>
      <c r="H934" s="302"/>
      <c r="I934" s="288"/>
      <c r="J934" s="302"/>
      <c r="K934" s="303"/>
      <c r="L934" s="50"/>
      <c r="M934" s="63"/>
    </row>
    <row r="935" spans="1:13">
      <c r="A935" s="44" cm="1">
        <f t="array" aca="1" ref="A935" ca="1">IF(INDEX(B:B,ROW()),COUNTIF(OFFSET(INDEX(B:B,ROW()),ROW()*-1+6,,ROW()-5),TRUE),0)</f>
        <v>0</v>
      </c>
      <c r="B935" s="44" t="b" cm="1">
        <f t="array" ref="B935">AND(分科號=INDEX(E:E,ROW()),INDEX(D:D,ROW())&gt;=分起日,INDEX(D:D,ROW())&lt;=分訖日,IF(分專案="全部",TRUE,INDEX(J:J,ROW())=分專案))</f>
        <v>0</v>
      </c>
      <c r="C935" s="45" cm="1">
        <f t="array" ref="C935">IF(INDEX(F:F,ROW())&lt;&gt;"",INDEX(F:F,ROW()),IF(INDEX(E:E,ROW())&lt;&gt;0,INDEX(C:C,ROW()-1),0))</f>
        <v>0</v>
      </c>
      <c r="D935" s="44" cm="1">
        <f t="array" ref="D935">IF(INDEX(G:G,ROW())&lt;&gt;"",INDEX(G:G,ROW()),IF(INDEX(E:E,ROW())&lt;&gt;0,INDEX(D:D,ROW()-1),0))</f>
        <v>0</v>
      </c>
      <c r="E935" s="217" cm="1">
        <f t="array" ref="E935">IF(INDEX(I:I,ROW())&lt;&gt;"",VALUE(TRIM(LEFT(INDEX(I:I,ROW()),6))),0)</f>
        <v>0</v>
      </c>
      <c r="F935" s="283"/>
      <c r="G935" s="287"/>
      <c r="H935" s="302"/>
      <c r="I935" s="288"/>
      <c r="J935" s="302"/>
      <c r="K935" s="303"/>
      <c r="L935" s="50"/>
      <c r="M935" s="63"/>
    </row>
    <row r="936" spans="1:13">
      <c r="A936" s="44" cm="1">
        <f t="array" aca="1" ref="A936" ca="1">IF(INDEX(B:B,ROW()),COUNTIF(OFFSET(INDEX(B:B,ROW()),ROW()*-1+6,,ROW()-5),TRUE),0)</f>
        <v>0</v>
      </c>
      <c r="B936" s="44" t="b" cm="1">
        <f t="array" ref="B936">AND(分科號=INDEX(E:E,ROW()),INDEX(D:D,ROW())&gt;=分起日,INDEX(D:D,ROW())&lt;=分訖日,IF(分專案="全部",TRUE,INDEX(J:J,ROW())=分專案))</f>
        <v>0</v>
      </c>
      <c r="C936" s="45" cm="1">
        <f t="array" ref="C936">IF(INDEX(F:F,ROW())&lt;&gt;"",INDEX(F:F,ROW()),IF(INDEX(E:E,ROW())&lt;&gt;0,INDEX(C:C,ROW()-1),0))</f>
        <v>0</v>
      </c>
      <c r="D936" s="44" cm="1">
        <f t="array" ref="D936">IF(INDEX(G:G,ROW())&lt;&gt;"",INDEX(G:G,ROW()),IF(INDEX(E:E,ROW())&lt;&gt;0,INDEX(D:D,ROW()-1),0))</f>
        <v>0</v>
      </c>
      <c r="E936" s="217" cm="1">
        <f t="array" ref="E936">IF(INDEX(I:I,ROW())&lt;&gt;"",VALUE(TRIM(LEFT(INDEX(I:I,ROW()),6))),0)</f>
        <v>0</v>
      </c>
      <c r="F936" s="283"/>
      <c r="G936" s="287"/>
      <c r="H936" s="302"/>
      <c r="I936" s="288"/>
      <c r="J936" s="302"/>
      <c r="K936" s="303"/>
      <c r="L936" s="50"/>
      <c r="M936" s="63"/>
    </row>
    <row r="937" spans="1:13">
      <c r="A937" s="44" cm="1">
        <f t="array" aca="1" ref="A937" ca="1">IF(INDEX(B:B,ROW()),COUNTIF(OFFSET(INDEX(B:B,ROW()),ROW()*-1+6,,ROW()-5),TRUE),0)</f>
        <v>0</v>
      </c>
      <c r="B937" s="44" t="b" cm="1">
        <f t="array" ref="B937">AND(分科號=INDEX(E:E,ROW()),INDEX(D:D,ROW())&gt;=分起日,INDEX(D:D,ROW())&lt;=分訖日,IF(分專案="全部",TRUE,INDEX(J:J,ROW())=分專案))</f>
        <v>0</v>
      </c>
      <c r="C937" s="45" cm="1">
        <f t="array" ref="C937">IF(INDEX(F:F,ROW())&lt;&gt;"",INDEX(F:F,ROW()),IF(INDEX(E:E,ROW())&lt;&gt;0,INDEX(C:C,ROW()-1),0))</f>
        <v>0</v>
      </c>
      <c r="D937" s="44" cm="1">
        <f t="array" ref="D937">IF(INDEX(G:G,ROW())&lt;&gt;"",INDEX(G:G,ROW()),IF(INDEX(E:E,ROW())&lt;&gt;0,INDEX(D:D,ROW()-1),0))</f>
        <v>0</v>
      </c>
      <c r="E937" s="217" cm="1">
        <f t="array" ref="E937">IF(INDEX(I:I,ROW())&lt;&gt;"",VALUE(TRIM(LEFT(INDEX(I:I,ROW()),6))),0)</f>
        <v>0</v>
      </c>
      <c r="F937" s="283"/>
      <c r="G937" s="287"/>
      <c r="H937" s="302"/>
      <c r="I937" s="288"/>
      <c r="J937" s="302"/>
      <c r="K937" s="303"/>
      <c r="L937" s="50"/>
      <c r="M937" s="63"/>
    </row>
    <row r="938" spans="1:13">
      <c r="A938" s="44" cm="1">
        <f t="array" aca="1" ref="A938" ca="1">IF(INDEX(B:B,ROW()),COUNTIF(OFFSET(INDEX(B:B,ROW()),ROW()*-1+6,,ROW()-5),TRUE),0)</f>
        <v>0</v>
      </c>
      <c r="B938" s="44" t="b" cm="1">
        <f t="array" ref="B938">AND(分科號=INDEX(E:E,ROW()),INDEX(D:D,ROW())&gt;=分起日,INDEX(D:D,ROW())&lt;=分訖日,IF(分專案="全部",TRUE,INDEX(J:J,ROW())=分專案))</f>
        <v>0</v>
      </c>
      <c r="C938" s="45" cm="1">
        <f t="array" ref="C938">IF(INDEX(F:F,ROW())&lt;&gt;"",INDEX(F:F,ROW()),IF(INDEX(E:E,ROW())&lt;&gt;0,INDEX(C:C,ROW()-1),0))</f>
        <v>0</v>
      </c>
      <c r="D938" s="44" cm="1">
        <f t="array" ref="D938">IF(INDEX(G:G,ROW())&lt;&gt;"",INDEX(G:G,ROW()),IF(INDEX(E:E,ROW())&lt;&gt;0,INDEX(D:D,ROW()-1),0))</f>
        <v>0</v>
      </c>
      <c r="E938" s="217" cm="1">
        <f t="array" ref="E938">IF(INDEX(I:I,ROW())&lt;&gt;"",VALUE(TRIM(LEFT(INDEX(I:I,ROW()),6))),0)</f>
        <v>0</v>
      </c>
      <c r="F938" s="283"/>
      <c r="G938" s="287"/>
      <c r="H938" s="302"/>
      <c r="I938" s="288"/>
      <c r="J938" s="302"/>
      <c r="K938" s="303"/>
      <c r="L938" s="50"/>
      <c r="M938" s="63"/>
    </row>
    <row r="939" spans="1:13">
      <c r="A939" s="44" cm="1">
        <f t="array" aca="1" ref="A939" ca="1">IF(INDEX(B:B,ROW()),COUNTIF(OFFSET(INDEX(B:B,ROW()),ROW()*-1+6,,ROW()-5),TRUE),0)</f>
        <v>0</v>
      </c>
      <c r="B939" s="44" t="b" cm="1">
        <f t="array" ref="B939">AND(分科號=INDEX(E:E,ROW()),INDEX(D:D,ROW())&gt;=分起日,INDEX(D:D,ROW())&lt;=分訖日,IF(分專案="全部",TRUE,INDEX(J:J,ROW())=分專案))</f>
        <v>0</v>
      </c>
      <c r="C939" s="45" cm="1">
        <f t="array" ref="C939">IF(INDEX(F:F,ROW())&lt;&gt;"",INDEX(F:F,ROW()),IF(INDEX(E:E,ROW())&lt;&gt;0,INDEX(C:C,ROW()-1),0))</f>
        <v>0</v>
      </c>
      <c r="D939" s="44" cm="1">
        <f t="array" ref="D939">IF(INDEX(G:G,ROW())&lt;&gt;"",INDEX(G:G,ROW()),IF(INDEX(E:E,ROW())&lt;&gt;0,INDEX(D:D,ROW()-1),0))</f>
        <v>0</v>
      </c>
      <c r="E939" s="217" cm="1">
        <f t="array" ref="E939">IF(INDEX(I:I,ROW())&lt;&gt;"",VALUE(TRIM(LEFT(INDEX(I:I,ROW()),6))),0)</f>
        <v>0</v>
      </c>
      <c r="F939" s="283"/>
      <c r="G939" s="287"/>
      <c r="H939" s="302"/>
      <c r="I939" s="288"/>
      <c r="J939" s="302"/>
      <c r="K939" s="303"/>
      <c r="L939" s="50"/>
      <c r="M939" s="63"/>
    </row>
    <row r="940" spans="1:13">
      <c r="A940" s="44" cm="1">
        <f t="array" aca="1" ref="A940" ca="1">IF(INDEX(B:B,ROW()),COUNTIF(OFFSET(INDEX(B:B,ROW()),ROW()*-1+6,,ROW()-5),TRUE),0)</f>
        <v>0</v>
      </c>
      <c r="B940" s="44" t="b" cm="1">
        <f t="array" ref="B940">AND(分科號=INDEX(E:E,ROW()),INDEX(D:D,ROW())&gt;=分起日,INDEX(D:D,ROW())&lt;=分訖日,IF(分專案="全部",TRUE,INDEX(J:J,ROW())=分專案))</f>
        <v>0</v>
      </c>
      <c r="C940" s="45" cm="1">
        <f t="array" ref="C940">IF(INDEX(F:F,ROW())&lt;&gt;"",INDEX(F:F,ROW()),IF(INDEX(E:E,ROW())&lt;&gt;0,INDEX(C:C,ROW()-1),0))</f>
        <v>0</v>
      </c>
      <c r="D940" s="44" cm="1">
        <f t="array" ref="D940">IF(INDEX(G:G,ROW())&lt;&gt;"",INDEX(G:G,ROW()),IF(INDEX(E:E,ROW())&lt;&gt;0,INDEX(D:D,ROW()-1),0))</f>
        <v>0</v>
      </c>
      <c r="E940" s="217" cm="1">
        <f t="array" ref="E940">IF(INDEX(I:I,ROW())&lt;&gt;"",VALUE(TRIM(LEFT(INDEX(I:I,ROW()),6))),0)</f>
        <v>0</v>
      </c>
      <c r="F940" s="283"/>
      <c r="G940" s="287"/>
      <c r="H940" s="302"/>
      <c r="I940" s="288"/>
      <c r="J940" s="302"/>
      <c r="K940" s="303"/>
      <c r="L940" s="50"/>
      <c r="M940" s="63"/>
    </row>
    <row r="941" spans="1:13">
      <c r="A941" s="44" cm="1">
        <f t="array" aca="1" ref="A941" ca="1">IF(INDEX(B:B,ROW()),COUNTIF(OFFSET(INDEX(B:B,ROW()),ROW()*-1+6,,ROW()-5),TRUE),0)</f>
        <v>0</v>
      </c>
      <c r="B941" s="44" t="b" cm="1">
        <f t="array" ref="B941">AND(分科號=INDEX(E:E,ROW()),INDEX(D:D,ROW())&gt;=分起日,INDEX(D:D,ROW())&lt;=分訖日,IF(分專案="全部",TRUE,INDEX(J:J,ROW())=分專案))</f>
        <v>0</v>
      </c>
      <c r="C941" s="45" cm="1">
        <f t="array" ref="C941">IF(INDEX(F:F,ROW())&lt;&gt;"",INDEX(F:F,ROW()),IF(INDEX(E:E,ROW())&lt;&gt;0,INDEX(C:C,ROW()-1),0))</f>
        <v>0</v>
      </c>
      <c r="D941" s="44" cm="1">
        <f t="array" ref="D941">IF(INDEX(G:G,ROW())&lt;&gt;"",INDEX(G:G,ROW()),IF(INDEX(E:E,ROW())&lt;&gt;0,INDEX(D:D,ROW()-1),0))</f>
        <v>0</v>
      </c>
      <c r="E941" s="217" cm="1">
        <f t="array" ref="E941">IF(INDEX(I:I,ROW())&lt;&gt;"",VALUE(TRIM(LEFT(INDEX(I:I,ROW()),6))),0)</f>
        <v>0</v>
      </c>
      <c r="F941" s="283"/>
      <c r="G941" s="287"/>
      <c r="H941" s="302"/>
      <c r="I941" s="288"/>
      <c r="J941" s="302"/>
      <c r="K941" s="303"/>
      <c r="L941" s="50"/>
      <c r="M941" s="63"/>
    </row>
    <row r="942" spans="1:13">
      <c r="A942" s="44" cm="1">
        <f t="array" aca="1" ref="A942" ca="1">IF(INDEX(B:B,ROW()),COUNTIF(OFFSET(INDEX(B:B,ROW()),ROW()*-1+6,,ROW()-5),TRUE),0)</f>
        <v>0</v>
      </c>
      <c r="B942" s="44" t="b" cm="1">
        <f t="array" ref="B942">AND(分科號=INDEX(E:E,ROW()),INDEX(D:D,ROW())&gt;=分起日,INDEX(D:D,ROW())&lt;=分訖日,IF(分專案="全部",TRUE,INDEX(J:J,ROW())=分專案))</f>
        <v>0</v>
      </c>
      <c r="C942" s="45" cm="1">
        <f t="array" ref="C942">IF(INDEX(F:F,ROW())&lt;&gt;"",INDEX(F:F,ROW()),IF(INDEX(E:E,ROW())&lt;&gt;0,INDEX(C:C,ROW()-1),0))</f>
        <v>0</v>
      </c>
      <c r="D942" s="44" cm="1">
        <f t="array" ref="D942">IF(INDEX(G:G,ROW())&lt;&gt;"",INDEX(G:G,ROW()),IF(INDEX(E:E,ROW())&lt;&gt;0,INDEX(D:D,ROW()-1),0))</f>
        <v>0</v>
      </c>
      <c r="E942" s="217" cm="1">
        <f t="array" ref="E942">IF(INDEX(I:I,ROW())&lt;&gt;"",VALUE(TRIM(LEFT(INDEX(I:I,ROW()),6))),0)</f>
        <v>0</v>
      </c>
      <c r="F942" s="283"/>
      <c r="G942" s="287"/>
      <c r="H942" s="302"/>
      <c r="I942" s="288"/>
      <c r="J942" s="302"/>
      <c r="K942" s="303"/>
      <c r="L942" s="50"/>
      <c r="M942" s="63"/>
    </row>
    <row r="943" spans="1:13">
      <c r="A943" s="44" cm="1">
        <f t="array" aca="1" ref="A943" ca="1">IF(INDEX(B:B,ROW()),COUNTIF(OFFSET(INDEX(B:B,ROW()),ROW()*-1+6,,ROW()-5),TRUE),0)</f>
        <v>0</v>
      </c>
      <c r="B943" s="44" t="b" cm="1">
        <f t="array" ref="B943">AND(分科號=INDEX(E:E,ROW()),INDEX(D:D,ROW())&gt;=分起日,INDEX(D:D,ROW())&lt;=分訖日,IF(分專案="全部",TRUE,INDEX(J:J,ROW())=分專案))</f>
        <v>0</v>
      </c>
      <c r="C943" s="45" cm="1">
        <f t="array" ref="C943">IF(INDEX(F:F,ROW())&lt;&gt;"",INDEX(F:F,ROW()),IF(INDEX(E:E,ROW())&lt;&gt;0,INDEX(C:C,ROW()-1),0))</f>
        <v>0</v>
      </c>
      <c r="D943" s="44" cm="1">
        <f t="array" ref="D943">IF(INDEX(G:G,ROW())&lt;&gt;"",INDEX(G:G,ROW()),IF(INDEX(E:E,ROW())&lt;&gt;0,INDEX(D:D,ROW()-1),0))</f>
        <v>0</v>
      </c>
      <c r="E943" s="217" cm="1">
        <f t="array" ref="E943">IF(INDEX(I:I,ROW())&lt;&gt;"",VALUE(TRIM(LEFT(INDEX(I:I,ROW()),6))),0)</f>
        <v>0</v>
      </c>
      <c r="F943" s="283"/>
      <c r="G943" s="287"/>
      <c r="H943" s="302"/>
      <c r="I943" s="288"/>
      <c r="J943" s="302"/>
      <c r="K943" s="303"/>
      <c r="L943" s="50"/>
      <c r="M943" s="63"/>
    </row>
    <row r="944" spans="1:13">
      <c r="A944" s="44" cm="1">
        <f t="array" aca="1" ref="A944" ca="1">IF(INDEX(B:B,ROW()),COUNTIF(OFFSET(INDEX(B:B,ROW()),ROW()*-1+6,,ROW()-5),TRUE),0)</f>
        <v>0</v>
      </c>
      <c r="B944" s="44" t="b" cm="1">
        <f t="array" ref="B944">AND(分科號=INDEX(E:E,ROW()),INDEX(D:D,ROW())&gt;=分起日,INDEX(D:D,ROW())&lt;=分訖日,IF(分專案="全部",TRUE,INDEX(J:J,ROW())=分專案))</f>
        <v>0</v>
      </c>
      <c r="C944" s="45" cm="1">
        <f t="array" ref="C944">IF(INDEX(F:F,ROW())&lt;&gt;"",INDEX(F:F,ROW()),IF(INDEX(E:E,ROW())&lt;&gt;0,INDEX(C:C,ROW()-1),0))</f>
        <v>0</v>
      </c>
      <c r="D944" s="44" cm="1">
        <f t="array" ref="D944">IF(INDEX(G:G,ROW())&lt;&gt;"",INDEX(G:G,ROW()),IF(INDEX(E:E,ROW())&lt;&gt;0,INDEX(D:D,ROW()-1),0))</f>
        <v>0</v>
      </c>
      <c r="E944" s="217" cm="1">
        <f t="array" ref="E944">IF(INDEX(I:I,ROW())&lt;&gt;"",VALUE(TRIM(LEFT(INDEX(I:I,ROW()),6))),0)</f>
        <v>0</v>
      </c>
      <c r="F944" s="283"/>
      <c r="G944" s="287"/>
      <c r="H944" s="302"/>
      <c r="I944" s="288"/>
      <c r="J944" s="302"/>
      <c r="K944" s="303"/>
      <c r="L944" s="50"/>
      <c r="M944" s="63"/>
    </row>
    <row r="945" spans="1:13">
      <c r="A945" s="44" cm="1">
        <f t="array" aca="1" ref="A945" ca="1">IF(INDEX(B:B,ROW()),COUNTIF(OFFSET(INDEX(B:B,ROW()),ROW()*-1+6,,ROW()-5),TRUE),0)</f>
        <v>0</v>
      </c>
      <c r="B945" s="44" t="b" cm="1">
        <f t="array" ref="B945">AND(分科號=INDEX(E:E,ROW()),INDEX(D:D,ROW())&gt;=分起日,INDEX(D:D,ROW())&lt;=分訖日,IF(分專案="全部",TRUE,INDEX(J:J,ROW())=分專案))</f>
        <v>0</v>
      </c>
      <c r="C945" s="45" cm="1">
        <f t="array" ref="C945">IF(INDEX(F:F,ROW())&lt;&gt;"",INDEX(F:F,ROW()),IF(INDEX(E:E,ROW())&lt;&gt;0,INDEX(C:C,ROW()-1),0))</f>
        <v>0</v>
      </c>
      <c r="D945" s="44" cm="1">
        <f t="array" ref="D945">IF(INDEX(G:G,ROW())&lt;&gt;"",INDEX(G:G,ROW()),IF(INDEX(E:E,ROW())&lt;&gt;0,INDEX(D:D,ROW()-1),0))</f>
        <v>0</v>
      </c>
      <c r="E945" s="217" cm="1">
        <f t="array" ref="E945">IF(INDEX(I:I,ROW())&lt;&gt;"",VALUE(TRIM(LEFT(INDEX(I:I,ROW()),6))),0)</f>
        <v>0</v>
      </c>
      <c r="F945" s="283"/>
      <c r="G945" s="287"/>
      <c r="H945" s="302"/>
      <c r="I945" s="288"/>
      <c r="J945" s="302"/>
      <c r="K945" s="303"/>
      <c r="L945" s="50"/>
      <c r="M945" s="63"/>
    </row>
    <row r="946" spans="1:13">
      <c r="A946" s="44" cm="1">
        <f t="array" aca="1" ref="A946" ca="1">IF(INDEX(B:B,ROW()),COUNTIF(OFFSET(INDEX(B:B,ROW()),ROW()*-1+6,,ROW()-5),TRUE),0)</f>
        <v>0</v>
      </c>
      <c r="B946" s="44" t="b" cm="1">
        <f t="array" ref="B946">AND(分科號=INDEX(E:E,ROW()),INDEX(D:D,ROW())&gt;=分起日,INDEX(D:D,ROW())&lt;=分訖日,IF(分專案="全部",TRUE,INDEX(J:J,ROW())=分專案))</f>
        <v>0</v>
      </c>
      <c r="C946" s="45" cm="1">
        <f t="array" ref="C946">IF(INDEX(F:F,ROW())&lt;&gt;"",INDEX(F:F,ROW()),IF(INDEX(E:E,ROW())&lt;&gt;0,INDEX(C:C,ROW()-1),0))</f>
        <v>0</v>
      </c>
      <c r="D946" s="44" cm="1">
        <f t="array" ref="D946">IF(INDEX(G:G,ROW())&lt;&gt;"",INDEX(G:G,ROW()),IF(INDEX(E:E,ROW())&lt;&gt;0,INDEX(D:D,ROW()-1),0))</f>
        <v>0</v>
      </c>
      <c r="E946" s="217" cm="1">
        <f t="array" ref="E946">IF(INDEX(I:I,ROW())&lt;&gt;"",VALUE(TRIM(LEFT(INDEX(I:I,ROW()),6))),0)</f>
        <v>0</v>
      </c>
      <c r="F946" s="283"/>
      <c r="G946" s="287"/>
      <c r="H946" s="302"/>
      <c r="I946" s="288"/>
      <c r="J946" s="302"/>
      <c r="K946" s="303"/>
      <c r="L946" s="50"/>
      <c r="M946" s="63"/>
    </row>
    <row r="947" spans="1:13">
      <c r="A947" s="44" cm="1">
        <f t="array" aca="1" ref="A947" ca="1">IF(INDEX(B:B,ROW()),COUNTIF(OFFSET(INDEX(B:B,ROW()),ROW()*-1+6,,ROW()-5),TRUE),0)</f>
        <v>0</v>
      </c>
      <c r="B947" s="44" t="b" cm="1">
        <f t="array" ref="B947">AND(分科號=INDEX(E:E,ROW()),INDEX(D:D,ROW())&gt;=分起日,INDEX(D:D,ROW())&lt;=分訖日,IF(分專案="全部",TRUE,INDEX(J:J,ROW())=分專案))</f>
        <v>0</v>
      </c>
      <c r="C947" s="45" cm="1">
        <f t="array" ref="C947">IF(INDEX(F:F,ROW())&lt;&gt;"",INDEX(F:F,ROW()),IF(INDEX(E:E,ROW())&lt;&gt;0,INDEX(C:C,ROW()-1),0))</f>
        <v>0</v>
      </c>
      <c r="D947" s="44" cm="1">
        <f t="array" ref="D947">IF(INDEX(G:G,ROW())&lt;&gt;"",INDEX(G:G,ROW()),IF(INDEX(E:E,ROW())&lt;&gt;0,INDEX(D:D,ROW()-1),0))</f>
        <v>0</v>
      </c>
      <c r="E947" s="217" cm="1">
        <f t="array" ref="E947">IF(INDEX(I:I,ROW())&lt;&gt;"",VALUE(TRIM(LEFT(INDEX(I:I,ROW()),6))),0)</f>
        <v>0</v>
      </c>
      <c r="F947" s="283"/>
      <c r="G947" s="287"/>
      <c r="H947" s="302"/>
      <c r="I947" s="288"/>
      <c r="J947" s="302"/>
      <c r="K947" s="303"/>
      <c r="L947" s="50"/>
      <c r="M947" s="63"/>
    </row>
    <row r="948" spans="1:13">
      <c r="A948" s="44" cm="1">
        <f t="array" aca="1" ref="A948" ca="1">IF(INDEX(B:B,ROW()),COUNTIF(OFFSET(INDEX(B:B,ROW()),ROW()*-1+6,,ROW()-5),TRUE),0)</f>
        <v>0</v>
      </c>
      <c r="B948" s="44" t="b" cm="1">
        <f t="array" ref="B948">AND(分科號=INDEX(E:E,ROW()),INDEX(D:D,ROW())&gt;=分起日,INDEX(D:D,ROW())&lt;=分訖日,IF(分專案="全部",TRUE,INDEX(J:J,ROW())=分專案))</f>
        <v>0</v>
      </c>
      <c r="C948" s="45" cm="1">
        <f t="array" ref="C948">IF(INDEX(F:F,ROW())&lt;&gt;"",INDEX(F:F,ROW()),IF(INDEX(E:E,ROW())&lt;&gt;0,INDEX(C:C,ROW()-1),0))</f>
        <v>0</v>
      </c>
      <c r="D948" s="44" cm="1">
        <f t="array" ref="D948">IF(INDEX(G:G,ROW())&lt;&gt;"",INDEX(G:G,ROW()),IF(INDEX(E:E,ROW())&lt;&gt;0,INDEX(D:D,ROW()-1),0))</f>
        <v>0</v>
      </c>
      <c r="E948" s="217" cm="1">
        <f t="array" ref="E948">IF(INDEX(I:I,ROW())&lt;&gt;"",VALUE(TRIM(LEFT(INDEX(I:I,ROW()),6))),0)</f>
        <v>0</v>
      </c>
      <c r="F948" s="283"/>
      <c r="G948" s="287"/>
      <c r="H948" s="302"/>
      <c r="I948" s="288"/>
      <c r="J948" s="302"/>
      <c r="K948" s="303"/>
      <c r="L948" s="50"/>
      <c r="M948" s="63"/>
    </row>
    <row r="949" spans="1:13">
      <c r="A949" s="44" cm="1">
        <f t="array" aca="1" ref="A949" ca="1">IF(INDEX(B:B,ROW()),COUNTIF(OFFSET(INDEX(B:B,ROW()),ROW()*-1+6,,ROW()-5),TRUE),0)</f>
        <v>0</v>
      </c>
      <c r="B949" s="44" t="b" cm="1">
        <f t="array" ref="B949">AND(分科號=INDEX(E:E,ROW()),INDEX(D:D,ROW())&gt;=分起日,INDEX(D:D,ROW())&lt;=分訖日,IF(分專案="全部",TRUE,INDEX(J:J,ROW())=分專案))</f>
        <v>0</v>
      </c>
      <c r="C949" s="45" cm="1">
        <f t="array" ref="C949">IF(INDEX(F:F,ROW())&lt;&gt;"",INDEX(F:F,ROW()),IF(INDEX(E:E,ROW())&lt;&gt;0,INDEX(C:C,ROW()-1),0))</f>
        <v>0</v>
      </c>
      <c r="D949" s="44" cm="1">
        <f t="array" ref="D949">IF(INDEX(G:G,ROW())&lt;&gt;"",INDEX(G:G,ROW()),IF(INDEX(E:E,ROW())&lt;&gt;0,INDEX(D:D,ROW()-1),0))</f>
        <v>0</v>
      </c>
      <c r="E949" s="217" cm="1">
        <f t="array" ref="E949">IF(INDEX(I:I,ROW())&lt;&gt;"",VALUE(TRIM(LEFT(INDEX(I:I,ROW()),6))),0)</f>
        <v>0</v>
      </c>
      <c r="F949" s="283"/>
      <c r="G949" s="287"/>
      <c r="H949" s="302"/>
      <c r="I949" s="288"/>
      <c r="J949" s="302"/>
      <c r="K949" s="303"/>
      <c r="L949" s="50"/>
      <c r="M949" s="63"/>
    </row>
    <row r="950" spans="1:13">
      <c r="A950" s="44" cm="1">
        <f t="array" aca="1" ref="A950" ca="1">IF(INDEX(B:B,ROW()),COUNTIF(OFFSET(INDEX(B:B,ROW()),ROW()*-1+6,,ROW()-5),TRUE),0)</f>
        <v>0</v>
      </c>
      <c r="B950" s="44" t="b" cm="1">
        <f t="array" ref="B950">AND(分科號=INDEX(E:E,ROW()),INDEX(D:D,ROW())&gt;=分起日,INDEX(D:D,ROW())&lt;=分訖日,IF(分專案="全部",TRUE,INDEX(J:J,ROW())=分專案))</f>
        <v>0</v>
      </c>
      <c r="C950" s="45" cm="1">
        <f t="array" ref="C950">IF(INDEX(F:F,ROW())&lt;&gt;"",INDEX(F:F,ROW()),IF(INDEX(E:E,ROW())&lt;&gt;0,INDEX(C:C,ROW()-1),0))</f>
        <v>0</v>
      </c>
      <c r="D950" s="44" cm="1">
        <f t="array" ref="D950">IF(INDEX(G:G,ROW())&lt;&gt;"",INDEX(G:G,ROW()),IF(INDEX(E:E,ROW())&lt;&gt;0,INDEX(D:D,ROW()-1),0))</f>
        <v>0</v>
      </c>
      <c r="E950" s="217" cm="1">
        <f t="array" ref="E950">IF(INDEX(I:I,ROW())&lt;&gt;"",VALUE(TRIM(LEFT(INDEX(I:I,ROW()),6))),0)</f>
        <v>0</v>
      </c>
      <c r="F950" s="283"/>
      <c r="G950" s="287"/>
      <c r="H950" s="302"/>
      <c r="I950" s="288"/>
      <c r="J950" s="302"/>
      <c r="K950" s="303"/>
      <c r="L950" s="50"/>
      <c r="M950" s="63"/>
    </row>
    <row r="951" spans="1:13">
      <c r="A951" s="44" cm="1">
        <f t="array" aca="1" ref="A951" ca="1">IF(INDEX(B:B,ROW()),COUNTIF(OFFSET(INDEX(B:B,ROW()),ROW()*-1+6,,ROW()-5),TRUE),0)</f>
        <v>0</v>
      </c>
      <c r="B951" s="44" t="b" cm="1">
        <f t="array" ref="B951">AND(分科號=INDEX(E:E,ROW()),INDEX(D:D,ROW())&gt;=分起日,INDEX(D:D,ROW())&lt;=分訖日,IF(分專案="全部",TRUE,INDEX(J:J,ROW())=分專案))</f>
        <v>0</v>
      </c>
      <c r="C951" s="45" cm="1">
        <f t="array" ref="C951">IF(INDEX(F:F,ROW())&lt;&gt;"",INDEX(F:F,ROW()),IF(INDEX(E:E,ROW())&lt;&gt;0,INDEX(C:C,ROW()-1),0))</f>
        <v>0</v>
      </c>
      <c r="D951" s="44" cm="1">
        <f t="array" ref="D951">IF(INDEX(G:G,ROW())&lt;&gt;"",INDEX(G:G,ROW()),IF(INDEX(E:E,ROW())&lt;&gt;0,INDEX(D:D,ROW()-1),0))</f>
        <v>0</v>
      </c>
      <c r="E951" s="217" cm="1">
        <f t="array" ref="E951">IF(INDEX(I:I,ROW())&lt;&gt;"",VALUE(TRIM(LEFT(INDEX(I:I,ROW()),6))),0)</f>
        <v>0</v>
      </c>
      <c r="F951" s="283"/>
      <c r="G951" s="287"/>
      <c r="H951" s="302"/>
      <c r="I951" s="288"/>
      <c r="J951" s="302"/>
      <c r="K951" s="303"/>
      <c r="L951" s="50"/>
      <c r="M951" s="63"/>
    </row>
    <row r="952" spans="1:13">
      <c r="A952" s="44" cm="1">
        <f t="array" aca="1" ref="A952" ca="1">IF(INDEX(B:B,ROW()),COUNTIF(OFFSET(INDEX(B:B,ROW()),ROW()*-1+6,,ROW()-5),TRUE),0)</f>
        <v>0</v>
      </c>
      <c r="B952" s="44" t="b" cm="1">
        <f t="array" ref="B952">AND(分科號=INDEX(E:E,ROW()),INDEX(D:D,ROW())&gt;=分起日,INDEX(D:D,ROW())&lt;=分訖日,IF(分專案="全部",TRUE,INDEX(J:J,ROW())=分專案))</f>
        <v>0</v>
      </c>
      <c r="C952" s="45" cm="1">
        <f t="array" ref="C952">IF(INDEX(F:F,ROW())&lt;&gt;"",INDEX(F:F,ROW()),IF(INDEX(E:E,ROW())&lt;&gt;0,INDEX(C:C,ROW()-1),0))</f>
        <v>0</v>
      </c>
      <c r="D952" s="44" cm="1">
        <f t="array" ref="D952">IF(INDEX(G:G,ROW())&lt;&gt;"",INDEX(G:G,ROW()),IF(INDEX(E:E,ROW())&lt;&gt;0,INDEX(D:D,ROW()-1),0))</f>
        <v>0</v>
      </c>
      <c r="E952" s="217" cm="1">
        <f t="array" ref="E952">IF(INDEX(I:I,ROW())&lt;&gt;"",VALUE(TRIM(LEFT(INDEX(I:I,ROW()),6))),0)</f>
        <v>0</v>
      </c>
      <c r="F952" s="283"/>
      <c r="G952" s="287"/>
      <c r="H952" s="302"/>
      <c r="I952" s="288"/>
      <c r="J952" s="302"/>
      <c r="K952" s="303"/>
      <c r="L952" s="50"/>
      <c r="M952" s="63"/>
    </row>
    <row r="953" spans="1:13">
      <c r="A953" s="44" cm="1">
        <f t="array" aca="1" ref="A953" ca="1">IF(INDEX(B:B,ROW()),COUNTIF(OFFSET(INDEX(B:B,ROW()),ROW()*-1+6,,ROW()-5),TRUE),0)</f>
        <v>0</v>
      </c>
      <c r="B953" s="44" t="b" cm="1">
        <f t="array" ref="B953">AND(分科號=INDEX(E:E,ROW()),INDEX(D:D,ROW())&gt;=分起日,INDEX(D:D,ROW())&lt;=分訖日,IF(分專案="全部",TRUE,INDEX(J:J,ROW())=分專案))</f>
        <v>0</v>
      </c>
      <c r="C953" s="45" cm="1">
        <f t="array" ref="C953">IF(INDEX(F:F,ROW())&lt;&gt;"",INDEX(F:F,ROW()),IF(INDEX(E:E,ROW())&lt;&gt;0,INDEX(C:C,ROW()-1),0))</f>
        <v>0</v>
      </c>
      <c r="D953" s="44" cm="1">
        <f t="array" ref="D953">IF(INDEX(G:G,ROW())&lt;&gt;"",INDEX(G:G,ROW()),IF(INDEX(E:E,ROW())&lt;&gt;0,INDEX(D:D,ROW()-1),0))</f>
        <v>0</v>
      </c>
      <c r="E953" s="217" cm="1">
        <f t="array" ref="E953">IF(INDEX(I:I,ROW())&lt;&gt;"",VALUE(TRIM(LEFT(INDEX(I:I,ROW()),6))),0)</f>
        <v>0</v>
      </c>
      <c r="F953" s="283"/>
      <c r="G953" s="287"/>
      <c r="H953" s="302"/>
      <c r="I953" s="288"/>
      <c r="J953" s="302"/>
      <c r="K953" s="303"/>
      <c r="L953" s="50"/>
      <c r="M953" s="63"/>
    </row>
    <row r="954" spans="1:13">
      <c r="A954" s="44" cm="1">
        <f t="array" aca="1" ref="A954" ca="1">IF(INDEX(B:B,ROW()),COUNTIF(OFFSET(INDEX(B:B,ROW()),ROW()*-1+6,,ROW()-5),TRUE),0)</f>
        <v>0</v>
      </c>
      <c r="B954" s="44" t="b" cm="1">
        <f t="array" ref="B954">AND(分科號=INDEX(E:E,ROW()),INDEX(D:D,ROW())&gt;=分起日,INDEX(D:D,ROW())&lt;=分訖日,IF(分專案="全部",TRUE,INDEX(J:J,ROW())=分專案))</f>
        <v>0</v>
      </c>
      <c r="C954" s="45" cm="1">
        <f t="array" ref="C954">IF(INDEX(F:F,ROW())&lt;&gt;"",INDEX(F:F,ROW()),IF(INDEX(E:E,ROW())&lt;&gt;0,INDEX(C:C,ROW()-1),0))</f>
        <v>0</v>
      </c>
      <c r="D954" s="44" cm="1">
        <f t="array" ref="D954">IF(INDEX(G:G,ROW())&lt;&gt;"",INDEX(G:G,ROW()),IF(INDEX(E:E,ROW())&lt;&gt;0,INDEX(D:D,ROW()-1),0))</f>
        <v>0</v>
      </c>
      <c r="E954" s="217" cm="1">
        <f t="array" ref="E954">IF(INDEX(I:I,ROW())&lt;&gt;"",VALUE(TRIM(LEFT(INDEX(I:I,ROW()),6))),0)</f>
        <v>0</v>
      </c>
      <c r="F954" s="283"/>
      <c r="G954" s="287"/>
      <c r="H954" s="302"/>
      <c r="I954" s="288"/>
      <c r="J954" s="302"/>
      <c r="K954" s="303"/>
      <c r="L954" s="50"/>
      <c r="M954" s="63"/>
    </row>
    <row r="955" spans="1:13">
      <c r="A955" s="44" cm="1">
        <f t="array" aca="1" ref="A955" ca="1">IF(INDEX(B:B,ROW()),COUNTIF(OFFSET(INDEX(B:B,ROW()),ROW()*-1+6,,ROW()-5),TRUE),0)</f>
        <v>0</v>
      </c>
      <c r="B955" s="44" t="b" cm="1">
        <f t="array" ref="B955">AND(分科號=INDEX(E:E,ROW()),INDEX(D:D,ROW())&gt;=分起日,INDEX(D:D,ROW())&lt;=分訖日,IF(分專案="全部",TRUE,INDEX(J:J,ROW())=分專案))</f>
        <v>0</v>
      </c>
      <c r="C955" s="45" cm="1">
        <f t="array" ref="C955">IF(INDEX(F:F,ROW())&lt;&gt;"",INDEX(F:F,ROW()),IF(INDEX(E:E,ROW())&lt;&gt;0,INDEX(C:C,ROW()-1),0))</f>
        <v>0</v>
      </c>
      <c r="D955" s="44" cm="1">
        <f t="array" ref="D955">IF(INDEX(G:G,ROW())&lt;&gt;"",INDEX(G:G,ROW()),IF(INDEX(E:E,ROW())&lt;&gt;0,INDEX(D:D,ROW()-1),0))</f>
        <v>0</v>
      </c>
      <c r="E955" s="217" cm="1">
        <f t="array" ref="E955">IF(INDEX(I:I,ROW())&lt;&gt;"",VALUE(TRIM(LEFT(INDEX(I:I,ROW()),6))),0)</f>
        <v>0</v>
      </c>
      <c r="F955" s="283"/>
      <c r="G955" s="287"/>
      <c r="H955" s="302"/>
      <c r="I955" s="288"/>
      <c r="J955" s="302"/>
      <c r="K955" s="303"/>
      <c r="L955" s="50"/>
      <c r="M955" s="63"/>
    </row>
    <row r="956" spans="1:13">
      <c r="A956" s="44" cm="1">
        <f t="array" aca="1" ref="A956" ca="1">IF(INDEX(B:B,ROW()),COUNTIF(OFFSET(INDEX(B:B,ROW()),ROW()*-1+6,,ROW()-5),TRUE),0)</f>
        <v>0</v>
      </c>
      <c r="B956" s="44" t="b" cm="1">
        <f t="array" ref="B956">AND(分科號=INDEX(E:E,ROW()),INDEX(D:D,ROW())&gt;=分起日,INDEX(D:D,ROW())&lt;=分訖日,IF(分專案="全部",TRUE,INDEX(J:J,ROW())=分專案))</f>
        <v>0</v>
      </c>
      <c r="C956" s="45" cm="1">
        <f t="array" ref="C956">IF(INDEX(F:F,ROW())&lt;&gt;"",INDEX(F:F,ROW()),IF(INDEX(E:E,ROW())&lt;&gt;0,INDEX(C:C,ROW()-1),0))</f>
        <v>0</v>
      </c>
      <c r="D956" s="44" cm="1">
        <f t="array" ref="D956">IF(INDEX(G:G,ROW())&lt;&gt;"",INDEX(G:G,ROW()),IF(INDEX(E:E,ROW())&lt;&gt;0,INDEX(D:D,ROW()-1),0))</f>
        <v>0</v>
      </c>
      <c r="E956" s="217" cm="1">
        <f t="array" ref="E956">IF(INDEX(I:I,ROW())&lt;&gt;"",VALUE(TRIM(LEFT(INDEX(I:I,ROW()),6))),0)</f>
        <v>0</v>
      </c>
      <c r="F956" s="283"/>
      <c r="G956" s="287"/>
      <c r="H956" s="302"/>
      <c r="I956" s="288"/>
      <c r="J956" s="302"/>
      <c r="K956" s="303"/>
      <c r="L956" s="50"/>
      <c r="M956" s="63"/>
    </row>
    <row r="957" spans="1:13">
      <c r="A957" s="44" cm="1">
        <f t="array" aca="1" ref="A957" ca="1">IF(INDEX(B:B,ROW()),COUNTIF(OFFSET(INDEX(B:B,ROW()),ROW()*-1+6,,ROW()-5),TRUE),0)</f>
        <v>0</v>
      </c>
      <c r="B957" s="44" t="b" cm="1">
        <f t="array" ref="B957">AND(分科號=INDEX(E:E,ROW()),INDEX(D:D,ROW())&gt;=分起日,INDEX(D:D,ROW())&lt;=分訖日,IF(分專案="全部",TRUE,INDEX(J:J,ROW())=分專案))</f>
        <v>0</v>
      </c>
      <c r="C957" s="45" cm="1">
        <f t="array" ref="C957">IF(INDEX(F:F,ROW())&lt;&gt;"",INDEX(F:F,ROW()),IF(INDEX(E:E,ROW())&lt;&gt;0,INDEX(C:C,ROW()-1),0))</f>
        <v>0</v>
      </c>
      <c r="D957" s="44" cm="1">
        <f t="array" ref="D957">IF(INDEX(G:G,ROW())&lt;&gt;"",INDEX(G:G,ROW()),IF(INDEX(E:E,ROW())&lt;&gt;0,INDEX(D:D,ROW()-1),0))</f>
        <v>0</v>
      </c>
      <c r="E957" s="217" cm="1">
        <f t="array" ref="E957">IF(INDEX(I:I,ROW())&lt;&gt;"",VALUE(TRIM(LEFT(INDEX(I:I,ROW()),6))),0)</f>
        <v>0</v>
      </c>
      <c r="F957" s="283"/>
      <c r="G957" s="287"/>
      <c r="H957" s="302"/>
      <c r="I957" s="288"/>
      <c r="J957" s="302"/>
      <c r="K957" s="303"/>
      <c r="L957" s="50"/>
      <c r="M957" s="63"/>
    </row>
    <row r="958" spans="1:13">
      <c r="A958" s="44" cm="1">
        <f t="array" aca="1" ref="A958" ca="1">IF(INDEX(B:B,ROW()),COUNTIF(OFFSET(INDEX(B:B,ROW()),ROW()*-1+6,,ROW()-5),TRUE),0)</f>
        <v>0</v>
      </c>
      <c r="B958" s="44" t="b" cm="1">
        <f t="array" ref="B958">AND(分科號=INDEX(E:E,ROW()),INDEX(D:D,ROW())&gt;=分起日,INDEX(D:D,ROW())&lt;=分訖日,IF(分專案="全部",TRUE,INDEX(J:J,ROW())=分專案))</f>
        <v>0</v>
      </c>
      <c r="C958" s="45" cm="1">
        <f t="array" ref="C958">IF(INDEX(F:F,ROW())&lt;&gt;"",INDEX(F:F,ROW()),IF(INDEX(E:E,ROW())&lt;&gt;0,INDEX(C:C,ROW()-1),0))</f>
        <v>0</v>
      </c>
      <c r="D958" s="44" cm="1">
        <f t="array" ref="D958">IF(INDEX(G:G,ROW())&lt;&gt;"",INDEX(G:G,ROW()),IF(INDEX(E:E,ROW())&lt;&gt;0,INDEX(D:D,ROW()-1),0))</f>
        <v>0</v>
      </c>
      <c r="E958" s="217" cm="1">
        <f t="array" ref="E958">IF(INDEX(I:I,ROW())&lt;&gt;"",VALUE(TRIM(LEFT(INDEX(I:I,ROW()),6))),0)</f>
        <v>0</v>
      </c>
      <c r="F958" s="283"/>
      <c r="G958" s="287"/>
      <c r="H958" s="302"/>
      <c r="I958" s="288"/>
      <c r="J958" s="302"/>
      <c r="K958" s="303"/>
      <c r="L958" s="50"/>
      <c r="M958" s="63"/>
    </row>
    <row r="959" spans="1:13">
      <c r="A959" s="44" cm="1">
        <f t="array" aca="1" ref="A959" ca="1">IF(INDEX(B:B,ROW()),COUNTIF(OFFSET(INDEX(B:B,ROW()),ROW()*-1+6,,ROW()-5),TRUE),0)</f>
        <v>0</v>
      </c>
      <c r="B959" s="44" t="b" cm="1">
        <f t="array" ref="B959">AND(分科號=INDEX(E:E,ROW()),INDEX(D:D,ROW())&gt;=分起日,INDEX(D:D,ROW())&lt;=分訖日,IF(分專案="全部",TRUE,INDEX(J:J,ROW())=分專案))</f>
        <v>0</v>
      </c>
      <c r="C959" s="45" cm="1">
        <f t="array" ref="C959">IF(INDEX(F:F,ROW())&lt;&gt;"",INDEX(F:F,ROW()),IF(INDEX(E:E,ROW())&lt;&gt;0,INDEX(C:C,ROW()-1),0))</f>
        <v>0</v>
      </c>
      <c r="D959" s="44" cm="1">
        <f t="array" ref="D959">IF(INDEX(G:G,ROW())&lt;&gt;"",INDEX(G:G,ROW()),IF(INDEX(E:E,ROW())&lt;&gt;0,INDEX(D:D,ROW()-1),0))</f>
        <v>0</v>
      </c>
      <c r="E959" s="217" cm="1">
        <f t="array" ref="E959">IF(INDEX(I:I,ROW())&lt;&gt;"",VALUE(TRIM(LEFT(INDEX(I:I,ROW()),6))),0)</f>
        <v>0</v>
      </c>
      <c r="F959" s="283"/>
      <c r="G959" s="287"/>
      <c r="H959" s="302"/>
      <c r="I959" s="288"/>
      <c r="J959" s="302"/>
      <c r="K959" s="303"/>
      <c r="L959" s="50"/>
      <c r="M959" s="63"/>
    </row>
    <row r="960" spans="1:13">
      <c r="A960" s="44" cm="1">
        <f t="array" aca="1" ref="A960" ca="1">IF(INDEX(B:B,ROW()),COUNTIF(OFFSET(INDEX(B:B,ROW()),ROW()*-1+6,,ROW()-5),TRUE),0)</f>
        <v>0</v>
      </c>
      <c r="B960" s="44" t="b" cm="1">
        <f t="array" ref="B960">AND(分科號=INDEX(E:E,ROW()),INDEX(D:D,ROW())&gt;=分起日,INDEX(D:D,ROW())&lt;=分訖日,IF(分專案="全部",TRUE,INDEX(J:J,ROW())=分專案))</f>
        <v>0</v>
      </c>
      <c r="C960" s="45" cm="1">
        <f t="array" ref="C960">IF(INDEX(F:F,ROW())&lt;&gt;"",INDEX(F:F,ROW()),IF(INDEX(E:E,ROW())&lt;&gt;0,INDEX(C:C,ROW()-1),0))</f>
        <v>0</v>
      </c>
      <c r="D960" s="44" cm="1">
        <f t="array" ref="D960">IF(INDEX(G:G,ROW())&lt;&gt;"",INDEX(G:G,ROW()),IF(INDEX(E:E,ROW())&lt;&gt;0,INDEX(D:D,ROW()-1),0))</f>
        <v>0</v>
      </c>
      <c r="E960" s="217" cm="1">
        <f t="array" ref="E960">IF(INDEX(I:I,ROW())&lt;&gt;"",VALUE(TRIM(LEFT(INDEX(I:I,ROW()),6))),0)</f>
        <v>0</v>
      </c>
      <c r="F960" s="283"/>
      <c r="G960" s="287"/>
      <c r="H960" s="302"/>
      <c r="I960" s="288"/>
      <c r="J960" s="302"/>
      <c r="K960" s="303"/>
      <c r="L960" s="50"/>
      <c r="M960" s="63"/>
    </row>
    <row r="961" spans="1:13">
      <c r="A961" s="44" cm="1">
        <f t="array" aca="1" ref="A961" ca="1">IF(INDEX(B:B,ROW()),COUNTIF(OFFSET(INDEX(B:B,ROW()),ROW()*-1+6,,ROW()-5),TRUE),0)</f>
        <v>0</v>
      </c>
      <c r="B961" s="44" t="b" cm="1">
        <f t="array" ref="B961">AND(分科號=INDEX(E:E,ROW()),INDEX(D:D,ROW())&gt;=分起日,INDEX(D:D,ROW())&lt;=分訖日,IF(分專案="全部",TRUE,INDEX(J:J,ROW())=分專案))</f>
        <v>0</v>
      </c>
      <c r="C961" s="45" cm="1">
        <f t="array" ref="C961">IF(INDEX(F:F,ROW())&lt;&gt;"",INDEX(F:F,ROW()),IF(INDEX(E:E,ROW())&lt;&gt;0,INDEX(C:C,ROW()-1),0))</f>
        <v>0</v>
      </c>
      <c r="D961" s="44" cm="1">
        <f t="array" ref="D961">IF(INDEX(G:G,ROW())&lt;&gt;"",INDEX(G:G,ROW()),IF(INDEX(E:E,ROW())&lt;&gt;0,INDEX(D:D,ROW()-1),0))</f>
        <v>0</v>
      </c>
      <c r="E961" s="217" cm="1">
        <f t="array" ref="E961">IF(INDEX(I:I,ROW())&lt;&gt;"",VALUE(TRIM(LEFT(INDEX(I:I,ROW()),6))),0)</f>
        <v>0</v>
      </c>
      <c r="F961" s="283"/>
      <c r="G961" s="287"/>
      <c r="H961" s="302"/>
      <c r="I961" s="288"/>
      <c r="J961" s="302"/>
      <c r="K961" s="303"/>
      <c r="L961" s="50"/>
      <c r="M961" s="63"/>
    </row>
    <row r="962" spans="1:13">
      <c r="A962" s="44" cm="1">
        <f t="array" aca="1" ref="A962" ca="1">IF(INDEX(B:B,ROW()),COUNTIF(OFFSET(INDEX(B:B,ROW()),ROW()*-1+6,,ROW()-5),TRUE),0)</f>
        <v>0</v>
      </c>
      <c r="B962" s="44" t="b" cm="1">
        <f t="array" ref="B962">AND(分科號=INDEX(E:E,ROW()),INDEX(D:D,ROW())&gt;=分起日,INDEX(D:D,ROW())&lt;=分訖日,IF(分專案="全部",TRUE,INDEX(J:J,ROW())=分專案))</f>
        <v>0</v>
      </c>
      <c r="C962" s="45" cm="1">
        <f t="array" ref="C962">IF(INDEX(F:F,ROW())&lt;&gt;"",INDEX(F:F,ROW()),IF(INDEX(E:E,ROW())&lt;&gt;0,INDEX(C:C,ROW()-1),0))</f>
        <v>0</v>
      </c>
      <c r="D962" s="44" cm="1">
        <f t="array" ref="D962">IF(INDEX(G:G,ROW())&lt;&gt;"",INDEX(G:G,ROW()),IF(INDEX(E:E,ROW())&lt;&gt;0,INDEX(D:D,ROW()-1),0))</f>
        <v>0</v>
      </c>
      <c r="E962" s="217" cm="1">
        <f t="array" ref="E962">IF(INDEX(I:I,ROW())&lt;&gt;"",VALUE(TRIM(LEFT(INDEX(I:I,ROW()),6))),0)</f>
        <v>0</v>
      </c>
      <c r="F962" s="283"/>
      <c r="G962" s="287"/>
      <c r="H962" s="302"/>
      <c r="I962" s="288"/>
      <c r="J962" s="302"/>
      <c r="K962" s="303"/>
      <c r="L962" s="50"/>
      <c r="M962" s="63"/>
    </row>
    <row r="963" spans="1:13">
      <c r="A963" s="44" cm="1">
        <f t="array" aca="1" ref="A963" ca="1">IF(INDEX(B:B,ROW()),COUNTIF(OFFSET(INDEX(B:B,ROW()),ROW()*-1+6,,ROW()-5),TRUE),0)</f>
        <v>0</v>
      </c>
      <c r="B963" s="44" t="b" cm="1">
        <f t="array" ref="B963">AND(分科號=INDEX(E:E,ROW()),INDEX(D:D,ROW())&gt;=分起日,INDEX(D:D,ROW())&lt;=分訖日,IF(分專案="全部",TRUE,INDEX(J:J,ROW())=分專案))</f>
        <v>0</v>
      </c>
      <c r="C963" s="45" cm="1">
        <f t="array" ref="C963">IF(INDEX(F:F,ROW())&lt;&gt;"",INDEX(F:F,ROW()),IF(INDEX(E:E,ROW())&lt;&gt;0,INDEX(C:C,ROW()-1),0))</f>
        <v>0</v>
      </c>
      <c r="D963" s="44" cm="1">
        <f t="array" ref="D963">IF(INDEX(G:G,ROW())&lt;&gt;"",INDEX(G:G,ROW()),IF(INDEX(E:E,ROW())&lt;&gt;0,INDEX(D:D,ROW()-1),0))</f>
        <v>0</v>
      </c>
      <c r="E963" s="217" cm="1">
        <f t="array" ref="E963">IF(INDEX(I:I,ROW())&lt;&gt;"",VALUE(TRIM(LEFT(INDEX(I:I,ROW()),6))),0)</f>
        <v>0</v>
      </c>
      <c r="F963" s="283"/>
      <c r="G963" s="287"/>
      <c r="H963" s="302"/>
      <c r="I963" s="288"/>
      <c r="J963" s="302"/>
      <c r="K963" s="303"/>
      <c r="L963" s="50"/>
      <c r="M963" s="63"/>
    </row>
    <row r="964" spans="1:13">
      <c r="A964" s="44" cm="1">
        <f t="array" aca="1" ref="A964" ca="1">IF(INDEX(B:B,ROW()),COUNTIF(OFFSET(INDEX(B:B,ROW()),ROW()*-1+6,,ROW()-5),TRUE),0)</f>
        <v>0</v>
      </c>
      <c r="B964" s="44" t="b" cm="1">
        <f t="array" ref="B964">AND(分科號=INDEX(E:E,ROW()),INDEX(D:D,ROW())&gt;=分起日,INDEX(D:D,ROW())&lt;=分訖日,IF(分專案="全部",TRUE,INDEX(J:J,ROW())=分專案))</f>
        <v>0</v>
      </c>
      <c r="C964" s="45" cm="1">
        <f t="array" ref="C964">IF(INDEX(F:F,ROW())&lt;&gt;"",INDEX(F:F,ROW()),IF(INDEX(E:E,ROW())&lt;&gt;0,INDEX(C:C,ROW()-1),0))</f>
        <v>0</v>
      </c>
      <c r="D964" s="44" cm="1">
        <f t="array" ref="D964">IF(INDEX(G:G,ROW())&lt;&gt;"",INDEX(G:G,ROW()),IF(INDEX(E:E,ROW())&lt;&gt;0,INDEX(D:D,ROW()-1),0))</f>
        <v>0</v>
      </c>
      <c r="E964" s="217" cm="1">
        <f t="array" ref="E964">IF(INDEX(I:I,ROW())&lt;&gt;"",VALUE(TRIM(LEFT(INDEX(I:I,ROW()),6))),0)</f>
        <v>0</v>
      </c>
      <c r="F964" s="283"/>
      <c r="G964" s="287"/>
      <c r="H964" s="302"/>
      <c r="I964" s="288"/>
      <c r="J964" s="302"/>
      <c r="K964" s="303"/>
      <c r="L964" s="50"/>
      <c r="M964" s="63"/>
    </row>
    <row r="965" spans="1:13">
      <c r="A965" s="44" cm="1">
        <f t="array" aca="1" ref="A965" ca="1">IF(INDEX(B:B,ROW()),COUNTIF(OFFSET(INDEX(B:B,ROW()),ROW()*-1+6,,ROW()-5),TRUE),0)</f>
        <v>0</v>
      </c>
      <c r="B965" s="44" t="b" cm="1">
        <f t="array" ref="B965">AND(分科號=INDEX(E:E,ROW()),INDEX(D:D,ROW())&gt;=分起日,INDEX(D:D,ROW())&lt;=分訖日,IF(分專案="全部",TRUE,INDEX(J:J,ROW())=分專案))</f>
        <v>0</v>
      </c>
      <c r="C965" s="45" cm="1">
        <f t="array" ref="C965">IF(INDEX(F:F,ROW())&lt;&gt;"",INDEX(F:F,ROW()),IF(INDEX(E:E,ROW())&lt;&gt;0,INDEX(C:C,ROW()-1),0))</f>
        <v>0</v>
      </c>
      <c r="D965" s="44" cm="1">
        <f t="array" ref="D965">IF(INDEX(G:G,ROW())&lt;&gt;"",INDEX(G:G,ROW()),IF(INDEX(E:E,ROW())&lt;&gt;0,INDEX(D:D,ROW()-1),0))</f>
        <v>0</v>
      </c>
      <c r="E965" s="217" cm="1">
        <f t="array" ref="E965">IF(INDEX(I:I,ROW())&lt;&gt;"",VALUE(TRIM(LEFT(INDEX(I:I,ROW()),6))),0)</f>
        <v>0</v>
      </c>
      <c r="F965" s="283"/>
      <c r="G965" s="287"/>
      <c r="H965" s="302"/>
      <c r="I965" s="288"/>
      <c r="J965" s="302"/>
      <c r="K965" s="303"/>
      <c r="L965" s="50"/>
      <c r="M965" s="63"/>
    </row>
    <row r="966" spans="1:13">
      <c r="A966" s="44" cm="1">
        <f t="array" aca="1" ref="A966" ca="1">IF(INDEX(B:B,ROW()),COUNTIF(OFFSET(INDEX(B:B,ROW()),ROW()*-1+6,,ROW()-5),TRUE),0)</f>
        <v>0</v>
      </c>
      <c r="B966" s="44" t="b" cm="1">
        <f t="array" ref="B966">AND(分科號=INDEX(E:E,ROW()),INDEX(D:D,ROW())&gt;=分起日,INDEX(D:D,ROW())&lt;=分訖日,IF(分專案="全部",TRUE,INDEX(J:J,ROW())=分專案))</f>
        <v>0</v>
      </c>
      <c r="C966" s="45" cm="1">
        <f t="array" ref="C966">IF(INDEX(F:F,ROW())&lt;&gt;"",INDEX(F:F,ROW()),IF(INDEX(E:E,ROW())&lt;&gt;0,INDEX(C:C,ROW()-1),0))</f>
        <v>0</v>
      </c>
      <c r="D966" s="44" cm="1">
        <f t="array" ref="D966">IF(INDEX(G:G,ROW())&lt;&gt;"",INDEX(G:G,ROW()),IF(INDEX(E:E,ROW())&lt;&gt;0,INDEX(D:D,ROW()-1),0))</f>
        <v>0</v>
      </c>
      <c r="E966" s="217" cm="1">
        <f t="array" ref="E966">IF(INDEX(I:I,ROW())&lt;&gt;"",VALUE(TRIM(LEFT(INDEX(I:I,ROW()),6))),0)</f>
        <v>0</v>
      </c>
      <c r="F966" s="283"/>
      <c r="G966" s="287"/>
      <c r="H966" s="302"/>
      <c r="I966" s="288"/>
      <c r="J966" s="302"/>
      <c r="K966" s="303"/>
      <c r="L966" s="50"/>
      <c r="M966" s="63"/>
    </row>
    <row r="967" spans="1:13">
      <c r="A967" s="44" cm="1">
        <f t="array" aca="1" ref="A967" ca="1">IF(INDEX(B:B,ROW()),COUNTIF(OFFSET(INDEX(B:B,ROW()),ROW()*-1+6,,ROW()-5),TRUE),0)</f>
        <v>0</v>
      </c>
      <c r="B967" s="44" t="b" cm="1">
        <f t="array" ref="B967">AND(分科號=INDEX(E:E,ROW()),INDEX(D:D,ROW())&gt;=分起日,INDEX(D:D,ROW())&lt;=分訖日,IF(分專案="全部",TRUE,INDEX(J:J,ROW())=分專案))</f>
        <v>0</v>
      </c>
      <c r="C967" s="45" cm="1">
        <f t="array" ref="C967">IF(INDEX(F:F,ROW())&lt;&gt;"",INDEX(F:F,ROW()),IF(INDEX(E:E,ROW())&lt;&gt;0,INDEX(C:C,ROW()-1),0))</f>
        <v>0</v>
      </c>
      <c r="D967" s="44" cm="1">
        <f t="array" ref="D967">IF(INDEX(G:G,ROW())&lt;&gt;"",INDEX(G:G,ROW()),IF(INDEX(E:E,ROW())&lt;&gt;0,INDEX(D:D,ROW()-1),0))</f>
        <v>0</v>
      </c>
      <c r="E967" s="217" cm="1">
        <f t="array" ref="E967">IF(INDEX(I:I,ROW())&lt;&gt;"",VALUE(TRIM(LEFT(INDEX(I:I,ROW()),6))),0)</f>
        <v>0</v>
      </c>
      <c r="F967" s="283"/>
      <c r="G967" s="287"/>
      <c r="H967" s="302"/>
      <c r="I967" s="288"/>
      <c r="J967" s="302"/>
      <c r="K967" s="303"/>
      <c r="L967" s="50"/>
      <c r="M967" s="63"/>
    </row>
    <row r="968" spans="1:13">
      <c r="A968" s="44" cm="1">
        <f t="array" aca="1" ref="A968" ca="1">IF(INDEX(B:B,ROW()),COUNTIF(OFFSET(INDEX(B:B,ROW()),ROW()*-1+6,,ROW()-5),TRUE),0)</f>
        <v>0</v>
      </c>
      <c r="B968" s="44" t="b" cm="1">
        <f t="array" ref="B968">AND(分科號=INDEX(E:E,ROW()),INDEX(D:D,ROW())&gt;=分起日,INDEX(D:D,ROW())&lt;=分訖日,IF(分專案="全部",TRUE,INDEX(J:J,ROW())=分專案))</f>
        <v>0</v>
      </c>
      <c r="C968" s="45" cm="1">
        <f t="array" ref="C968">IF(INDEX(F:F,ROW())&lt;&gt;"",INDEX(F:F,ROW()),IF(INDEX(E:E,ROW())&lt;&gt;0,INDEX(C:C,ROW()-1),0))</f>
        <v>0</v>
      </c>
      <c r="D968" s="44" cm="1">
        <f t="array" ref="D968">IF(INDEX(G:G,ROW())&lt;&gt;"",INDEX(G:G,ROW()),IF(INDEX(E:E,ROW())&lt;&gt;0,INDEX(D:D,ROW()-1),0))</f>
        <v>0</v>
      </c>
      <c r="E968" s="217" cm="1">
        <f t="array" ref="E968">IF(INDEX(I:I,ROW())&lt;&gt;"",VALUE(TRIM(LEFT(INDEX(I:I,ROW()),6))),0)</f>
        <v>0</v>
      </c>
      <c r="F968" s="283"/>
      <c r="G968" s="287"/>
      <c r="H968" s="302"/>
      <c r="I968" s="288"/>
      <c r="J968" s="302"/>
      <c r="K968" s="303"/>
      <c r="L968" s="50"/>
      <c r="M968" s="63"/>
    </row>
    <row r="969" spans="1:13">
      <c r="A969" s="44" cm="1">
        <f t="array" aca="1" ref="A969" ca="1">IF(INDEX(B:B,ROW()),COUNTIF(OFFSET(INDEX(B:B,ROW()),ROW()*-1+6,,ROW()-5),TRUE),0)</f>
        <v>0</v>
      </c>
      <c r="B969" s="44" t="b" cm="1">
        <f t="array" ref="B969">AND(分科號=INDEX(E:E,ROW()),INDEX(D:D,ROW())&gt;=分起日,INDEX(D:D,ROW())&lt;=分訖日,IF(分專案="全部",TRUE,INDEX(J:J,ROW())=分專案))</f>
        <v>0</v>
      </c>
      <c r="C969" s="45" cm="1">
        <f t="array" ref="C969">IF(INDEX(F:F,ROW())&lt;&gt;"",INDEX(F:F,ROW()),IF(INDEX(E:E,ROW())&lt;&gt;0,INDEX(C:C,ROW()-1),0))</f>
        <v>0</v>
      </c>
      <c r="D969" s="44" cm="1">
        <f t="array" ref="D969">IF(INDEX(G:G,ROW())&lt;&gt;"",INDEX(G:G,ROW()),IF(INDEX(E:E,ROW())&lt;&gt;0,INDEX(D:D,ROW()-1),0))</f>
        <v>0</v>
      </c>
      <c r="E969" s="217" cm="1">
        <f t="array" ref="E969">IF(INDEX(I:I,ROW())&lt;&gt;"",VALUE(TRIM(LEFT(INDEX(I:I,ROW()),6))),0)</f>
        <v>0</v>
      </c>
      <c r="F969" s="283"/>
      <c r="G969" s="287"/>
      <c r="H969" s="302"/>
      <c r="I969" s="288"/>
      <c r="J969" s="302"/>
      <c r="K969" s="303"/>
      <c r="L969" s="50"/>
      <c r="M969" s="63"/>
    </row>
    <row r="970" spans="1:13">
      <c r="A970" s="44" cm="1">
        <f t="array" aca="1" ref="A970" ca="1">IF(INDEX(B:B,ROW()),COUNTIF(OFFSET(INDEX(B:B,ROW()),ROW()*-1+6,,ROW()-5),TRUE),0)</f>
        <v>0</v>
      </c>
      <c r="B970" s="44" t="b" cm="1">
        <f t="array" ref="B970">AND(分科號=INDEX(E:E,ROW()),INDEX(D:D,ROW())&gt;=分起日,INDEX(D:D,ROW())&lt;=分訖日,IF(分專案="全部",TRUE,INDEX(J:J,ROW())=分專案))</f>
        <v>0</v>
      </c>
      <c r="C970" s="45" cm="1">
        <f t="array" ref="C970">IF(INDEX(F:F,ROW())&lt;&gt;"",INDEX(F:F,ROW()),IF(INDEX(E:E,ROW())&lt;&gt;0,INDEX(C:C,ROW()-1),0))</f>
        <v>0</v>
      </c>
      <c r="D970" s="44" cm="1">
        <f t="array" ref="D970">IF(INDEX(G:G,ROW())&lt;&gt;"",INDEX(G:G,ROW()),IF(INDEX(E:E,ROW())&lt;&gt;0,INDEX(D:D,ROW()-1),0))</f>
        <v>0</v>
      </c>
      <c r="E970" s="217" cm="1">
        <f t="array" ref="E970">IF(INDEX(I:I,ROW())&lt;&gt;"",VALUE(TRIM(LEFT(INDEX(I:I,ROW()),6))),0)</f>
        <v>0</v>
      </c>
      <c r="F970" s="283"/>
      <c r="G970" s="287"/>
      <c r="H970" s="302"/>
      <c r="I970" s="288"/>
      <c r="J970" s="302"/>
      <c r="K970" s="303"/>
      <c r="L970" s="50"/>
      <c r="M970" s="63"/>
    </row>
    <row r="971" spans="1:13">
      <c r="A971" s="44" cm="1">
        <f t="array" aca="1" ref="A971" ca="1">IF(INDEX(B:B,ROW()),COUNTIF(OFFSET(INDEX(B:B,ROW()),ROW()*-1+6,,ROW()-5),TRUE),0)</f>
        <v>0</v>
      </c>
      <c r="B971" s="44" t="b" cm="1">
        <f t="array" ref="B971">AND(分科號=INDEX(E:E,ROW()),INDEX(D:D,ROW())&gt;=分起日,INDEX(D:D,ROW())&lt;=分訖日,IF(分專案="全部",TRUE,INDEX(J:J,ROW())=分專案))</f>
        <v>0</v>
      </c>
      <c r="C971" s="45" cm="1">
        <f t="array" ref="C971">IF(INDEX(F:F,ROW())&lt;&gt;"",INDEX(F:F,ROW()),IF(INDEX(E:E,ROW())&lt;&gt;0,INDEX(C:C,ROW()-1),0))</f>
        <v>0</v>
      </c>
      <c r="D971" s="44" cm="1">
        <f t="array" ref="D971">IF(INDEX(G:G,ROW())&lt;&gt;"",INDEX(G:G,ROW()),IF(INDEX(E:E,ROW())&lt;&gt;0,INDEX(D:D,ROW()-1),0))</f>
        <v>0</v>
      </c>
      <c r="E971" s="217" cm="1">
        <f t="array" ref="E971">IF(INDEX(I:I,ROW())&lt;&gt;"",VALUE(TRIM(LEFT(INDEX(I:I,ROW()),6))),0)</f>
        <v>0</v>
      </c>
      <c r="F971" s="283"/>
      <c r="G971" s="287"/>
      <c r="H971" s="302"/>
      <c r="I971" s="288"/>
      <c r="J971" s="302"/>
      <c r="K971" s="303"/>
      <c r="L971" s="50"/>
      <c r="M971" s="63"/>
    </row>
    <row r="972" spans="1:13">
      <c r="A972" s="44" cm="1">
        <f t="array" aca="1" ref="A972" ca="1">IF(INDEX(B:B,ROW()),COUNTIF(OFFSET(INDEX(B:B,ROW()),ROW()*-1+6,,ROW()-5),TRUE),0)</f>
        <v>0</v>
      </c>
      <c r="B972" s="44" t="b" cm="1">
        <f t="array" ref="B972">AND(分科號=INDEX(E:E,ROW()),INDEX(D:D,ROW())&gt;=分起日,INDEX(D:D,ROW())&lt;=分訖日,IF(分專案="全部",TRUE,INDEX(J:J,ROW())=分專案))</f>
        <v>0</v>
      </c>
      <c r="C972" s="45" cm="1">
        <f t="array" ref="C972">IF(INDEX(F:F,ROW())&lt;&gt;"",INDEX(F:F,ROW()),IF(INDEX(E:E,ROW())&lt;&gt;0,INDEX(C:C,ROW()-1),0))</f>
        <v>0</v>
      </c>
      <c r="D972" s="44" cm="1">
        <f t="array" ref="D972">IF(INDEX(G:G,ROW())&lt;&gt;"",INDEX(G:G,ROW()),IF(INDEX(E:E,ROW())&lt;&gt;0,INDEX(D:D,ROW()-1),0))</f>
        <v>0</v>
      </c>
      <c r="E972" s="217" cm="1">
        <f t="array" ref="E972">IF(INDEX(I:I,ROW())&lt;&gt;"",VALUE(TRIM(LEFT(INDEX(I:I,ROW()),6))),0)</f>
        <v>0</v>
      </c>
      <c r="F972" s="283"/>
      <c r="G972" s="287"/>
      <c r="H972" s="302"/>
      <c r="I972" s="288"/>
      <c r="J972" s="302"/>
      <c r="K972" s="303"/>
      <c r="L972" s="50"/>
      <c r="M972" s="63"/>
    </row>
    <row r="973" spans="1:13">
      <c r="A973" s="44" cm="1">
        <f t="array" aca="1" ref="A973" ca="1">IF(INDEX(B:B,ROW()),COUNTIF(OFFSET(INDEX(B:B,ROW()),ROW()*-1+6,,ROW()-5),TRUE),0)</f>
        <v>0</v>
      </c>
      <c r="B973" s="44" t="b" cm="1">
        <f t="array" ref="B973">AND(分科號=INDEX(E:E,ROW()),INDEX(D:D,ROW())&gt;=分起日,INDEX(D:D,ROW())&lt;=分訖日,IF(分專案="全部",TRUE,INDEX(J:J,ROW())=分專案))</f>
        <v>0</v>
      </c>
      <c r="C973" s="45" cm="1">
        <f t="array" ref="C973">IF(INDEX(F:F,ROW())&lt;&gt;"",INDEX(F:F,ROW()),IF(INDEX(E:E,ROW())&lt;&gt;0,INDEX(C:C,ROW()-1),0))</f>
        <v>0</v>
      </c>
      <c r="D973" s="44" cm="1">
        <f t="array" ref="D973">IF(INDEX(G:G,ROW())&lt;&gt;"",INDEX(G:G,ROW()),IF(INDEX(E:E,ROW())&lt;&gt;0,INDEX(D:D,ROW()-1),0))</f>
        <v>0</v>
      </c>
      <c r="E973" s="217" cm="1">
        <f t="array" ref="E973">IF(INDEX(I:I,ROW())&lt;&gt;"",VALUE(TRIM(LEFT(INDEX(I:I,ROW()),6))),0)</f>
        <v>0</v>
      </c>
      <c r="F973" s="283"/>
      <c r="G973" s="287"/>
      <c r="H973" s="302"/>
      <c r="I973" s="288"/>
      <c r="J973" s="302"/>
      <c r="K973" s="303"/>
      <c r="L973" s="50"/>
      <c r="M973" s="63"/>
    </row>
    <row r="974" spans="1:13">
      <c r="A974" s="44" cm="1">
        <f t="array" aca="1" ref="A974" ca="1">IF(INDEX(B:B,ROW()),COUNTIF(OFFSET(INDEX(B:B,ROW()),ROW()*-1+6,,ROW()-5),TRUE),0)</f>
        <v>0</v>
      </c>
      <c r="B974" s="44" t="b" cm="1">
        <f t="array" ref="B974">AND(分科號=INDEX(E:E,ROW()),INDEX(D:D,ROW())&gt;=分起日,INDEX(D:D,ROW())&lt;=分訖日,IF(分專案="全部",TRUE,INDEX(J:J,ROW())=分專案))</f>
        <v>0</v>
      </c>
      <c r="C974" s="45" cm="1">
        <f t="array" ref="C974">IF(INDEX(F:F,ROW())&lt;&gt;"",INDEX(F:F,ROW()),IF(INDEX(E:E,ROW())&lt;&gt;0,INDEX(C:C,ROW()-1),0))</f>
        <v>0</v>
      </c>
      <c r="D974" s="44" cm="1">
        <f t="array" ref="D974">IF(INDEX(G:G,ROW())&lt;&gt;"",INDEX(G:G,ROW()),IF(INDEX(E:E,ROW())&lt;&gt;0,INDEX(D:D,ROW()-1),0))</f>
        <v>0</v>
      </c>
      <c r="E974" s="217" cm="1">
        <f t="array" ref="E974">IF(INDEX(I:I,ROW())&lt;&gt;"",VALUE(TRIM(LEFT(INDEX(I:I,ROW()),6))),0)</f>
        <v>0</v>
      </c>
      <c r="F974" s="283"/>
      <c r="G974" s="287"/>
      <c r="H974" s="302"/>
      <c r="I974" s="288"/>
      <c r="J974" s="302"/>
      <c r="K974" s="303"/>
      <c r="L974" s="50"/>
      <c r="M974" s="63"/>
    </row>
    <row r="975" spans="1:13">
      <c r="A975" s="44" cm="1">
        <f t="array" aca="1" ref="A975" ca="1">IF(INDEX(B:B,ROW()),COUNTIF(OFFSET(INDEX(B:B,ROW()),ROW()*-1+6,,ROW()-5),TRUE),0)</f>
        <v>0</v>
      </c>
      <c r="B975" s="44" t="b" cm="1">
        <f t="array" ref="B975">AND(分科號=INDEX(E:E,ROW()),INDEX(D:D,ROW())&gt;=分起日,INDEX(D:D,ROW())&lt;=分訖日,IF(分專案="全部",TRUE,INDEX(J:J,ROW())=分專案))</f>
        <v>0</v>
      </c>
      <c r="C975" s="45" cm="1">
        <f t="array" ref="C975">IF(INDEX(F:F,ROW())&lt;&gt;"",INDEX(F:F,ROW()),IF(INDEX(E:E,ROW())&lt;&gt;0,INDEX(C:C,ROW()-1),0))</f>
        <v>0</v>
      </c>
      <c r="D975" s="44" cm="1">
        <f t="array" ref="D975">IF(INDEX(G:G,ROW())&lt;&gt;"",INDEX(G:G,ROW()),IF(INDEX(E:E,ROW())&lt;&gt;0,INDEX(D:D,ROW()-1),0))</f>
        <v>0</v>
      </c>
      <c r="E975" s="217" cm="1">
        <f t="array" ref="E975">IF(INDEX(I:I,ROW())&lt;&gt;"",VALUE(TRIM(LEFT(INDEX(I:I,ROW()),6))),0)</f>
        <v>0</v>
      </c>
      <c r="F975" s="283"/>
      <c r="G975" s="287"/>
      <c r="H975" s="302"/>
      <c r="I975" s="288"/>
      <c r="J975" s="302"/>
      <c r="K975" s="303"/>
      <c r="L975" s="50"/>
      <c r="M975" s="63"/>
    </row>
    <row r="976" spans="1:13">
      <c r="A976" s="44" cm="1">
        <f t="array" aca="1" ref="A976" ca="1">IF(INDEX(B:B,ROW()),COUNTIF(OFFSET(INDEX(B:B,ROW()),ROW()*-1+6,,ROW()-5),TRUE),0)</f>
        <v>0</v>
      </c>
      <c r="B976" s="44" t="b" cm="1">
        <f t="array" ref="B976">AND(分科號=INDEX(E:E,ROW()),INDEX(D:D,ROW())&gt;=分起日,INDEX(D:D,ROW())&lt;=分訖日,IF(分專案="全部",TRUE,INDEX(J:J,ROW())=分專案))</f>
        <v>0</v>
      </c>
      <c r="C976" s="45" cm="1">
        <f t="array" ref="C976">IF(INDEX(F:F,ROW())&lt;&gt;"",INDEX(F:F,ROW()),IF(INDEX(E:E,ROW())&lt;&gt;0,INDEX(C:C,ROW()-1),0))</f>
        <v>0</v>
      </c>
      <c r="D976" s="44" cm="1">
        <f t="array" ref="D976">IF(INDEX(G:G,ROW())&lt;&gt;"",INDEX(G:G,ROW()),IF(INDEX(E:E,ROW())&lt;&gt;0,INDEX(D:D,ROW()-1),0))</f>
        <v>0</v>
      </c>
      <c r="E976" s="217" cm="1">
        <f t="array" ref="E976">IF(INDEX(I:I,ROW())&lt;&gt;"",VALUE(TRIM(LEFT(INDEX(I:I,ROW()),6))),0)</f>
        <v>0</v>
      </c>
      <c r="F976" s="283"/>
      <c r="G976" s="287"/>
      <c r="H976" s="302"/>
      <c r="I976" s="288"/>
      <c r="J976" s="302"/>
      <c r="K976" s="303"/>
      <c r="L976" s="50"/>
      <c r="M976" s="63"/>
    </row>
    <row r="977" spans="1:13">
      <c r="A977" s="44" cm="1">
        <f t="array" aca="1" ref="A977" ca="1">IF(INDEX(B:B,ROW()),COUNTIF(OFFSET(INDEX(B:B,ROW()),ROW()*-1+6,,ROW()-5),TRUE),0)</f>
        <v>0</v>
      </c>
      <c r="B977" s="44" t="b" cm="1">
        <f t="array" ref="B977">AND(分科號=INDEX(E:E,ROW()),INDEX(D:D,ROW())&gt;=分起日,INDEX(D:D,ROW())&lt;=分訖日,IF(分專案="全部",TRUE,INDEX(J:J,ROW())=分專案))</f>
        <v>0</v>
      </c>
      <c r="C977" s="45" cm="1">
        <f t="array" ref="C977">IF(INDEX(F:F,ROW())&lt;&gt;"",INDEX(F:F,ROW()),IF(INDEX(E:E,ROW())&lt;&gt;0,INDEX(C:C,ROW()-1),0))</f>
        <v>0</v>
      </c>
      <c r="D977" s="44" cm="1">
        <f t="array" ref="D977">IF(INDEX(G:G,ROW())&lt;&gt;"",INDEX(G:G,ROW()),IF(INDEX(E:E,ROW())&lt;&gt;0,INDEX(D:D,ROW()-1),0))</f>
        <v>0</v>
      </c>
      <c r="E977" s="217" cm="1">
        <f t="array" ref="E977">IF(INDEX(I:I,ROW())&lt;&gt;"",VALUE(TRIM(LEFT(INDEX(I:I,ROW()),6))),0)</f>
        <v>0</v>
      </c>
      <c r="F977" s="283"/>
      <c r="G977" s="287"/>
      <c r="H977" s="302"/>
      <c r="I977" s="288"/>
      <c r="J977" s="302"/>
      <c r="K977" s="303"/>
      <c r="L977" s="50"/>
      <c r="M977" s="63"/>
    </row>
    <row r="978" spans="1:13">
      <c r="A978" s="44" cm="1">
        <f t="array" aca="1" ref="A978" ca="1">IF(INDEX(B:B,ROW()),COUNTIF(OFFSET(INDEX(B:B,ROW()),ROW()*-1+6,,ROW()-5),TRUE),0)</f>
        <v>0</v>
      </c>
      <c r="B978" s="44" t="b" cm="1">
        <f t="array" ref="B978">AND(分科號=INDEX(E:E,ROW()),INDEX(D:D,ROW())&gt;=分起日,INDEX(D:D,ROW())&lt;=分訖日,IF(分專案="全部",TRUE,INDEX(J:J,ROW())=分專案))</f>
        <v>0</v>
      </c>
      <c r="C978" s="45" cm="1">
        <f t="array" ref="C978">IF(INDEX(F:F,ROW())&lt;&gt;"",INDEX(F:F,ROW()),IF(INDEX(E:E,ROW())&lt;&gt;0,INDEX(C:C,ROW()-1),0))</f>
        <v>0</v>
      </c>
      <c r="D978" s="44" cm="1">
        <f t="array" ref="D978">IF(INDEX(G:G,ROW())&lt;&gt;"",INDEX(G:G,ROW()),IF(INDEX(E:E,ROW())&lt;&gt;0,INDEX(D:D,ROW()-1),0))</f>
        <v>0</v>
      </c>
      <c r="E978" s="217" cm="1">
        <f t="array" ref="E978">IF(INDEX(I:I,ROW())&lt;&gt;"",VALUE(TRIM(LEFT(INDEX(I:I,ROW()),6))),0)</f>
        <v>0</v>
      </c>
      <c r="F978" s="283"/>
      <c r="G978" s="287"/>
      <c r="H978" s="302"/>
      <c r="I978" s="288"/>
      <c r="J978" s="302"/>
      <c r="K978" s="303"/>
      <c r="L978" s="50"/>
      <c r="M978" s="63"/>
    </row>
    <row r="979" spans="1:13">
      <c r="A979" s="44" cm="1">
        <f t="array" aca="1" ref="A979" ca="1">IF(INDEX(B:B,ROW()),COUNTIF(OFFSET(INDEX(B:B,ROW()),ROW()*-1+6,,ROW()-5),TRUE),0)</f>
        <v>0</v>
      </c>
      <c r="B979" s="44" t="b" cm="1">
        <f t="array" ref="B979">AND(分科號=INDEX(E:E,ROW()),INDEX(D:D,ROW())&gt;=分起日,INDEX(D:D,ROW())&lt;=分訖日,IF(分專案="全部",TRUE,INDEX(J:J,ROW())=分專案))</f>
        <v>0</v>
      </c>
      <c r="C979" s="45" cm="1">
        <f t="array" ref="C979">IF(INDEX(F:F,ROW())&lt;&gt;"",INDEX(F:F,ROW()),IF(INDEX(E:E,ROW())&lt;&gt;0,INDEX(C:C,ROW()-1),0))</f>
        <v>0</v>
      </c>
      <c r="D979" s="44" cm="1">
        <f t="array" ref="D979">IF(INDEX(G:G,ROW())&lt;&gt;"",INDEX(G:G,ROW()),IF(INDEX(E:E,ROW())&lt;&gt;0,INDEX(D:D,ROW()-1),0))</f>
        <v>0</v>
      </c>
      <c r="E979" s="217" cm="1">
        <f t="array" ref="E979">IF(INDEX(I:I,ROW())&lt;&gt;"",VALUE(TRIM(LEFT(INDEX(I:I,ROW()),6))),0)</f>
        <v>0</v>
      </c>
      <c r="F979" s="283"/>
      <c r="G979" s="287"/>
      <c r="H979" s="302"/>
      <c r="I979" s="288"/>
      <c r="J979" s="302"/>
      <c r="K979" s="303"/>
      <c r="L979" s="50"/>
      <c r="M979" s="63"/>
    </row>
    <row r="980" spans="1:13">
      <c r="A980" s="44" cm="1">
        <f t="array" aca="1" ref="A980" ca="1">IF(INDEX(B:B,ROW()),COUNTIF(OFFSET(INDEX(B:B,ROW()),ROW()*-1+6,,ROW()-5),TRUE),0)</f>
        <v>0</v>
      </c>
      <c r="B980" s="44" t="b" cm="1">
        <f t="array" ref="B980">AND(分科號=INDEX(E:E,ROW()),INDEX(D:D,ROW())&gt;=分起日,INDEX(D:D,ROW())&lt;=分訖日,IF(分專案="全部",TRUE,INDEX(J:J,ROW())=分專案))</f>
        <v>0</v>
      </c>
      <c r="C980" s="45" cm="1">
        <f t="array" ref="C980">IF(INDEX(F:F,ROW())&lt;&gt;"",INDEX(F:F,ROW()),IF(INDEX(E:E,ROW())&lt;&gt;0,INDEX(C:C,ROW()-1),0))</f>
        <v>0</v>
      </c>
      <c r="D980" s="44" cm="1">
        <f t="array" ref="D980">IF(INDEX(G:G,ROW())&lt;&gt;"",INDEX(G:G,ROW()),IF(INDEX(E:E,ROW())&lt;&gt;0,INDEX(D:D,ROW()-1),0))</f>
        <v>0</v>
      </c>
      <c r="E980" s="217" cm="1">
        <f t="array" ref="E980">IF(INDEX(I:I,ROW())&lt;&gt;"",VALUE(TRIM(LEFT(INDEX(I:I,ROW()),6))),0)</f>
        <v>0</v>
      </c>
      <c r="F980" s="283"/>
      <c r="G980" s="287"/>
      <c r="H980" s="302"/>
      <c r="I980" s="288"/>
      <c r="J980" s="302"/>
      <c r="K980" s="303"/>
      <c r="L980" s="50"/>
      <c r="M980" s="63"/>
    </row>
    <row r="981" spans="1:13">
      <c r="A981" s="44" cm="1">
        <f t="array" aca="1" ref="A981" ca="1">IF(INDEX(B:B,ROW()),COUNTIF(OFFSET(INDEX(B:B,ROW()),ROW()*-1+6,,ROW()-5),TRUE),0)</f>
        <v>0</v>
      </c>
      <c r="B981" s="44" t="b" cm="1">
        <f t="array" ref="B981">AND(分科號=INDEX(E:E,ROW()),INDEX(D:D,ROW())&gt;=分起日,INDEX(D:D,ROW())&lt;=分訖日,IF(分專案="全部",TRUE,INDEX(J:J,ROW())=分專案))</f>
        <v>0</v>
      </c>
      <c r="C981" s="45" cm="1">
        <f t="array" ref="C981">IF(INDEX(F:F,ROW())&lt;&gt;"",INDEX(F:F,ROW()),IF(INDEX(E:E,ROW())&lt;&gt;0,INDEX(C:C,ROW()-1),0))</f>
        <v>0</v>
      </c>
      <c r="D981" s="44" cm="1">
        <f t="array" ref="D981">IF(INDEX(G:G,ROW())&lt;&gt;"",INDEX(G:G,ROW()),IF(INDEX(E:E,ROW())&lt;&gt;0,INDEX(D:D,ROW()-1),0))</f>
        <v>0</v>
      </c>
      <c r="E981" s="217" cm="1">
        <f t="array" ref="E981">IF(INDEX(I:I,ROW())&lt;&gt;"",VALUE(TRIM(LEFT(INDEX(I:I,ROW()),6))),0)</f>
        <v>0</v>
      </c>
      <c r="F981" s="283"/>
      <c r="G981" s="287"/>
      <c r="H981" s="302"/>
      <c r="I981" s="288"/>
      <c r="J981" s="302"/>
      <c r="K981" s="303"/>
      <c r="L981" s="50"/>
      <c r="M981" s="63"/>
    </row>
    <row r="982" spans="1:13">
      <c r="A982" s="44" cm="1">
        <f t="array" aca="1" ref="A982" ca="1">IF(INDEX(B:B,ROW()),COUNTIF(OFFSET(INDEX(B:B,ROW()),ROW()*-1+6,,ROW()-5),TRUE),0)</f>
        <v>0</v>
      </c>
      <c r="B982" s="44" t="b" cm="1">
        <f t="array" ref="B982">AND(分科號=INDEX(E:E,ROW()),INDEX(D:D,ROW())&gt;=分起日,INDEX(D:D,ROW())&lt;=分訖日,IF(分專案="全部",TRUE,INDEX(J:J,ROW())=分專案))</f>
        <v>0</v>
      </c>
      <c r="C982" s="45" cm="1">
        <f t="array" ref="C982">IF(INDEX(F:F,ROW())&lt;&gt;"",INDEX(F:F,ROW()),IF(INDEX(E:E,ROW())&lt;&gt;0,INDEX(C:C,ROW()-1),0))</f>
        <v>0</v>
      </c>
      <c r="D982" s="44" cm="1">
        <f t="array" ref="D982">IF(INDEX(G:G,ROW())&lt;&gt;"",INDEX(G:G,ROW()),IF(INDEX(E:E,ROW())&lt;&gt;0,INDEX(D:D,ROW()-1),0))</f>
        <v>0</v>
      </c>
      <c r="E982" s="217" cm="1">
        <f t="array" ref="E982">IF(INDEX(I:I,ROW())&lt;&gt;"",VALUE(TRIM(LEFT(INDEX(I:I,ROW()),6))),0)</f>
        <v>0</v>
      </c>
      <c r="F982" s="283"/>
      <c r="G982" s="287"/>
      <c r="H982" s="302"/>
      <c r="I982" s="288"/>
      <c r="J982" s="302"/>
      <c r="K982" s="303"/>
      <c r="L982" s="50"/>
      <c r="M982" s="63"/>
    </row>
    <row r="983" spans="1:13">
      <c r="A983" s="44" cm="1">
        <f t="array" aca="1" ref="A983" ca="1">IF(INDEX(B:B,ROW()),COUNTIF(OFFSET(INDEX(B:B,ROW()),ROW()*-1+6,,ROW()-5),TRUE),0)</f>
        <v>0</v>
      </c>
      <c r="B983" s="44" t="b" cm="1">
        <f t="array" ref="B983">AND(分科號=INDEX(E:E,ROW()),INDEX(D:D,ROW())&gt;=分起日,INDEX(D:D,ROW())&lt;=分訖日,IF(分專案="全部",TRUE,INDEX(J:J,ROW())=分專案))</f>
        <v>0</v>
      </c>
      <c r="C983" s="45" cm="1">
        <f t="array" ref="C983">IF(INDEX(F:F,ROW())&lt;&gt;"",INDEX(F:F,ROW()),IF(INDEX(E:E,ROW())&lt;&gt;0,INDEX(C:C,ROW()-1),0))</f>
        <v>0</v>
      </c>
      <c r="D983" s="44" cm="1">
        <f t="array" ref="D983">IF(INDEX(G:G,ROW())&lt;&gt;"",INDEX(G:G,ROW()),IF(INDEX(E:E,ROW())&lt;&gt;0,INDEX(D:D,ROW()-1),0))</f>
        <v>0</v>
      </c>
      <c r="E983" s="217" cm="1">
        <f t="array" ref="E983">IF(INDEX(I:I,ROW())&lt;&gt;"",VALUE(TRIM(LEFT(INDEX(I:I,ROW()),6))),0)</f>
        <v>0</v>
      </c>
      <c r="F983" s="283"/>
      <c r="G983" s="287"/>
      <c r="H983" s="302"/>
      <c r="I983" s="288"/>
      <c r="J983" s="302"/>
      <c r="K983" s="303"/>
      <c r="L983" s="50"/>
      <c r="M983" s="63"/>
    </row>
    <row r="984" spans="1:13">
      <c r="A984" s="44" cm="1">
        <f t="array" aca="1" ref="A984" ca="1">IF(INDEX(B:B,ROW()),COUNTIF(OFFSET(INDEX(B:B,ROW()),ROW()*-1+6,,ROW()-5),TRUE),0)</f>
        <v>0</v>
      </c>
      <c r="B984" s="44" t="b" cm="1">
        <f t="array" ref="B984">AND(分科號=INDEX(E:E,ROW()),INDEX(D:D,ROW())&gt;=分起日,INDEX(D:D,ROW())&lt;=分訖日,IF(分專案="全部",TRUE,INDEX(J:J,ROW())=分專案))</f>
        <v>0</v>
      </c>
      <c r="C984" s="45" cm="1">
        <f t="array" ref="C984">IF(INDEX(F:F,ROW())&lt;&gt;"",INDEX(F:F,ROW()),IF(INDEX(E:E,ROW())&lt;&gt;0,INDEX(C:C,ROW()-1),0))</f>
        <v>0</v>
      </c>
      <c r="D984" s="44" cm="1">
        <f t="array" ref="D984">IF(INDEX(G:G,ROW())&lt;&gt;"",INDEX(G:G,ROW()),IF(INDEX(E:E,ROW())&lt;&gt;0,INDEX(D:D,ROW()-1),0))</f>
        <v>0</v>
      </c>
      <c r="E984" s="217" cm="1">
        <f t="array" ref="E984">IF(INDEX(I:I,ROW())&lt;&gt;"",VALUE(TRIM(LEFT(INDEX(I:I,ROW()),6))),0)</f>
        <v>0</v>
      </c>
      <c r="F984" s="283"/>
      <c r="G984" s="287"/>
      <c r="H984" s="302"/>
      <c r="I984" s="288"/>
      <c r="J984" s="302"/>
      <c r="K984" s="303"/>
      <c r="L984" s="50"/>
      <c r="M984" s="63"/>
    </row>
    <row r="985" spans="1:13">
      <c r="A985" s="44" cm="1">
        <f t="array" aca="1" ref="A985" ca="1">IF(INDEX(B:B,ROW()),COUNTIF(OFFSET(INDEX(B:B,ROW()),ROW()*-1+6,,ROW()-5),TRUE),0)</f>
        <v>0</v>
      </c>
      <c r="B985" s="44" t="b" cm="1">
        <f t="array" ref="B985">AND(分科號=INDEX(E:E,ROW()),INDEX(D:D,ROW())&gt;=分起日,INDEX(D:D,ROW())&lt;=分訖日,IF(分專案="全部",TRUE,INDEX(J:J,ROW())=分專案))</f>
        <v>0</v>
      </c>
      <c r="C985" s="45" cm="1">
        <f t="array" ref="C985">IF(INDEX(F:F,ROW())&lt;&gt;"",INDEX(F:F,ROW()),IF(INDEX(E:E,ROW())&lt;&gt;0,INDEX(C:C,ROW()-1),0))</f>
        <v>0</v>
      </c>
      <c r="D985" s="44" cm="1">
        <f t="array" ref="D985">IF(INDEX(G:G,ROW())&lt;&gt;"",INDEX(G:G,ROW()),IF(INDEX(E:E,ROW())&lt;&gt;0,INDEX(D:D,ROW()-1),0))</f>
        <v>0</v>
      </c>
      <c r="E985" s="217" cm="1">
        <f t="array" ref="E985">IF(INDEX(I:I,ROW())&lt;&gt;"",VALUE(TRIM(LEFT(INDEX(I:I,ROW()),6))),0)</f>
        <v>0</v>
      </c>
      <c r="F985" s="283"/>
      <c r="G985" s="287"/>
      <c r="H985" s="302"/>
      <c r="I985" s="288"/>
      <c r="J985" s="302"/>
      <c r="K985" s="303"/>
      <c r="L985" s="50"/>
      <c r="M985" s="63"/>
    </row>
    <row r="986" spans="1:13">
      <c r="A986" s="44" cm="1">
        <f t="array" aca="1" ref="A986" ca="1">IF(INDEX(B:B,ROW()),COUNTIF(OFFSET(INDEX(B:B,ROW()),ROW()*-1+6,,ROW()-5),TRUE),0)</f>
        <v>0</v>
      </c>
      <c r="B986" s="44" t="b" cm="1">
        <f t="array" ref="B986">AND(分科號=INDEX(E:E,ROW()),INDEX(D:D,ROW())&gt;=分起日,INDEX(D:D,ROW())&lt;=分訖日,IF(分專案="全部",TRUE,INDEX(J:J,ROW())=分專案))</f>
        <v>0</v>
      </c>
      <c r="C986" s="45" cm="1">
        <f t="array" ref="C986">IF(INDEX(F:F,ROW())&lt;&gt;"",INDEX(F:F,ROW()),IF(INDEX(E:E,ROW())&lt;&gt;0,INDEX(C:C,ROW()-1),0))</f>
        <v>0</v>
      </c>
      <c r="D986" s="44" cm="1">
        <f t="array" ref="D986">IF(INDEX(G:G,ROW())&lt;&gt;"",INDEX(G:G,ROW()),IF(INDEX(E:E,ROW())&lt;&gt;0,INDEX(D:D,ROW()-1),0))</f>
        <v>0</v>
      </c>
      <c r="E986" s="217" cm="1">
        <f t="array" ref="E986">IF(INDEX(I:I,ROW())&lt;&gt;"",VALUE(TRIM(LEFT(INDEX(I:I,ROW()),6))),0)</f>
        <v>0</v>
      </c>
      <c r="F986" s="283"/>
      <c r="G986" s="287"/>
      <c r="H986" s="302"/>
      <c r="I986" s="288"/>
      <c r="J986" s="302"/>
      <c r="K986" s="303"/>
      <c r="L986" s="50"/>
      <c r="M986" s="63"/>
    </row>
    <row r="987" spans="1:13">
      <c r="A987" s="44" cm="1">
        <f t="array" aca="1" ref="A987" ca="1">IF(INDEX(B:B,ROW()),COUNTIF(OFFSET(INDEX(B:B,ROW()),ROW()*-1+6,,ROW()-5),TRUE),0)</f>
        <v>0</v>
      </c>
      <c r="B987" s="44" t="b" cm="1">
        <f t="array" ref="B987">AND(分科號=INDEX(E:E,ROW()),INDEX(D:D,ROW())&gt;=分起日,INDEX(D:D,ROW())&lt;=分訖日,IF(分專案="全部",TRUE,INDEX(J:J,ROW())=分專案))</f>
        <v>0</v>
      </c>
      <c r="C987" s="45" cm="1">
        <f t="array" ref="C987">IF(INDEX(F:F,ROW())&lt;&gt;"",INDEX(F:F,ROW()),IF(INDEX(E:E,ROW())&lt;&gt;0,INDEX(C:C,ROW()-1),0))</f>
        <v>0</v>
      </c>
      <c r="D987" s="44" cm="1">
        <f t="array" ref="D987">IF(INDEX(G:G,ROW())&lt;&gt;"",INDEX(G:G,ROW()),IF(INDEX(E:E,ROW())&lt;&gt;0,INDEX(D:D,ROW()-1),0))</f>
        <v>0</v>
      </c>
      <c r="E987" s="217" cm="1">
        <f t="array" ref="E987">IF(INDEX(I:I,ROW())&lt;&gt;"",VALUE(TRIM(LEFT(INDEX(I:I,ROW()),6))),0)</f>
        <v>0</v>
      </c>
      <c r="F987" s="283"/>
      <c r="G987" s="287"/>
      <c r="H987" s="302"/>
      <c r="I987" s="288"/>
      <c r="J987" s="302"/>
      <c r="K987" s="303"/>
      <c r="L987" s="50"/>
      <c r="M987" s="63"/>
    </row>
    <row r="988" spans="1:13">
      <c r="A988" s="44" cm="1">
        <f t="array" aca="1" ref="A988" ca="1">IF(INDEX(B:B,ROW()),COUNTIF(OFFSET(INDEX(B:B,ROW()),ROW()*-1+6,,ROW()-5),TRUE),0)</f>
        <v>0</v>
      </c>
      <c r="B988" s="44" t="b" cm="1">
        <f t="array" ref="B988">AND(分科號=INDEX(E:E,ROW()),INDEX(D:D,ROW())&gt;=分起日,INDEX(D:D,ROW())&lt;=分訖日,IF(分專案="全部",TRUE,INDEX(J:J,ROW())=分專案))</f>
        <v>0</v>
      </c>
      <c r="C988" s="45" cm="1">
        <f t="array" ref="C988">IF(INDEX(F:F,ROW())&lt;&gt;"",INDEX(F:F,ROW()),IF(INDEX(E:E,ROW())&lt;&gt;0,INDEX(C:C,ROW()-1),0))</f>
        <v>0</v>
      </c>
      <c r="D988" s="44" cm="1">
        <f t="array" ref="D988">IF(INDEX(G:G,ROW())&lt;&gt;"",INDEX(G:G,ROW()),IF(INDEX(E:E,ROW())&lt;&gt;0,INDEX(D:D,ROW()-1),0))</f>
        <v>0</v>
      </c>
      <c r="E988" s="217" cm="1">
        <f t="array" ref="E988">IF(INDEX(I:I,ROW())&lt;&gt;"",VALUE(TRIM(LEFT(INDEX(I:I,ROW()),6))),0)</f>
        <v>0</v>
      </c>
      <c r="F988" s="283"/>
      <c r="G988" s="287"/>
      <c r="H988" s="302"/>
      <c r="I988" s="288"/>
      <c r="J988" s="302"/>
      <c r="K988" s="303"/>
      <c r="L988" s="50"/>
      <c r="M988" s="63"/>
    </row>
    <row r="989" spans="1:13">
      <c r="A989" s="44" cm="1">
        <f t="array" aca="1" ref="A989" ca="1">IF(INDEX(B:B,ROW()),COUNTIF(OFFSET(INDEX(B:B,ROW()),ROW()*-1+6,,ROW()-5),TRUE),0)</f>
        <v>0</v>
      </c>
      <c r="B989" s="44" t="b" cm="1">
        <f t="array" ref="B989">AND(分科號=INDEX(E:E,ROW()),INDEX(D:D,ROW())&gt;=分起日,INDEX(D:D,ROW())&lt;=分訖日,IF(分專案="全部",TRUE,INDEX(J:J,ROW())=分專案))</f>
        <v>0</v>
      </c>
      <c r="C989" s="45" cm="1">
        <f t="array" ref="C989">IF(INDEX(F:F,ROW())&lt;&gt;"",INDEX(F:F,ROW()),IF(INDEX(E:E,ROW())&lt;&gt;0,INDEX(C:C,ROW()-1),0))</f>
        <v>0</v>
      </c>
      <c r="D989" s="44" cm="1">
        <f t="array" ref="D989">IF(INDEX(G:G,ROW())&lt;&gt;"",INDEX(G:G,ROW()),IF(INDEX(E:E,ROW())&lt;&gt;0,INDEX(D:D,ROW()-1),0))</f>
        <v>0</v>
      </c>
      <c r="E989" s="217" cm="1">
        <f t="array" ref="E989">IF(INDEX(I:I,ROW())&lt;&gt;"",VALUE(TRIM(LEFT(INDEX(I:I,ROW()),6))),0)</f>
        <v>0</v>
      </c>
      <c r="F989" s="283"/>
      <c r="G989" s="287"/>
      <c r="H989" s="302"/>
      <c r="I989" s="288"/>
      <c r="J989" s="302"/>
      <c r="K989" s="303"/>
      <c r="L989" s="50"/>
      <c r="M989" s="63"/>
    </row>
    <row r="990" spans="1:13">
      <c r="A990" s="44" cm="1">
        <f t="array" aca="1" ref="A990" ca="1">IF(INDEX(B:B,ROW()),COUNTIF(OFFSET(INDEX(B:B,ROW()),ROW()*-1+6,,ROW()-5),TRUE),0)</f>
        <v>0</v>
      </c>
      <c r="B990" s="44" t="b" cm="1">
        <f t="array" ref="B990">AND(分科號=INDEX(E:E,ROW()),INDEX(D:D,ROW())&gt;=分起日,INDEX(D:D,ROW())&lt;=分訖日,IF(分專案="全部",TRUE,INDEX(J:J,ROW())=分專案))</f>
        <v>0</v>
      </c>
      <c r="C990" s="45" cm="1">
        <f t="array" ref="C990">IF(INDEX(F:F,ROW())&lt;&gt;"",INDEX(F:F,ROW()),IF(INDEX(E:E,ROW())&lt;&gt;0,INDEX(C:C,ROW()-1),0))</f>
        <v>0</v>
      </c>
      <c r="D990" s="44" cm="1">
        <f t="array" ref="D990">IF(INDEX(G:G,ROW())&lt;&gt;"",INDEX(G:G,ROW()),IF(INDEX(E:E,ROW())&lt;&gt;0,INDEX(D:D,ROW()-1),0))</f>
        <v>0</v>
      </c>
      <c r="E990" s="217" cm="1">
        <f t="array" ref="E990">IF(INDEX(I:I,ROW())&lt;&gt;"",VALUE(TRIM(LEFT(INDEX(I:I,ROW()),6))),0)</f>
        <v>0</v>
      </c>
      <c r="F990" s="283"/>
      <c r="G990" s="287"/>
      <c r="H990" s="302"/>
      <c r="I990" s="288"/>
      <c r="J990" s="302"/>
      <c r="K990" s="303"/>
      <c r="L990" s="50"/>
      <c r="M990" s="63"/>
    </row>
    <row r="991" spans="1:13">
      <c r="A991" s="44" cm="1">
        <f t="array" aca="1" ref="A991" ca="1">IF(INDEX(B:B,ROW()),COUNTIF(OFFSET(INDEX(B:B,ROW()),ROW()*-1+6,,ROW()-5),TRUE),0)</f>
        <v>0</v>
      </c>
      <c r="B991" s="44" t="b" cm="1">
        <f t="array" ref="B991">AND(分科號=INDEX(E:E,ROW()),INDEX(D:D,ROW())&gt;=分起日,INDEX(D:D,ROW())&lt;=分訖日,IF(分專案="全部",TRUE,INDEX(J:J,ROW())=分專案))</f>
        <v>0</v>
      </c>
      <c r="C991" s="45" cm="1">
        <f t="array" ref="C991">IF(INDEX(F:F,ROW())&lt;&gt;"",INDEX(F:F,ROW()),IF(INDEX(E:E,ROW())&lt;&gt;0,INDEX(C:C,ROW()-1),0))</f>
        <v>0</v>
      </c>
      <c r="D991" s="44" cm="1">
        <f t="array" ref="D991">IF(INDEX(G:G,ROW())&lt;&gt;"",INDEX(G:G,ROW()),IF(INDEX(E:E,ROW())&lt;&gt;0,INDEX(D:D,ROW()-1),0))</f>
        <v>0</v>
      </c>
      <c r="E991" s="217" cm="1">
        <f t="array" ref="E991">IF(INDEX(I:I,ROW())&lt;&gt;"",VALUE(TRIM(LEFT(INDEX(I:I,ROW()),6))),0)</f>
        <v>0</v>
      </c>
      <c r="F991" s="283"/>
      <c r="G991" s="287"/>
      <c r="H991" s="302"/>
      <c r="I991" s="288"/>
      <c r="J991" s="302"/>
      <c r="K991" s="303"/>
      <c r="L991" s="50"/>
      <c r="M991" s="63"/>
    </row>
    <row r="992" spans="1:13">
      <c r="A992" s="44" cm="1">
        <f t="array" aca="1" ref="A992" ca="1">IF(INDEX(B:B,ROW()),COUNTIF(OFFSET(INDEX(B:B,ROW()),ROW()*-1+6,,ROW()-5),TRUE),0)</f>
        <v>0</v>
      </c>
      <c r="B992" s="44" t="b" cm="1">
        <f t="array" ref="B992">AND(分科號=INDEX(E:E,ROW()),INDEX(D:D,ROW())&gt;=分起日,INDEX(D:D,ROW())&lt;=分訖日,IF(分專案="全部",TRUE,INDEX(J:J,ROW())=分專案))</f>
        <v>0</v>
      </c>
      <c r="C992" s="45" cm="1">
        <f t="array" ref="C992">IF(INDEX(F:F,ROW())&lt;&gt;"",INDEX(F:F,ROW()),IF(INDEX(E:E,ROW())&lt;&gt;0,INDEX(C:C,ROW()-1),0))</f>
        <v>0</v>
      </c>
      <c r="D992" s="44" cm="1">
        <f t="array" ref="D992">IF(INDEX(G:G,ROW())&lt;&gt;"",INDEX(G:G,ROW()),IF(INDEX(E:E,ROW())&lt;&gt;0,INDEX(D:D,ROW()-1),0))</f>
        <v>0</v>
      </c>
      <c r="E992" s="217" cm="1">
        <f t="array" ref="E992">IF(INDEX(I:I,ROW())&lt;&gt;"",VALUE(TRIM(LEFT(INDEX(I:I,ROW()),6))),0)</f>
        <v>0</v>
      </c>
      <c r="F992" s="283"/>
      <c r="G992" s="287"/>
      <c r="H992" s="302"/>
      <c r="I992" s="288"/>
      <c r="J992" s="302"/>
      <c r="K992" s="303"/>
      <c r="L992" s="50"/>
      <c r="M992" s="63"/>
    </row>
    <row r="993" spans="1:13">
      <c r="A993" s="44" cm="1">
        <f t="array" aca="1" ref="A993" ca="1">IF(INDEX(B:B,ROW()),COUNTIF(OFFSET(INDEX(B:B,ROW()),ROW()*-1+6,,ROW()-5),TRUE),0)</f>
        <v>0</v>
      </c>
      <c r="B993" s="44" t="b" cm="1">
        <f t="array" ref="B993">AND(分科號=INDEX(E:E,ROW()),INDEX(D:D,ROW())&gt;=分起日,INDEX(D:D,ROW())&lt;=分訖日,IF(分專案="全部",TRUE,INDEX(J:J,ROW())=分專案))</f>
        <v>0</v>
      </c>
      <c r="C993" s="45" cm="1">
        <f t="array" ref="C993">IF(INDEX(F:F,ROW())&lt;&gt;"",INDEX(F:F,ROW()),IF(INDEX(E:E,ROW())&lt;&gt;0,INDEX(C:C,ROW()-1),0))</f>
        <v>0</v>
      </c>
      <c r="D993" s="44" cm="1">
        <f t="array" ref="D993">IF(INDEX(G:G,ROW())&lt;&gt;"",INDEX(G:G,ROW()),IF(INDEX(E:E,ROW())&lt;&gt;0,INDEX(D:D,ROW()-1),0))</f>
        <v>0</v>
      </c>
      <c r="E993" s="217" cm="1">
        <f t="array" ref="E993">IF(INDEX(I:I,ROW())&lt;&gt;"",VALUE(TRIM(LEFT(INDEX(I:I,ROW()),6))),0)</f>
        <v>0</v>
      </c>
      <c r="F993" s="283"/>
      <c r="G993" s="287"/>
      <c r="H993" s="302"/>
      <c r="I993" s="288"/>
      <c r="J993" s="302"/>
      <c r="K993" s="303"/>
      <c r="L993" s="50"/>
      <c r="M993" s="63"/>
    </row>
    <row r="994" spans="1:13">
      <c r="A994" s="44" cm="1">
        <f t="array" aca="1" ref="A994" ca="1">IF(INDEX(B:B,ROW()),COUNTIF(OFFSET(INDEX(B:B,ROW()),ROW()*-1+6,,ROW()-5),TRUE),0)</f>
        <v>0</v>
      </c>
      <c r="B994" s="44" t="b" cm="1">
        <f t="array" ref="B994">AND(分科號=INDEX(E:E,ROW()),INDEX(D:D,ROW())&gt;=分起日,INDEX(D:D,ROW())&lt;=分訖日,IF(分專案="全部",TRUE,INDEX(J:J,ROW())=分專案))</f>
        <v>0</v>
      </c>
      <c r="C994" s="45" cm="1">
        <f t="array" ref="C994">IF(INDEX(F:F,ROW())&lt;&gt;"",INDEX(F:F,ROW()),IF(INDEX(E:E,ROW())&lt;&gt;0,INDEX(C:C,ROW()-1),0))</f>
        <v>0</v>
      </c>
      <c r="D994" s="44" cm="1">
        <f t="array" ref="D994">IF(INDEX(G:G,ROW())&lt;&gt;"",INDEX(G:G,ROW()),IF(INDEX(E:E,ROW())&lt;&gt;0,INDEX(D:D,ROW()-1),0))</f>
        <v>0</v>
      </c>
      <c r="E994" s="217" cm="1">
        <f t="array" ref="E994">IF(INDEX(I:I,ROW())&lt;&gt;"",VALUE(TRIM(LEFT(INDEX(I:I,ROW()),6))),0)</f>
        <v>0</v>
      </c>
      <c r="F994" s="283"/>
      <c r="G994" s="287"/>
      <c r="H994" s="302"/>
      <c r="I994" s="288"/>
      <c r="J994" s="302"/>
      <c r="K994" s="303"/>
      <c r="L994" s="50"/>
      <c r="M994" s="63"/>
    </row>
    <row r="995" spans="1:13">
      <c r="A995" s="44" cm="1">
        <f t="array" aca="1" ref="A995" ca="1">IF(INDEX(B:B,ROW()),COUNTIF(OFFSET(INDEX(B:B,ROW()),ROW()*-1+6,,ROW()-5),TRUE),0)</f>
        <v>0</v>
      </c>
      <c r="B995" s="44" t="b" cm="1">
        <f t="array" ref="B995">AND(分科號=INDEX(E:E,ROW()),INDEX(D:D,ROW())&gt;=分起日,INDEX(D:D,ROW())&lt;=分訖日,IF(分專案="全部",TRUE,INDEX(J:J,ROW())=分專案))</f>
        <v>0</v>
      </c>
      <c r="C995" s="45" cm="1">
        <f t="array" ref="C995">IF(INDEX(F:F,ROW())&lt;&gt;"",INDEX(F:F,ROW()),IF(INDEX(E:E,ROW())&lt;&gt;0,INDEX(C:C,ROW()-1),0))</f>
        <v>0</v>
      </c>
      <c r="D995" s="44" cm="1">
        <f t="array" ref="D995">IF(INDEX(G:G,ROW())&lt;&gt;"",INDEX(G:G,ROW()),IF(INDEX(E:E,ROW())&lt;&gt;0,INDEX(D:D,ROW()-1),0))</f>
        <v>0</v>
      </c>
      <c r="E995" s="217" cm="1">
        <f t="array" ref="E995">IF(INDEX(I:I,ROW())&lt;&gt;"",VALUE(TRIM(LEFT(INDEX(I:I,ROW()),6))),0)</f>
        <v>0</v>
      </c>
      <c r="F995" s="283"/>
      <c r="G995" s="287"/>
      <c r="H995" s="302"/>
      <c r="I995" s="288"/>
      <c r="J995" s="302"/>
      <c r="K995" s="303"/>
      <c r="L995" s="50"/>
      <c r="M995" s="63"/>
    </row>
    <row r="996" spans="1:13">
      <c r="A996" s="44" cm="1">
        <f t="array" aca="1" ref="A996" ca="1">IF(INDEX(B:B,ROW()),COUNTIF(OFFSET(INDEX(B:B,ROW()),ROW()*-1+6,,ROW()-5),TRUE),0)</f>
        <v>0</v>
      </c>
      <c r="B996" s="44" t="b" cm="1">
        <f t="array" ref="B996">AND(分科號=INDEX(E:E,ROW()),INDEX(D:D,ROW())&gt;=分起日,INDEX(D:D,ROW())&lt;=分訖日,IF(分專案="全部",TRUE,INDEX(J:J,ROW())=分專案))</f>
        <v>0</v>
      </c>
      <c r="C996" s="45" cm="1">
        <f t="array" ref="C996">IF(INDEX(F:F,ROW())&lt;&gt;"",INDEX(F:F,ROW()),IF(INDEX(E:E,ROW())&lt;&gt;0,INDEX(C:C,ROW()-1),0))</f>
        <v>0</v>
      </c>
      <c r="D996" s="44" cm="1">
        <f t="array" ref="D996">IF(INDEX(G:G,ROW())&lt;&gt;"",INDEX(G:G,ROW()),IF(INDEX(E:E,ROW())&lt;&gt;0,INDEX(D:D,ROW()-1),0))</f>
        <v>0</v>
      </c>
      <c r="E996" s="217" cm="1">
        <f t="array" ref="E996">IF(INDEX(I:I,ROW())&lt;&gt;"",VALUE(TRIM(LEFT(INDEX(I:I,ROW()),6))),0)</f>
        <v>0</v>
      </c>
      <c r="F996" s="283"/>
      <c r="G996" s="287"/>
      <c r="H996" s="302"/>
      <c r="I996" s="288"/>
      <c r="J996" s="302"/>
      <c r="K996" s="303"/>
      <c r="L996" s="50"/>
      <c r="M996" s="63"/>
    </row>
    <row r="997" spans="1:13">
      <c r="A997" s="44" cm="1">
        <f t="array" aca="1" ref="A997" ca="1">IF(INDEX(B:B,ROW()),COUNTIF(OFFSET(INDEX(B:B,ROW()),ROW()*-1+6,,ROW()-5),TRUE),0)</f>
        <v>0</v>
      </c>
      <c r="B997" s="44" t="b" cm="1">
        <f t="array" ref="B997">AND(分科號=INDEX(E:E,ROW()),INDEX(D:D,ROW())&gt;=分起日,INDEX(D:D,ROW())&lt;=分訖日,IF(分專案="全部",TRUE,INDEX(J:J,ROW())=分專案))</f>
        <v>0</v>
      </c>
      <c r="C997" s="45" cm="1">
        <f t="array" ref="C997">IF(INDEX(F:F,ROW())&lt;&gt;"",INDEX(F:F,ROW()),IF(INDEX(E:E,ROW())&lt;&gt;0,INDEX(C:C,ROW()-1),0))</f>
        <v>0</v>
      </c>
      <c r="D997" s="44" cm="1">
        <f t="array" ref="D997">IF(INDEX(G:G,ROW())&lt;&gt;"",INDEX(G:G,ROW()),IF(INDEX(E:E,ROW())&lt;&gt;0,INDEX(D:D,ROW()-1),0))</f>
        <v>0</v>
      </c>
      <c r="E997" s="217" cm="1">
        <f t="array" ref="E997">IF(INDEX(I:I,ROW())&lt;&gt;"",VALUE(TRIM(LEFT(INDEX(I:I,ROW()),6))),0)</f>
        <v>0</v>
      </c>
      <c r="F997" s="283"/>
      <c r="G997" s="287"/>
      <c r="H997" s="302"/>
      <c r="I997" s="288"/>
      <c r="J997" s="302"/>
      <c r="K997" s="303"/>
      <c r="L997" s="50"/>
      <c r="M997" s="63"/>
    </row>
    <row r="998" spans="1:13">
      <c r="A998" s="44" cm="1">
        <f t="array" aca="1" ref="A998" ca="1">IF(INDEX(B:B,ROW()),COUNTIF(OFFSET(INDEX(B:B,ROW()),ROW()*-1+6,,ROW()-5),TRUE),0)</f>
        <v>0</v>
      </c>
      <c r="B998" s="44" t="b" cm="1">
        <f t="array" ref="B998">AND(分科號=INDEX(E:E,ROW()),INDEX(D:D,ROW())&gt;=分起日,INDEX(D:D,ROW())&lt;=分訖日,IF(分專案="全部",TRUE,INDEX(J:J,ROW())=分專案))</f>
        <v>0</v>
      </c>
      <c r="C998" s="45" cm="1">
        <f t="array" ref="C998">IF(INDEX(F:F,ROW())&lt;&gt;"",INDEX(F:F,ROW()),IF(INDEX(E:E,ROW())&lt;&gt;0,INDEX(C:C,ROW()-1),0))</f>
        <v>0</v>
      </c>
      <c r="D998" s="44" cm="1">
        <f t="array" ref="D998">IF(INDEX(G:G,ROW())&lt;&gt;"",INDEX(G:G,ROW()),IF(INDEX(E:E,ROW())&lt;&gt;0,INDEX(D:D,ROW()-1),0))</f>
        <v>0</v>
      </c>
      <c r="E998" s="217" cm="1">
        <f t="array" ref="E998">IF(INDEX(I:I,ROW())&lt;&gt;"",VALUE(TRIM(LEFT(INDEX(I:I,ROW()),6))),0)</f>
        <v>0</v>
      </c>
      <c r="F998" s="283"/>
      <c r="G998" s="287"/>
      <c r="H998" s="302"/>
      <c r="I998" s="288"/>
      <c r="J998" s="302"/>
      <c r="K998" s="303"/>
      <c r="L998" s="50"/>
      <c r="M998" s="63"/>
    </row>
    <row r="999" spans="1:13">
      <c r="A999" s="44" cm="1">
        <f t="array" aca="1" ref="A999" ca="1">IF(INDEX(B:B,ROW()),COUNTIF(OFFSET(INDEX(B:B,ROW()),ROW()*-1+6,,ROW()-5),TRUE),0)</f>
        <v>0</v>
      </c>
      <c r="B999" s="44" t="b" cm="1">
        <f t="array" ref="B999">AND(分科號=INDEX(E:E,ROW()),INDEX(D:D,ROW())&gt;=分起日,INDEX(D:D,ROW())&lt;=分訖日,IF(分專案="全部",TRUE,INDEX(J:J,ROW())=分專案))</f>
        <v>0</v>
      </c>
      <c r="C999" s="45" cm="1">
        <f t="array" ref="C999">IF(INDEX(F:F,ROW())&lt;&gt;"",INDEX(F:F,ROW()),IF(INDEX(E:E,ROW())&lt;&gt;0,INDEX(C:C,ROW()-1),0))</f>
        <v>0</v>
      </c>
      <c r="D999" s="44" cm="1">
        <f t="array" ref="D999">IF(INDEX(G:G,ROW())&lt;&gt;"",INDEX(G:G,ROW()),IF(INDEX(E:E,ROW())&lt;&gt;0,INDEX(D:D,ROW()-1),0))</f>
        <v>0</v>
      </c>
      <c r="E999" s="217" cm="1">
        <f t="array" ref="E999">IF(INDEX(I:I,ROW())&lt;&gt;"",VALUE(TRIM(LEFT(INDEX(I:I,ROW()),6))),0)</f>
        <v>0</v>
      </c>
      <c r="F999" s="283"/>
      <c r="G999" s="287"/>
      <c r="H999" s="302"/>
      <c r="I999" s="288"/>
      <c r="J999" s="302"/>
      <c r="K999" s="303"/>
      <c r="L999" s="50"/>
      <c r="M999" s="63"/>
    </row>
    <row r="1000" spans="1:13">
      <c r="A1000" s="44" cm="1">
        <f t="array" aca="1" ref="A1000" ca="1">IF(INDEX(B:B,ROW()),COUNTIF(OFFSET(INDEX(B:B,ROW()),ROW()*-1+6,,ROW()-5),TRUE),0)</f>
        <v>0</v>
      </c>
      <c r="B1000" s="44" t="b" cm="1">
        <f t="array" ref="B1000">AND(分科號=INDEX(E:E,ROW()),INDEX(D:D,ROW())&gt;=分起日,INDEX(D:D,ROW())&lt;=分訖日,IF(分專案="全部",TRUE,INDEX(J:J,ROW())=分專案))</f>
        <v>0</v>
      </c>
      <c r="C1000" s="45" cm="1">
        <f t="array" ref="C1000">IF(INDEX(F:F,ROW())&lt;&gt;"",INDEX(F:F,ROW()),IF(INDEX(E:E,ROW())&lt;&gt;0,INDEX(C:C,ROW()-1),0))</f>
        <v>0</v>
      </c>
      <c r="D1000" s="44" cm="1">
        <f t="array" ref="D1000">IF(INDEX(G:G,ROW())&lt;&gt;"",INDEX(G:G,ROW()),IF(INDEX(E:E,ROW())&lt;&gt;0,INDEX(D:D,ROW()-1),0))</f>
        <v>0</v>
      </c>
      <c r="E1000" s="217" cm="1">
        <f t="array" ref="E1000">IF(INDEX(I:I,ROW())&lt;&gt;"",VALUE(TRIM(LEFT(INDEX(I:I,ROW()),6))),0)</f>
        <v>0</v>
      </c>
      <c r="F1000" s="283"/>
      <c r="G1000" s="287"/>
      <c r="H1000" s="302"/>
      <c r="I1000" s="288"/>
      <c r="J1000" s="302"/>
      <c r="K1000" s="303"/>
      <c r="L1000" s="50"/>
      <c r="M1000" s="63"/>
    </row>
    <row r="1001" spans="1:13">
      <c r="A1001" s="44" cm="1">
        <f t="array" aca="1" ref="A1001" ca="1">IF(INDEX(B:B,ROW()),COUNTIF(OFFSET(INDEX(B:B,ROW()),ROW()*-1+6,,ROW()-5),TRUE),0)</f>
        <v>0</v>
      </c>
      <c r="B1001" s="44" t="b" cm="1">
        <f t="array" ref="B1001">AND(分科號=INDEX(E:E,ROW()),INDEX(D:D,ROW())&gt;=分起日,INDEX(D:D,ROW())&lt;=分訖日,IF(分專案="全部",TRUE,INDEX(J:J,ROW())=分專案))</f>
        <v>0</v>
      </c>
      <c r="C1001" s="45" cm="1">
        <f t="array" ref="C1001">IF(INDEX(F:F,ROW())&lt;&gt;"",INDEX(F:F,ROW()),IF(INDEX(E:E,ROW())&lt;&gt;0,INDEX(C:C,ROW()-1),0))</f>
        <v>0</v>
      </c>
      <c r="D1001" s="44" cm="1">
        <f t="array" ref="D1001">IF(INDEX(G:G,ROW())&lt;&gt;"",INDEX(G:G,ROW()),IF(INDEX(E:E,ROW())&lt;&gt;0,INDEX(D:D,ROW()-1),0))</f>
        <v>0</v>
      </c>
      <c r="E1001" s="217" cm="1">
        <f t="array" ref="E1001">IF(INDEX(I:I,ROW())&lt;&gt;"",VALUE(TRIM(LEFT(INDEX(I:I,ROW()),6))),0)</f>
        <v>0</v>
      </c>
      <c r="F1001" s="283"/>
      <c r="G1001" s="287"/>
      <c r="H1001" s="302"/>
      <c r="I1001" s="288"/>
      <c r="J1001" s="302"/>
      <c r="K1001" s="303"/>
      <c r="L1001" s="50"/>
      <c r="M1001" s="63"/>
    </row>
    <row r="1002" spans="1:13">
      <c r="A1002" s="44" cm="1">
        <f t="array" aca="1" ref="A1002" ca="1">IF(INDEX(B:B,ROW()),COUNTIF(OFFSET(INDEX(B:B,ROW()),ROW()*-1+6,,ROW()-5),TRUE),0)</f>
        <v>0</v>
      </c>
      <c r="B1002" s="44" t="b" cm="1">
        <f t="array" ref="B1002">AND(分科號=INDEX(E:E,ROW()),INDEX(D:D,ROW())&gt;=分起日,INDEX(D:D,ROW())&lt;=分訖日,IF(分專案="全部",TRUE,INDEX(J:J,ROW())=分專案))</f>
        <v>0</v>
      </c>
      <c r="C1002" s="45" cm="1">
        <f t="array" ref="C1002">IF(INDEX(F:F,ROW())&lt;&gt;"",INDEX(F:F,ROW()),IF(INDEX(E:E,ROW())&lt;&gt;0,INDEX(C:C,ROW()-1),0))</f>
        <v>0</v>
      </c>
      <c r="D1002" s="44" cm="1">
        <f t="array" ref="D1002">IF(INDEX(G:G,ROW())&lt;&gt;"",INDEX(G:G,ROW()),IF(INDEX(E:E,ROW())&lt;&gt;0,INDEX(D:D,ROW()-1),0))</f>
        <v>0</v>
      </c>
      <c r="E1002" s="217" cm="1">
        <f t="array" ref="E1002">IF(INDEX(I:I,ROW())&lt;&gt;"",VALUE(TRIM(LEFT(INDEX(I:I,ROW()),6))),0)</f>
        <v>0</v>
      </c>
      <c r="F1002" s="283"/>
      <c r="G1002" s="287"/>
      <c r="H1002" s="302"/>
      <c r="I1002" s="288"/>
      <c r="J1002" s="302"/>
      <c r="K1002" s="303"/>
      <c r="L1002" s="50"/>
      <c r="M1002" s="63"/>
    </row>
    <row r="1003" spans="1:13">
      <c r="A1003" s="44" cm="1">
        <f t="array" aca="1" ref="A1003" ca="1">IF(INDEX(B:B,ROW()),COUNTIF(OFFSET(INDEX(B:B,ROW()),ROW()*-1+6,,ROW()-5),TRUE),0)</f>
        <v>0</v>
      </c>
      <c r="B1003" s="44" t="b" cm="1">
        <f t="array" ref="B1003">AND(分科號=INDEX(E:E,ROW()),INDEX(D:D,ROW())&gt;=分起日,INDEX(D:D,ROW())&lt;=分訖日,IF(分專案="全部",TRUE,INDEX(J:J,ROW())=分專案))</f>
        <v>0</v>
      </c>
      <c r="C1003" s="45" cm="1">
        <f t="array" ref="C1003">IF(INDEX(F:F,ROW())&lt;&gt;"",INDEX(F:F,ROW()),IF(INDEX(E:E,ROW())&lt;&gt;0,INDEX(C:C,ROW()-1),0))</f>
        <v>0</v>
      </c>
      <c r="D1003" s="44" cm="1">
        <f t="array" ref="D1003">IF(INDEX(G:G,ROW())&lt;&gt;"",INDEX(G:G,ROW()),IF(INDEX(E:E,ROW())&lt;&gt;0,INDEX(D:D,ROW()-1),0))</f>
        <v>0</v>
      </c>
      <c r="E1003" s="217" cm="1">
        <f t="array" ref="E1003">IF(INDEX(I:I,ROW())&lt;&gt;"",VALUE(TRIM(LEFT(INDEX(I:I,ROW()),6))),0)</f>
        <v>0</v>
      </c>
      <c r="F1003" s="283"/>
      <c r="G1003" s="287"/>
      <c r="H1003" s="302"/>
      <c r="I1003" s="288"/>
      <c r="J1003" s="302"/>
      <c r="K1003" s="303"/>
      <c r="L1003" s="50"/>
      <c r="M1003" s="63"/>
    </row>
    <row r="1004" spans="1:13">
      <c r="A1004" s="44" cm="1">
        <f t="array" aca="1" ref="A1004" ca="1">IF(INDEX(B:B,ROW()),COUNTIF(OFFSET(INDEX(B:B,ROW()),ROW()*-1+6,,ROW()-5),TRUE),0)</f>
        <v>0</v>
      </c>
      <c r="B1004" s="44" t="b" cm="1">
        <f t="array" ref="B1004">AND(分科號=INDEX(E:E,ROW()),INDEX(D:D,ROW())&gt;=分起日,INDEX(D:D,ROW())&lt;=分訖日,IF(分專案="全部",TRUE,INDEX(J:J,ROW())=分專案))</f>
        <v>0</v>
      </c>
      <c r="C1004" s="45" cm="1">
        <f t="array" ref="C1004">IF(INDEX(F:F,ROW())&lt;&gt;"",INDEX(F:F,ROW()),IF(INDEX(E:E,ROW())&lt;&gt;0,INDEX(C:C,ROW()-1),0))</f>
        <v>0</v>
      </c>
      <c r="D1004" s="44" cm="1">
        <f t="array" ref="D1004">IF(INDEX(G:G,ROW())&lt;&gt;"",INDEX(G:G,ROW()),IF(INDEX(E:E,ROW())&lt;&gt;0,INDEX(D:D,ROW()-1),0))</f>
        <v>0</v>
      </c>
      <c r="E1004" s="217" cm="1">
        <f t="array" ref="E1004">IF(INDEX(I:I,ROW())&lt;&gt;"",VALUE(TRIM(LEFT(INDEX(I:I,ROW()),6))),0)</f>
        <v>0</v>
      </c>
      <c r="F1004" s="283"/>
      <c r="G1004" s="287"/>
      <c r="H1004" s="302"/>
      <c r="I1004" s="288"/>
      <c r="J1004" s="302"/>
      <c r="K1004" s="303"/>
      <c r="L1004" s="50"/>
      <c r="M1004" s="63"/>
    </row>
    <row r="1005" spans="1:13">
      <c r="A1005" s="44" cm="1">
        <f t="array" aca="1" ref="A1005" ca="1">IF(INDEX(B:B,ROW()),COUNTIF(OFFSET(INDEX(B:B,ROW()),ROW()*-1+6,,ROW()-5),TRUE),0)</f>
        <v>0</v>
      </c>
      <c r="B1005" s="44" t="b" cm="1">
        <f t="array" ref="B1005">AND(分科號=INDEX(E:E,ROW()),INDEX(D:D,ROW())&gt;=分起日,INDEX(D:D,ROW())&lt;=分訖日,IF(分專案="全部",TRUE,INDEX(J:J,ROW())=分專案))</f>
        <v>0</v>
      </c>
      <c r="C1005" s="45" cm="1">
        <f t="array" ref="C1005">IF(INDEX(F:F,ROW())&lt;&gt;"",INDEX(F:F,ROW()),IF(INDEX(E:E,ROW())&lt;&gt;0,INDEX(C:C,ROW()-1),0))</f>
        <v>0</v>
      </c>
      <c r="D1005" s="44" cm="1">
        <f t="array" ref="D1005">IF(INDEX(G:G,ROW())&lt;&gt;"",INDEX(G:G,ROW()),IF(INDEX(E:E,ROW())&lt;&gt;0,INDEX(D:D,ROW()-1),0))</f>
        <v>0</v>
      </c>
      <c r="E1005" s="217" cm="1">
        <f t="array" ref="E1005">IF(INDEX(I:I,ROW())&lt;&gt;"",VALUE(TRIM(LEFT(INDEX(I:I,ROW()),6))),0)</f>
        <v>0</v>
      </c>
      <c r="F1005" s="283"/>
      <c r="G1005" s="287"/>
      <c r="H1005" s="302"/>
      <c r="I1005" s="288"/>
      <c r="J1005" s="302"/>
      <c r="K1005" s="303"/>
      <c r="L1005" s="50"/>
      <c r="M1005" s="63"/>
    </row>
    <row r="1006" spans="1:13">
      <c r="A1006" s="44" cm="1">
        <f t="array" aca="1" ref="A1006" ca="1">IF(INDEX(B:B,ROW()),COUNTIF(OFFSET(INDEX(B:B,ROW()),ROW()*-1+6,,ROW()-5),TRUE),0)</f>
        <v>0</v>
      </c>
      <c r="B1006" s="44" t="b" cm="1">
        <f t="array" ref="B1006">AND(分科號=INDEX(E:E,ROW()),INDEX(D:D,ROW())&gt;=分起日,INDEX(D:D,ROW())&lt;=分訖日,IF(分專案="全部",TRUE,INDEX(J:J,ROW())=分專案))</f>
        <v>0</v>
      </c>
      <c r="C1006" s="45" cm="1">
        <f t="array" ref="C1006">IF(INDEX(F:F,ROW())&lt;&gt;"",INDEX(F:F,ROW()),IF(INDEX(E:E,ROW())&lt;&gt;0,INDEX(C:C,ROW()-1),0))</f>
        <v>0</v>
      </c>
      <c r="D1006" s="44" cm="1">
        <f t="array" ref="D1006">IF(INDEX(G:G,ROW())&lt;&gt;"",INDEX(G:G,ROW()),IF(INDEX(E:E,ROW())&lt;&gt;0,INDEX(D:D,ROW()-1),0))</f>
        <v>0</v>
      </c>
      <c r="E1006" s="217" cm="1">
        <f t="array" ref="E1006">IF(INDEX(I:I,ROW())&lt;&gt;"",VALUE(TRIM(LEFT(INDEX(I:I,ROW()),6))),0)</f>
        <v>0</v>
      </c>
      <c r="F1006" s="283"/>
      <c r="G1006" s="287"/>
      <c r="H1006" s="302"/>
      <c r="I1006" s="288"/>
      <c r="J1006" s="302"/>
      <c r="K1006" s="303"/>
      <c r="L1006" s="50"/>
      <c r="M1006" s="63"/>
    </row>
    <row r="1007" spans="1:13">
      <c r="A1007" s="44" cm="1">
        <f t="array" aca="1" ref="A1007" ca="1">IF(INDEX(B:B,ROW()),COUNTIF(OFFSET(INDEX(B:B,ROW()),ROW()*-1+6,,ROW()-5),TRUE),0)</f>
        <v>0</v>
      </c>
      <c r="B1007" s="44" t="b" cm="1">
        <f t="array" ref="B1007">AND(分科號=INDEX(E:E,ROW()),INDEX(D:D,ROW())&gt;=分起日,INDEX(D:D,ROW())&lt;=分訖日,IF(分專案="全部",TRUE,INDEX(J:J,ROW())=分專案))</f>
        <v>0</v>
      </c>
      <c r="C1007" s="45" cm="1">
        <f t="array" ref="C1007">IF(INDEX(F:F,ROW())&lt;&gt;"",INDEX(F:F,ROW()),IF(INDEX(E:E,ROW())&lt;&gt;0,INDEX(C:C,ROW()-1),0))</f>
        <v>0</v>
      </c>
      <c r="D1007" s="44" cm="1">
        <f t="array" ref="D1007">IF(INDEX(G:G,ROW())&lt;&gt;"",INDEX(G:G,ROW()),IF(INDEX(E:E,ROW())&lt;&gt;0,INDEX(D:D,ROW()-1),0))</f>
        <v>0</v>
      </c>
      <c r="E1007" s="217" cm="1">
        <f t="array" ref="E1007">IF(INDEX(I:I,ROW())&lt;&gt;"",VALUE(TRIM(LEFT(INDEX(I:I,ROW()),6))),0)</f>
        <v>0</v>
      </c>
      <c r="F1007" s="283"/>
      <c r="G1007" s="287"/>
      <c r="H1007" s="302"/>
      <c r="I1007" s="288"/>
      <c r="J1007" s="302"/>
      <c r="K1007" s="303"/>
      <c r="L1007" s="50"/>
      <c r="M1007" s="63"/>
    </row>
    <row r="1008" spans="1:13">
      <c r="A1008" s="44" cm="1">
        <f t="array" aca="1" ref="A1008" ca="1">IF(INDEX(B:B,ROW()),COUNTIF(OFFSET(INDEX(B:B,ROW()),ROW()*-1+6,,ROW()-5),TRUE),0)</f>
        <v>0</v>
      </c>
      <c r="B1008" s="44" t="b" cm="1">
        <f t="array" ref="B1008">AND(分科號=INDEX(E:E,ROW()),INDEX(D:D,ROW())&gt;=分起日,INDEX(D:D,ROW())&lt;=分訖日,IF(分專案="全部",TRUE,INDEX(J:J,ROW())=分專案))</f>
        <v>0</v>
      </c>
      <c r="C1008" s="45" cm="1">
        <f t="array" ref="C1008">IF(INDEX(F:F,ROW())&lt;&gt;"",INDEX(F:F,ROW()),IF(INDEX(E:E,ROW())&lt;&gt;0,INDEX(C:C,ROW()-1),0))</f>
        <v>0</v>
      </c>
      <c r="D1008" s="44" cm="1">
        <f t="array" ref="D1008">IF(INDEX(G:G,ROW())&lt;&gt;"",INDEX(G:G,ROW()),IF(INDEX(E:E,ROW())&lt;&gt;0,INDEX(D:D,ROW()-1),0))</f>
        <v>0</v>
      </c>
      <c r="E1008" s="217" cm="1">
        <f t="array" ref="E1008">IF(INDEX(I:I,ROW())&lt;&gt;"",VALUE(TRIM(LEFT(INDEX(I:I,ROW()),6))),0)</f>
        <v>0</v>
      </c>
      <c r="F1008" s="283"/>
      <c r="G1008" s="287"/>
      <c r="H1008" s="302"/>
      <c r="I1008" s="288"/>
      <c r="J1008" s="302"/>
      <c r="K1008" s="303"/>
      <c r="L1008" s="50"/>
      <c r="M1008" s="63"/>
    </row>
    <row r="1009" spans="1:13">
      <c r="A1009" s="44" cm="1">
        <f t="array" aca="1" ref="A1009" ca="1">IF(INDEX(B:B,ROW()),COUNTIF(OFFSET(INDEX(B:B,ROW()),ROW()*-1+6,,ROW()-5),TRUE),0)</f>
        <v>0</v>
      </c>
      <c r="B1009" s="44" t="b" cm="1">
        <f t="array" ref="B1009">AND(分科號=INDEX(E:E,ROW()),INDEX(D:D,ROW())&gt;=分起日,INDEX(D:D,ROW())&lt;=分訖日,IF(分專案="全部",TRUE,INDEX(J:J,ROW())=分專案))</f>
        <v>0</v>
      </c>
      <c r="C1009" s="45" cm="1">
        <f t="array" ref="C1009">IF(INDEX(F:F,ROW())&lt;&gt;"",INDEX(F:F,ROW()),IF(INDEX(E:E,ROW())&lt;&gt;0,INDEX(C:C,ROW()-1),0))</f>
        <v>0</v>
      </c>
      <c r="D1009" s="44" cm="1">
        <f t="array" ref="D1009">IF(INDEX(G:G,ROW())&lt;&gt;"",INDEX(G:G,ROW()),IF(INDEX(E:E,ROW())&lt;&gt;0,INDEX(D:D,ROW()-1),0))</f>
        <v>0</v>
      </c>
      <c r="E1009" s="217" cm="1">
        <f t="array" ref="E1009">IF(INDEX(I:I,ROW())&lt;&gt;"",VALUE(TRIM(LEFT(INDEX(I:I,ROW()),6))),0)</f>
        <v>0</v>
      </c>
      <c r="F1009" s="283"/>
      <c r="G1009" s="287"/>
      <c r="H1009" s="302"/>
      <c r="I1009" s="288"/>
      <c r="J1009" s="302"/>
      <c r="K1009" s="303"/>
      <c r="L1009" s="50"/>
      <c r="M1009" s="63"/>
    </row>
    <row r="1010" spans="1:13">
      <c r="A1010" s="44" cm="1">
        <f t="array" aca="1" ref="A1010" ca="1">IF(INDEX(B:B,ROW()),COUNTIF(OFFSET(INDEX(B:B,ROW()),ROW()*-1+6,,ROW()-5),TRUE),0)</f>
        <v>0</v>
      </c>
      <c r="B1010" s="44" t="b" cm="1">
        <f t="array" ref="B1010">AND(分科號=INDEX(E:E,ROW()),INDEX(D:D,ROW())&gt;=分起日,INDEX(D:D,ROW())&lt;=分訖日,IF(分專案="全部",TRUE,INDEX(J:J,ROW())=分專案))</f>
        <v>0</v>
      </c>
      <c r="C1010" s="45" cm="1">
        <f t="array" ref="C1010">IF(INDEX(F:F,ROW())&lt;&gt;"",INDEX(F:F,ROW()),IF(INDEX(E:E,ROW())&lt;&gt;0,INDEX(C:C,ROW()-1),0))</f>
        <v>0</v>
      </c>
      <c r="D1010" s="44" cm="1">
        <f t="array" ref="D1010">IF(INDEX(G:G,ROW())&lt;&gt;"",INDEX(G:G,ROW()),IF(INDEX(E:E,ROW())&lt;&gt;0,INDEX(D:D,ROW()-1),0))</f>
        <v>0</v>
      </c>
      <c r="E1010" s="217" cm="1">
        <f t="array" ref="E1010">IF(INDEX(I:I,ROW())&lt;&gt;"",VALUE(TRIM(LEFT(INDEX(I:I,ROW()),6))),0)</f>
        <v>0</v>
      </c>
      <c r="F1010" s="283"/>
      <c r="G1010" s="287"/>
      <c r="H1010" s="302"/>
      <c r="I1010" s="288"/>
      <c r="J1010" s="302"/>
      <c r="K1010" s="303"/>
      <c r="L1010" s="50"/>
      <c r="M1010" s="63"/>
    </row>
    <row r="1011" spans="1:13">
      <c r="A1011" s="44" cm="1">
        <f t="array" aca="1" ref="A1011" ca="1">IF(INDEX(B:B,ROW()),COUNTIF(OFFSET(INDEX(B:B,ROW()),ROW()*-1+6,,ROW()-5),TRUE),0)</f>
        <v>0</v>
      </c>
      <c r="B1011" s="44" t="b" cm="1">
        <f t="array" ref="B1011">AND(分科號=INDEX(E:E,ROW()),INDEX(D:D,ROW())&gt;=分起日,INDEX(D:D,ROW())&lt;=分訖日,IF(分專案="全部",TRUE,INDEX(J:J,ROW())=分專案))</f>
        <v>0</v>
      </c>
      <c r="C1011" s="45" cm="1">
        <f t="array" ref="C1011">IF(INDEX(F:F,ROW())&lt;&gt;"",INDEX(F:F,ROW()),IF(INDEX(E:E,ROW())&lt;&gt;0,INDEX(C:C,ROW()-1),0))</f>
        <v>0</v>
      </c>
      <c r="D1011" s="44" cm="1">
        <f t="array" ref="D1011">IF(INDEX(G:G,ROW())&lt;&gt;"",INDEX(G:G,ROW()),IF(INDEX(E:E,ROW())&lt;&gt;0,INDEX(D:D,ROW()-1),0))</f>
        <v>0</v>
      </c>
      <c r="E1011" s="217" cm="1">
        <f t="array" ref="E1011">IF(INDEX(I:I,ROW())&lt;&gt;"",VALUE(TRIM(LEFT(INDEX(I:I,ROW()),6))),0)</f>
        <v>0</v>
      </c>
      <c r="F1011" s="283"/>
      <c r="G1011" s="287"/>
      <c r="H1011" s="302"/>
      <c r="I1011" s="288"/>
      <c r="J1011" s="302"/>
      <c r="K1011" s="303"/>
      <c r="L1011" s="50"/>
      <c r="M1011" s="63"/>
    </row>
    <row r="1012" spans="1:13">
      <c r="A1012" s="44" cm="1">
        <f t="array" aca="1" ref="A1012" ca="1">IF(INDEX(B:B,ROW()),COUNTIF(OFFSET(INDEX(B:B,ROW()),ROW()*-1+6,,ROW()-5),TRUE),0)</f>
        <v>0</v>
      </c>
      <c r="B1012" s="44" t="b" cm="1">
        <f t="array" ref="B1012">AND(分科號=INDEX(E:E,ROW()),INDEX(D:D,ROW())&gt;=分起日,INDEX(D:D,ROW())&lt;=分訖日,IF(分專案="全部",TRUE,INDEX(J:J,ROW())=分專案))</f>
        <v>0</v>
      </c>
      <c r="C1012" s="45" cm="1">
        <f t="array" ref="C1012">IF(INDEX(F:F,ROW())&lt;&gt;"",INDEX(F:F,ROW()),IF(INDEX(E:E,ROW())&lt;&gt;0,INDEX(C:C,ROW()-1),0))</f>
        <v>0</v>
      </c>
      <c r="D1012" s="44" cm="1">
        <f t="array" ref="D1012">IF(INDEX(G:G,ROW())&lt;&gt;"",INDEX(G:G,ROW()),IF(INDEX(E:E,ROW())&lt;&gt;0,INDEX(D:D,ROW()-1),0))</f>
        <v>0</v>
      </c>
      <c r="E1012" s="217" cm="1">
        <f t="array" ref="E1012">IF(INDEX(I:I,ROW())&lt;&gt;"",VALUE(TRIM(LEFT(INDEX(I:I,ROW()),6))),0)</f>
        <v>0</v>
      </c>
      <c r="F1012" s="283"/>
      <c r="G1012" s="287"/>
      <c r="H1012" s="302"/>
      <c r="I1012" s="288"/>
      <c r="J1012" s="302"/>
      <c r="K1012" s="303"/>
      <c r="L1012" s="50"/>
      <c r="M1012" s="63"/>
    </row>
    <row r="1013" spans="1:13">
      <c r="A1013" s="44" cm="1">
        <f t="array" aca="1" ref="A1013" ca="1">IF(INDEX(B:B,ROW()),COUNTIF(OFFSET(INDEX(B:B,ROW()),ROW()*-1+6,,ROW()-5),TRUE),0)</f>
        <v>0</v>
      </c>
      <c r="B1013" s="44" t="b" cm="1">
        <f t="array" ref="B1013">AND(分科號=INDEX(E:E,ROW()),INDEX(D:D,ROW())&gt;=分起日,INDEX(D:D,ROW())&lt;=分訖日,IF(分專案="全部",TRUE,INDEX(J:J,ROW())=分專案))</f>
        <v>0</v>
      </c>
      <c r="C1013" s="45" cm="1">
        <f t="array" ref="C1013">IF(INDEX(F:F,ROW())&lt;&gt;"",INDEX(F:F,ROW()),IF(INDEX(E:E,ROW())&lt;&gt;0,INDEX(C:C,ROW()-1),0))</f>
        <v>0</v>
      </c>
      <c r="D1013" s="44" cm="1">
        <f t="array" ref="D1013">IF(INDEX(G:G,ROW())&lt;&gt;"",INDEX(G:G,ROW()),IF(INDEX(E:E,ROW())&lt;&gt;0,INDEX(D:D,ROW()-1),0))</f>
        <v>0</v>
      </c>
      <c r="E1013" s="217" cm="1">
        <f t="array" ref="E1013">IF(INDEX(I:I,ROW())&lt;&gt;"",VALUE(TRIM(LEFT(INDEX(I:I,ROW()),6))),0)</f>
        <v>0</v>
      </c>
      <c r="F1013" s="283"/>
      <c r="G1013" s="287"/>
      <c r="H1013" s="302"/>
      <c r="I1013" s="288"/>
      <c r="J1013" s="302"/>
      <c r="K1013" s="303"/>
      <c r="L1013" s="50"/>
      <c r="M1013" s="63"/>
    </row>
    <row r="1014" spans="1:13">
      <c r="A1014" s="44" cm="1">
        <f t="array" aca="1" ref="A1014" ca="1">IF(INDEX(B:B,ROW()),COUNTIF(OFFSET(INDEX(B:B,ROW()),ROW()*-1+6,,ROW()-5),TRUE),0)</f>
        <v>0</v>
      </c>
      <c r="B1014" s="44" t="b" cm="1">
        <f t="array" ref="B1014">AND(分科號=INDEX(E:E,ROW()),INDEX(D:D,ROW())&gt;=分起日,INDEX(D:D,ROW())&lt;=分訖日,IF(分專案="全部",TRUE,INDEX(J:J,ROW())=分專案))</f>
        <v>0</v>
      </c>
      <c r="C1014" s="45" cm="1">
        <f t="array" ref="C1014">IF(INDEX(F:F,ROW())&lt;&gt;"",INDEX(F:F,ROW()),IF(INDEX(E:E,ROW())&lt;&gt;0,INDEX(C:C,ROW()-1),0))</f>
        <v>0</v>
      </c>
      <c r="D1014" s="44" cm="1">
        <f t="array" ref="D1014">IF(INDEX(G:G,ROW())&lt;&gt;"",INDEX(G:G,ROW()),IF(INDEX(E:E,ROW())&lt;&gt;0,INDEX(D:D,ROW()-1),0))</f>
        <v>0</v>
      </c>
      <c r="E1014" s="217" cm="1">
        <f t="array" ref="E1014">IF(INDEX(I:I,ROW())&lt;&gt;"",VALUE(TRIM(LEFT(INDEX(I:I,ROW()),6))),0)</f>
        <v>0</v>
      </c>
      <c r="F1014" s="283"/>
      <c r="G1014" s="287"/>
      <c r="H1014" s="302"/>
      <c r="I1014" s="288"/>
      <c r="J1014" s="302"/>
      <c r="K1014" s="303"/>
      <c r="L1014" s="50"/>
      <c r="M1014" s="63"/>
    </row>
    <row r="1015" spans="1:13">
      <c r="A1015" s="44" cm="1">
        <f t="array" aca="1" ref="A1015" ca="1">IF(INDEX(B:B,ROW()),COUNTIF(OFFSET(INDEX(B:B,ROW()),ROW()*-1+6,,ROW()-5),TRUE),0)</f>
        <v>0</v>
      </c>
      <c r="B1015" s="44" t="b" cm="1">
        <f t="array" ref="B1015">AND(分科號=INDEX(E:E,ROW()),INDEX(D:D,ROW())&gt;=分起日,INDEX(D:D,ROW())&lt;=分訖日,IF(分專案="全部",TRUE,INDEX(J:J,ROW())=分專案))</f>
        <v>0</v>
      </c>
      <c r="C1015" s="45" cm="1">
        <f t="array" ref="C1015">IF(INDEX(F:F,ROW())&lt;&gt;"",INDEX(F:F,ROW()),IF(INDEX(E:E,ROW())&lt;&gt;0,INDEX(C:C,ROW()-1),0))</f>
        <v>0</v>
      </c>
      <c r="D1015" s="44" cm="1">
        <f t="array" ref="D1015">IF(INDEX(G:G,ROW())&lt;&gt;"",INDEX(G:G,ROW()),IF(INDEX(E:E,ROW())&lt;&gt;0,INDEX(D:D,ROW()-1),0))</f>
        <v>0</v>
      </c>
      <c r="E1015" s="217" cm="1">
        <f t="array" ref="E1015">IF(INDEX(I:I,ROW())&lt;&gt;"",VALUE(TRIM(LEFT(INDEX(I:I,ROW()),6))),0)</f>
        <v>0</v>
      </c>
      <c r="F1015" s="283"/>
      <c r="G1015" s="287"/>
      <c r="H1015" s="302"/>
      <c r="I1015" s="288"/>
      <c r="J1015" s="302"/>
      <c r="K1015" s="303"/>
      <c r="L1015" s="50"/>
      <c r="M1015" s="63"/>
    </row>
    <row r="1016" spans="1:13">
      <c r="A1016" s="44" cm="1">
        <f t="array" aca="1" ref="A1016" ca="1">IF(INDEX(B:B,ROW()),COUNTIF(OFFSET(INDEX(B:B,ROW()),ROW()*-1+6,,ROW()-5),TRUE),0)</f>
        <v>0</v>
      </c>
      <c r="B1016" s="44" t="b" cm="1">
        <f t="array" ref="B1016">AND(分科號=INDEX(E:E,ROW()),INDEX(D:D,ROW())&gt;=分起日,INDEX(D:D,ROW())&lt;=分訖日,IF(分專案="全部",TRUE,INDEX(J:J,ROW())=分專案))</f>
        <v>0</v>
      </c>
      <c r="C1016" s="45" cm="1">
        <f t="array" ref="C1016">IF(INDEX(F:F,ROW())&lt;&gt;"",INDEX(F:F,ROW()),IF(INDEX(E:E,ROW())&lt;&gt;0,INDEX(C:C,ROW()-1),0))</f>
        <v>0</v>
      </c>
      <c r="D1016" s="44" cm="1">
        <f t="array" ref="D1016">IF(INDEX(G:G,ROW())&lt;&gt;"",INDEX(G:G,ROW()),IF(INDEX(E:E,ROW())&lt;&gt;0,INDEX(D:D,ROW()-1),0))</f>
        <v>0</v>
      </c>
      <c r="E1016" s="217" cm="1">
        <f t="array" ref="E1016">IF(INDEX(I:I,ROW())&lt;&gt;"",VALUE(TRIM(LEFT(INDEX(I:I,ROW()),6))),0)</f>
        <v>0</v>
      </c>
      <c r="F1016" s="283"/>
      <c r="G1016" s="287"/>
      <c r="H1016" s="302"/>
      <c r="I1016" s="288"/>
      <c r="J1016" s="302"/>
      <c r="K1016" s="303"/>
      <c r="L1016" s="50"/>
      <c r="M1016" s="63"/>
    </row>
    <row r="1017" spans="1:13">
      <c r="A1017" s="44" cm="1">
        <f t="array" aca="1" ref="A1017" ca="1">IF(INDEX(B:B,ROW()),COUNTIF(OFFSET(INDEX(B:B,ROW()),ROW()*-1+6,,ROW()-5),TRUE),0)</f>
        <v>0</v>
      </c>
      <c r="B1017" s="44" t="b" cm="1">
        <f t="array" ref="B1017">AND(分科號=INDEX(E:E,ROW()),INDEX(D:D,ROW())&gt;=分起日,INDEX(D:D,ROW())&lt;=分訖日,IF(分專案="全部",TRUE,INDEX(J:J,ROW())=分專案))</f>
        <v>0</v>
      </c>
      <c r="C1017" s="45" cm="1">
        <f t="array" ref="C1017">IF(INDEX(F:F,ROW())&lt;&gt;"",INDEX(F:F,ROW()),IF(INDEX(E:E,ROW())&lt;&gt;0,INDEX(C:C,ROW()-1),0))</f>
        <v>0</v>
      </c>
      <c r="D1017" s="44" cm="1">
        <f t="array" ref="D1017">IF(INDEX(G:G,ROW())&lt;&gt;"",INDEX(G:G,ROW()),IF(INDEX(E:E,ROW())&lt;&gt;0,INDEX(D:D,ROW()-1),0))</f>
        <v>0</v>
      </c>
      <c r="E1017" s="217" cm="1">
        <f t="array" ref="E1017">IF(INDEX(I:I,ROW())&lt;&gt;"",VALUE(TRIM(LEFT(INDEX(I:I,ROW()),6))),0)</f>
        <v>0</v>
      </c>
      <c r="F1017" s="283"/>
      <c r="G1017" s="287"/>
      <c r="H1017" s="302"/>
      <c r="I1017" s="288"/>
      <c r="J1017" s="302"/>
      <c r="K1017" s="303"/>
      <c r="L1017" s="50"/>
      <c r="M1017" s="63"/>
    </row>
    <row r="1018" spans="1:13">
      <c r="A1018" s="44" cm="1">
        <f t="array" aca="1" ref="A1018" ca="1">IF(INDEX(B:B,ROW()),COUNTIF(OFFSET(INDEX(B:B,ROW()),ROW()*-1+6,,ROW()-5),TRUE),0)</f>
        <v>0</v>
      </c>
      <c r="B1018" s="44" t="b" cm="1">
        <f t="array" ref="B1018">AND(分科號=INDEX(E:E,ROW()),INDEX(D:D,ROW())&gt;=分起日,INDEX(D:D,ROW())&lt;=分訖日,IF(分專案="全部",TRUE,INDEX(J:J,ROW())=分專案))</f>
        <v>0</v>
      </c>
      <c r="C1018" s="45" cm="1">
        <f t="array" ref="C1018">IF(INDEX(F:F,ROW())&lt;&gt;"",INDEX(F:F,ROW()),IF(INDEX(E:E,ROW())&lt;&gt;0,INDEX(C:C,ROW()-1),0))</f>
        <v>0</v>
      </c>
      <c r="D1018" s="44" cm="1">
        <f t="array" ref="D1018">IF(INDEX(G:G,ROW())&lt;&gt;"",INDEX(G:G,ROW()),IF(INDEX(E:E,ROW())&lt;&gt;0,INDEX(D:D,ROW()-1),0))</f>
        <v>0</v>
      </c>
      <c r="E1018" s="217" cm="1">
        <f t="array" ref="E1018">IF(INDEX(I:I,ROW())&lt;&gt;"",VALUE(TRIM(LEFT(INDEX(I:I,ROW()),6))),0)</f>
        <v>0</v>
      </c>
      <c r="F1018" s="283"/>
      <c r="G1018" s="287"/>
      <c r="H1018" s="302"/>
      <c r="I1018" s="288"/>
      <c r="J1018" s="302"/>
      <c r="K1018" s="303"/>
      <c r="L1018" s="50"/>
      <c r="M1018" s="63"/>
    </row>
    <row r="1019" spans="1:13">
      <c r="A1019" s="44" cm="1">
        <f t="array" aca="1" ref="A1019" ca="1">IF(INDEX(B:B,ROW()),COUNTIF(OFFSET(INDEX(B:B,ROW()),ROW()*-1+6,,ROW()-5),TRUE),0)</f>
        <v>0</v>
      </c>
      <c r="B1019" s="44" t="b" cm="1">
        <f t="array" ref="B1019">AND(分科號=INDEX(E:E,ROW()),INDEX(D:D,ROW())&gt;=分起日,INDEX(D:D,ROW())&lt;=分訖日,IF(分專案="全部",TRUE,INDEX(J:J,ROW())=分專案))</f>
        <v>0</v>
      </c>
      <c r="C1019" s="45" cm="1">
        <f t="array" ref="C1019">IF(INDEX(F:F,ROW())&lt;&gt;"",INDEX(F:F,ROW()),IF(INDEX(E:E,ROW())&lt;&gt;0,INDEX(C:C,ROW()-1),0))</f>
        <v>0</v>
      </c>
      <c r="D1019" s="44" cm="1">
        <f t="array" ref="D1019">IF(INDEX(G:G,ROW())&lt;&gt;"",INDEX(G:G,ROW()),IF(INDEX(E:E,ROW())&lt;&gt;0,INDEX(D:D,ROW()-1),0))</f>
        <v>0</v>
      </c>
      <c r="E1019" s="217" cm="1">
        <f t="array" ref="E1019">IF(INDEX(I:I,ROW())&lt;&gt;"",VALUE(TRIM(LEFT(INDEX(I:I,ROW()),6))),0)</f>
        <v>0</v>
      </c>
      <c r="F1019" s="283"/>
      <c r="G1019" s="287"/>
      <c r="H1019" s="302"/>
      <c r="I1019" s="288"/>
      <c r="J1019" s="302"/>
      <c r="K1019" s="303"/>
      <c r="L1019" s="50"/>
      <c r="M1019" s="63"/>
    </row>
    <row r="1020" spans="1:13">
      <c r="A1020" s="44" cm="1">
        <f t="array" aca="1" ref="A1020" ca="1">IF(INDEX(B:B,ROW()),COUNTIF(OFFSET(INDEX(B:B,ROW()),ROW()*-1+6,,ROW()-5),TRUE),0)</f>
        <v>0</v>
      </c>
      <c r="B1020" s="44" t="b" cm="1">
        <f t="array" ref="B1020">AND(分科號=INDEX(E:E,ROW()),INDEX(D:D,ROW())&gt;=分起日,INDEX(D:D,ROW())&lt;=分訖日,IF(分專案="全部",TRUE,INDEX(J:J,ROW())=分專案))</f>
        <v>0</v>
      </c>
      <c r="C1020" s="45" cm="1">
        <f t="array" ref="C1020">IF(INDEX(F:F,ROW())&lt;&gt;"",INDEX(F:F,ROW()),IF(INDEX(E:E,ROW())&lt;&gt;0,INDEX(C:C,ROW()-1),0))</f>
        <v>0</v>
      </c>
      <c r="D1020" s="44" cm="1">
        <f t="array" ref="D1020">IF(INDEX(G:G,ROW())&lt;&gt;"",INDEX(G:G,ROW()),IF(INDEX(E:E,ROW())&lt;&gt;0,INDEX(D:D,ROW()-1),0))</f>
        <v>0</v>
      </c>
      <c r="E1020" s="217" cm="1">
        <f t="array" ref="E1020">IF(INDEX(I:I,ROW())&lt;&gt;"",VALUE(TRIM(LEFT(INDEX(I:I,ROW()),6))),0)</f>
        <v>0</v>
      </c>
      <c r="F1020" s="283"/>
      <c r="G1020" s="287"/>
      <c r="H1020" s="302"/>
      <c r="I1020" s="288"/>
      <c r="J1020" s="302"/>
      <c r="K1020" s="303"/>
      <c r="L1020" s="50"/>
      <c r="M1020" s="63"/>
    </row>
    <row r="1021" spans="1:13">
      <c r="A1021" s="44" cm="1">
        <f t="array" aca="1" ref="A1021" ca="1">IF(INDEX(B:B,ROW()),COUNTIF(OFFSET(INDEX(B:B,ROW()),ROW()*-1+6,,ROW()-5),TRUE),0)</f>
        <v>0</v>
      </c>
      <c r="B1021" s="44" t="b" cm="1">
        <f t="array" ref="B1021">AND(分科號=INDEX(E:E,ROW()),INDEX(D:D,ROW())&gt;=分起日,INDEX(D:D,ROW())&lt;=分訖日,IF(分專案="全部",TRUE,INDEX(J:J,ROW())=分專案))</f>
        <v>0</v>
      </c>
      <c r="C1021" s="45" cm="1">
        <f t="array" ref="C1021">IF(INDEX(F:F,ROW())&lt;&gt;"",INDEX(F:F,ROW()),IF(INDEX(E:E,ROW())&lt;&gt;0,INDEX(C:C,ROW()-1),0))</f>
        <v>0</v>
      </c>
      <c r="D1021" s="44" cm="1">
        <f t="array" ref="D1021">IF(INDEX(G:G,ROW())&lt;&gt;"",INDEX(G:G,ROW()),IF(INDEX(E:E,ROW())&lt;&gt;0,INDEX(D:D,ROW()-1),0))</f>
        <v>0</v>
      </c>
      <c r="E1021" s="217" cm="1">
        <f t="array" ref="E1021">IF(INDEX(I:I,ROW())&lt;&gt;"",VALUE(TRIM(LEFT(INDEX(I:I,ROW()),6))),0)</f>
        <v>0</v>
      </c>
      <c r="F1021" s="283"/>
      <c r="G1021" s="287"/>
      <c r="H1021" s="302"/>
      <c r="I1021" s="288"/>
      <c r="J1021" s="302"/>
      <c r="K1021" s="303"/>
      <c r="L1021" s="50"/>
      <c r="M1021" s="63"/>
    </row>
    <row r="1022" spans="1:13">
      <c r="A1022" s="44" cm="1">
        <f t="array" aca="1" ref="A1022" ca="1">IF(INDEX(B:B,ROW()),COUNTIF(OFFSET(INDEX(B:B,ROW()),ROW()*-1+6,,ROW()-5),TRUE),0)</f>
        <v>0</v>
      </c>
      <c r="B1022" s="44" t="b" cm="1">
        <f t="array" ref="B1022">AND(分科號=INDEX(E:E,ROW()),INDEX(D:D,ROW())&gt;=分起日,INDEX(D:D,ROW())&lt;=分訖日,IF(分專案="全部",TRUE,INDEX(J:J,ROW())=分專案))</f>
        <v>0</v>
      </c>
      <c r="C1022" s="45" cm="1">
        <f t="array" ref="C1022">IF(INDEX(F:F,ROW())&lt;&gt;"",INDEX(F:F,ROW()),IF(INDEX(E:E,ROW())&lt;&gt;0,INDEX(C:C,ROW()-1),0))</f>
        <v>0</v>
      </c>
      <c r="D1022" s="44" cm="1">
        <f t="array" ref="D1022">IF(INDEX(G:G,ROW())&lt;&gt;"",INDEX(G:G,ROW()),IF(INDEX(E:E,ROW())&lt;&gt;0,INDEX(D:D,ROW()-1),0))</f>
        <v>0</v>
      </c>
      <c r="E1022" s="217" cm="1">
        <f t="array" ref="E1022">IF(INDEX(I:I,ROW())&lt;&gt;"",VALUE(TRIM(LEFT(INDEX(I:I,ROW()),6))),0)</f>
        <v>0</v>
      </c>
      <c r="F1022" s="283"/>
      <c r="G1022" s="287"/>
      <c r="H1022" s="302"/>
      <c r="I1022" s="288"/>
      <c r="J1022" s="302"/>
      <c r="K1022" s="303"/>
      <c r="L1022" s="50"/>
      <c r="M1022" s="63"/>
    </row>
    <row r="1023" spans="1:13">
      <c r="A1023" s="44" cm="1">
        <f t="array" aca="1" ref="A1023" ca="1">IF(INDEX(B:B,ROW()),COUNTIF(OFFSET(INDEX(B:B,ROW()),ROW()*-1+6,,ROW()-5),TRUE),0)</f>
        <v>0</v>
      </c>
      <c r="B1023" s="44" t="b" cm="1">
        <f t="array" ref="B1023">AND(分科號=INDEX(E:E,ROW()),INDEX(D:D,ROW())&gt;=分起日,INDEX(D:D,ROW())&lt;=分訖日,IF(分專案="全部",TRUE,INDEX(J:J,ROW())=分專案))</f>
        <v>0</v>
      </c>
      <c r="C1023" s="45" cm="1">
        <f t="array" ref="C1023">IF(INDEX(F:F,ROW())&lt;&gt;"",INDEX(F:F,ROW()),IF(INDEX(E:E,ROW())&lt;&gt;0,INDEX(C:C,ROW()-1),0))</f>
        <v>0</v>
      </c>
      <c r="D1023" s="44" cm="1">
        <f t="array" ref="D1023">IF(INDEX(G:G,ROW())&lt;&gt;"",INDEX(G:G,ROW()),IF(INDEX(E:E,ROW())&lt;&gt;0,INDEX(D:D,ROW()-1),0))</f>
        <v>0</v>
      </c>
      <c r="E1023" s="217" cm="1">
        <f t="array" ref="E1023">IF(INDEX(I:I,ROW())&lt;&gt;"",VALUE(TRIM(LEFT(INDEX(I:I,ROW()),6))),0)</f>
        <v>0</v>
      </c>
      <c r="F1023" s="283"/>
      <c r="G1023" s="287"/>
      <c r="H1023" s="302"/>
      <c r="I1023" s="288"/>
      <c r="J1023" s="302"/>
      <c r="K1023" s="303"/>
      <c r="L1023" s="50"/>
      <c r="M1023" s="63"/>
    </row>
    <row r="1024" spans="1:13">
      <c r="A1024" s="44" cm="1">
        <f t="array" aca="1" ref="A1024" ca="1">IF(INDEX(B:B,ROW()),COUNTIF(OFFSET(INDEX(B:B,ROW()),ROW()*-1+6,,ROW()-5),TRUE),0)</f>
        <v>0</v>
      </c>
      <c r="B1024" s="44" t="b" cm="1">
        <f t="array" ref="B1024">AND(分科號=INDEX(E:E,ROW()),INDEX(D:D,ROW())&gt;=分起日,INDEX(D:D,ROW())&lt;=分訖日,IF(分專案="全部",TRUE,INDEX(J:J,ROW())=分專案))</f>
        <v>0</v>
      </c>
      <c r="C1024" s="45" cm="1">
        <f t="array" ref="C1024">IF(INDEX(F:F,ROW())&lt;&gt;"",INDEX(F:F,ROW()),IF(INDEX(E:E,ROW())&lt;&gt;0,INDEX(C:C,ROW()-1),0))</f>
        <v>0</v>
      </c>
      <c r="D1024" s="44" cm="1">
        <f t="array" ref="D1024">IF(INDEX(G:G,ROW())&lt;&gt;"",INDEX(G:G,ROW()),IF(INDEX(E:E,ROW())&lt;&gt;0,INDEX(D:D,ROW()-1),0))</f>
        <v>0</v>
      </c>
      <c r="E1024" s="217" cm="1">
        <f t="array" ref="E1024">IF(INDEX(I:I,ROW())&lt;&gt;"",VALUE(TRIM(LEFT(INDEX(I:I,ROW()),6))),0)</f>
        <v>0</v>
      </c>
      <c r="F1024" s="283"/>
      <c r="G1024" s="287"/>
      <c r="H1024" s="302"/>
      <c r="I1024" s="288"/>
      <c r="J1024" s="302"/>
      <c r="K1024" s="303"/>
      <c r="L1024" s="50"/>
      <c r="M1024" s="63"/>
    </row>
    <row r="1025" spans="1:13">
      <c r="A1025" s="44" cm="1">
        <f t="array" aca="1" ref="A1025" ca="1">IF(INDEX(B:B,ROW()),COUNTIF(OFFSET(INDEX(B:B,ROW()),ROW()*-1+6,,ROW()-5),TRUE),0)</f>
        <v>0</v>
      </c>
      <c r="B1025" s="44" t="b" cm="1">
        <f t="array" ref="B1025">AND(分科號=INDEX(E:E,ROW()),INDEX(D:D,ROW())&gt;=分起日,INDEX(D:D,ROW())&lt;=分訖日,IF(分專案="全部",TRUE,INDEX(J:J,ROW())=分專案))</f>
        <v>0</v>
      </c>
      <c r="C1025" s="45" cm="1">
        <f t="array" ref="C1025">IF(INDEX(F:F,ROW())&lt;&gt;"",INDEX(F:F,ROW()),IF(INDEX(E:E,ROW())&lt;&gt;0,INDEX(C:C,ROW()-1),0))</f>
        <v>0</v>
      </c>
      <c r="D1025" s="44" cm="1">
        <f t="array" ref="D1025">IF(INDEX(G:G,ROW())&lt;&gt;"",INDEX(G:G,ROW()),IF(INDEX(E:E,ROW())&lt;&gt;0,INDEX(D:D,ROW()-1),0))</f>
        <v>0</v>
      </c>
      <c r="E1025" s="217" cm="1">
        <f t="array" ref="E1025">IF(INDEX(I:I,ROW())&lt;&gt;"",VALUE(TRIM(LEFT(INDEX(I:I,ROW()),6))),0)</f>
        <v>0</v>
      </c>
      <c r="F1025" s="283"/>
      <c r="G1025" s="287"/>
      <c r="H1025" s="302"/>
      <c r="I1025" s="288"/>
      <c r="J1025" s="302"/>
      <c r="K1025" s="303"/>
      <c r="L1025" s="50"/>
      <c r="M1025" s="63"/>
    </row>
    <row r="1026" spans="1:13">
      <c r="A1026" s="44" cm="1">
        <f t="array" aca="1" ref="A1026" ca="1">IF(INDEX(B:B,ROW()),COUNTIF(OFFSET(INDEX(B:B,ROW()),ROW()*-1+6,,ROW()-5),TRUE),0)</f>
        <v>0</v>
      </c>
      <c r="B1026" s="44" t="b" cm="1">
        <f t="array" ref="B1026">AND(分科號=INDEX(E:E,ROW()),INDEX(D:D,ROW())&gt;=分起日,INDEX(D:D,ROW())&lt;=分訖日,IF(分專案="全部",TRUE,INDEX(J:J,ROW())=分專案))</f>
        <v>0</v>
      </c>
      <c r="C1026" s="45" cm="1">
        <f t="array" ref="C1026">IF(INDEX(F:F,ROW())&lt;&gt;"",INDEX(F:F,ROW()),IF(INDEX(E:E,ROW())&lt;&gt;0,INDEX(C:C,ROW()-1),0))</f>
        <v>0</v>
      </c>
      <c r="D1026" s="44" cm="1">
        <f t="array" ref="D1026">IF(INDEX(G:G,ROW())&lt;&gt;"",INDEX(G:G,ROW()),IF(INDEX(E:E,ROW())&lt;&gt;0,INDEX(D:D,ROW()-1),0))</f>
        <v>0</v>
      </c>
      <c r="E1026" s="217" cm="1">
        <f t="array" ref="E1026">IF(INDEX(I:I,ROW())&lt;&gt;"",VALUE(TRIM(LEFT(INDEX(I:I,ROW()),6))),0)</f>
        <v>0</v>
      </c>
      <c r="F1026" s="283"/>
      <c r="G1026" s="287"/>
      <c r="H1026" s="302"/>
      <c r="I1026" s="288"/>
      <c r="J1026" s="302"/>
      <c r="K1026" s="303"/>
      <c r="L1026" s="50"/>
      <c r="M1026" s="63"/>
    </row>
    <row r="1027" spans="1:13">
      <c r="A1027" s="44" cm="1">
        <f t="array" aca="1" ref="A1027" ca="1">IF(INDEX(B:B,ROW()),COUNTIF(OFFSET(INDEX(B:B,ROW()),ROW()*-1+6,,ROW()-5),TRUE),0)</f>
        <v>0</v>
      </c>
      <c r="B1027" s="44" t="b" cm="1">
        <f t="array" ref="B1027">AND(分科號=INDEX(E:E,ROW()),INDEX(D:D,ROW())&gt;=分起日,INDEX(D:D,ROW())&lt;=分訖日,IF(分專案="全部",TRUE,INDEX(J:J,ROW())=分專案))</f>
        <v>0</v>
      </c>
      <c r="C1027" s="45" cm="1">
        <f t="array" ref="C1027">IF(INDEX(F:F,ROW())&lt;&gt;"",INDEX(F:F,ROW()),IF(INDEX(E:E,ROW())&lt;&gt;0,INDEX(C:C,ROW()-1),0))</f>
        <v>0</v>
      </c>
      <c r="D1027" s="44" cm="1">
        <f t="array" ref="D1027">IF(INDEX(G:G,ROW())&lt;&gt;"",INDEX(G:G,ROW()),IF(INDEX(E:E,ROW())&lt;&gt;0,INDEX(D:D,ROW()-1),0))</f>
        <v>0</v>
      </c>
      <c r="E1027" s="217" cm="1">
        <f t="array" ref="E1027">IF(INDEX(I:I,ROW())&lt;&gt;"",VALUE(TRIM(LEFT(INDEX(I:I,ROW()),6))),0)</f>
        <v>0</v>
      </c>
      <c r="F1027" s="283"/>
      <c r="G1027" s="287"/>
      <c r="H1027" s="302"/>
      <c r="I1027" s="288"/>
      <c r="J1027" s="302"/>
      <c r="K1027" s="303"/>
      <c r="L1027" s="50"/>
      <c r="M1027" s="63"/>
    </row>
    <row r="1028" spans="1:13">
      <c r="A1028" s="44" cm="1">
        <f t="array" aca="1" ref="A1028" ca="1">IF(INDEX(B:B,ROW()),COUNTIF(OFFSET(INDEX(B:B,ROW()),ROW()*-1+6,,ROW()-5),TRUE),0)</f>
        <v>0</v>
      </c>
      <c r="B1028" s="44" t="b" cm="1">
        <f t="array" ref="B1028">AND(分科號=INDEX(E:E,ROW()),INDEX(D:D,ROW())&gt;=分起日,INDEX(D:D,ROW())&lt;=分訖日,IF(分專案="全部",TRUE,INDEX(J:J,ROW())=分專案))</f>
        <v>0</v>
      </c>
      <c r="C1028" s="45" cm="1">
        <f t="array" ref="C1028">IF(INDEX(F:F,ROW())&lt;&gt;"",INDEX(F:F,ROW()),IF(INDEX(E:E,ROW())&lt;&gt;0,INDEX(C:C,ROW()-1),0))</f>
        <v>0</v>
      </c>
      <c r="D1028" s="44" cm="1">
        <f t="array" ref="D1028">IF(INDEX(G:G,ROW())&lt;&gt;"",INDEX(G:G,ROW()),IF(INDEX(E:E,ROW())&lt;&gt;0,INDEX(D:D,ROW()-1),0))</f>
        <v>0</v>
      </c>
      <c r="E1028" s="217" cm="1">
        <f t="array" ref="E1028">IF(INDEX(I:I,ROW())&lt;&gt;"",VALUE(TRIM(LEFT(INDEX(I:I,ROW()),6))),0)</f>
        <v>0</v>
      </c>
      <c r="F1028" s="283"/>
      <c r="G1028" s="287"/>
      <c r="H1028" s="302"/>
      <c r="I1028" s="288"/>
      <c r="J1028" s="302"/>
      <c r="K1028" s="303"/>
      <c r="L1028" s="50"/>
      <c r="M1028" s="63"/>
    </row>
    <row r="1029" spans="1:13">
      <c r="A1029" s="44" cm="1">
        <f t="array" aca="1" ref="A1029" ca="1">IF(INDEX(B:B,ROW()),COUNTIF(OFFSET(INDEX(B:B,ROW()),ROW()*-1+6,,ROW()-5),TRUE),0)</f>
        <v>0</v>
      </c>
      <c r="B1029" s="44" t="b" cm="1">
        <f t="array" ref="B1029">AND(分科號=INDEX(E:E,ROW()),INDEX(D:D,ROW())&gt;=分起日,INDEX(D:D,ROW())&lt;=分訖日,IF(分專案="全部",TRUE,INDEX(J:J,ROW())=分專案))</f>
        <v>0</v>
      </c>
      <c r="C1029" s="45" cm="1">
        <f t="array" ref="C1029">IF(INDEX(F:F,ROW())&lt;&gt;"",INDEX(F:F,ROW()),IF(INDEX(E:E,ROW())&lt;&gt;0,INDEX(C:C,ROW()-1),0))</f>
        <v>0</v>
      </c>
      <c r="D1029" s="44" cm="1">
        <f t="array" ref="D1029">IF(INDEX(G:G,ROW())&lt;&gt;"",INDEX(G:G,ROW()),IF(INDEX(E:E,ROW())&lt;&gt;0,INDEX(D:D,ROW()-1),0))</f>
        <v>0</v>
      </c>
      <c r="E1029" s="217" cm="1">
        <f t="array" ref="E1029">IF(INDEX(I:I,ROW())&lt;&gt;"",VALUE(TRIM(LEFT(INDEX(I:I,ROW()),6))),0)</f>
        <v>0</v>
      </c>
      <c r="F1029" s="283"/>
      <c r="G1029" s="287"/>
      <c r="H1029" s="302"/>
      <c r="I1029" s="288"/>
      <c r="J1029" s="302"/>
      <c r="K1029" s="303"/>
      <c r="L1029" s="50"/>
      <c r="M1029" s="63"/>
    </row>
    <row r="1030" spans="1:13">
      <c r="A1030" s="44" cm="1">
        <f t="array" aca="1" ref="A1030" ca="1">IF(INDEX(B:B,ROW()),COUNTIF(OFFSET(INDEX(B:B,ROW()),ROW()*-1+6,,ROW()-5),TRUE),0)</f>
        <v>0</v>
      </c>
      <c r="B1030" s="44" t="b" cm="1">
        <f t="array" ref="B1030">AND(分科號=INDEX(E:E,ROW()),INDEX(D:D,ROW())&gt;=分起日,INDEX(D:D,ROW())&lt;=分訖日,IF(分專案="全部",TRUE,INDEX(J:J,ROW())=分專案))</f>
        <v>0</v>
      </c>
      <c r="C1030" s="45" cm="1">
        <f t="array" ref="C1030">IF(INDEX(F:F,ROW())&lt;&gt;"",INDEX(F:F,ROW()),IF(INDEX(E:E,ROW())&lt;&gt;0,INDEX(C:C,ROW()-1),0))</f>
        <v>0</v>
      </c>
      <c r="D1030" s="44" cm="1">
        <f t="array" ref="D1030">IF(INDEX(G:G,ROW())&lt;&gt;"",INDEX(G:G,ROW()),IF(INDEX(E:E,ROW())&lt;&gt;0,INDEX(D:D,ROW()-1),0))</f>
        <v>0</v>
      </c>
      <c r="E1030" s="217" cm="1">
        <f t="array" ref="E1030">IF(INDEX(I:I,ROW())&lt;&gt;"",VALUE(TRIM(LEFT(INDEX(I:I,ROW()),6))),0)</f>
        <v>0</v>
      </c>
      <c r="F1030" s="283"/>
      <c r="G1030" s="287"/>
      <c r="H1030" s="302"/>
      <c r="I1030" s="288"/>
      <c r="J1030" s="302"/>
      <c r="K1030" s="303"/>
      <c r="L1030" s="50"/>
      <c r="M1030" s="63"/>
    </row>
    <row r="1031" spans="1:13">
      <c r="A1031" s="44" cm="1">
        <f t="array" aca="1" ref="A1031" ca="1">IF(INDEX(B:B,ROW()),COUNTIF(OFFSET(INDEX(B:B,ROW()),ROW()*-1+6,,ROW()-5),TRUE),0)</f>
        <v>0</v>
      </c>
      <c r="B1031" s="44" t="b" cm="1">
        <f t="array" ref="B1031">AND(分科號=INDEX(E:E,ROW()),INDEX(D:D,ROW())&gt;=分起日,INDEX(D:D,ROW())&lt;=分訖日,IF(分專案="全部",TRUE,INDEX(J:J,ROW())=分專案))</f>
        <v>0</v>
      </c>
      <c r="C1031" s="45" cm="1">
        <f t="array" ref="C1031">IF(INDEX(F:F,ROW())&lt;&gt;"",INDEX(F:F,ROW()),IF(INDEX(E:E,ROW())&lt;&gt;0,INDEX(C:C,ROW()-1),0))</f>
        <v>0</v>
      </c>
      <c r="D1031" s="44" cm="1">
        <f t="array" ref="D1031">IF(INDEX(G:G,ROW())&lt;&gt;"",INDEX(G:G,ROW()),IF(INDEX(E:E,ROW())&lt;&gt;0,INDEX(D:D,ROW()-1),0))</f>
        <v>0</v>
      </c>
      <c r="E1031" s="217" cm="1">
        <f t="array" ref="E1031">IF(INDEX(I:I,ROW())&lt;&gt;"",VALUE(TRIM(LEFT(INDEX(I:I,ROW()),6))),0)</f>
        <v>0</v>
      </c>
      <c r="F1031" s="283"/>
      <c r="G1031" s="287"/>
      <c r="H1031" s="302"/>
      <c r="I1031" s="288"/>
      <c r="J1031" s="302"/>
      <c r="K1031" s="303"/>
      <c r="L1031" s="50"/>
      <c r="M1031" s="63"/>
    </row>
    <row r="1032" spans="1:13">
      <c r="A1032" s="44" cm="1">
        <f t="array" aca="1" ref="A1032" ca="1">IF(INDEX(B:B,ROW()),COUNTIF(OFFSET(INDEX(B:B,ROW()),ROW()*-1+6,,ROW()-5),TRUE),0)</f>
        <v>0</v>
      </c>
      <c r="B1032" s="44" t="b" cm="1">
        <f t="array" ref="B1032">AND(分科號=INDEX(E:E,ROW()),INDEX(D:D,ROW())&gt;=分起日,INDEX(D:D,ROW())&lt;=分訖日,IF(分專案="全部",TRUE,INDEX(J:J,ROW())=分專案))</f>
        <v>0</v>
      </c>
      <c r="C1032" s="45" cm="1">
        <f t="array" ref="C1032">IF(INDEX(F:F,ROW())&lt;&gt;"",INDEX(F:F,ROW()),IF(INDEX(E:E,ROW())&lt;&gt;0,INDEX(C:C,ROW()-1),0))</f>
        <v>0</v>
      </c>
      <c r="D1032" s="44" cm="1">
        <f t="array" ref="D1032">IF(INDEX(G:G,ROW())&lt;&gt;"",INDEX(G:G,ROW()),IF(INDEX(E:E,ROW())&lt;&gt;0,INDEX(D:D,ROW()-1),0))</f>
        <v>0</v>
      </c>
      <c r="E1032" s="217" cm="1">
        <f t="array" ref="E1032">IF(INDEX(I:I,ROW())&lt;&gt;"",VALUE(TRIM(LEFT(INDEX(I:I,ROW()),6))),0)</f>
        <v>0</v>
      </c>
      <c r="F1032" s="283"/>
      <c r="G1032" s="287"/>
      <c r="H1032" s="302"/>
      <c r="I1032" s="288"/>
      <c r="J1032" s="302"/>
      <c r="K1032" s="303"/>
      <c r="L1032" s="50"/>
      <c r="M1032" s="63"/>
    </row>
    <row r="1033" spans="1:13">
      <c r="A1033" s="44" cm="1">
        <f t="array" aca="1" ref="A1033" ca="1">IF(INDEX(B:B,ROW()),COUNTIF(OFFSET(INDEX(B:B,ROW()),ROW()*-1+6,,ROW()-5),TRUE),0)</f>
        <v>0</v>
      </c>
      <c r="B1033" s="44" t="b" cm="1">
        <f t="array" ref="B1033">AND(分科號=INDEX(E:E,ROW()),INDEX(D:D,ROW())&gt;=分起日,INDEX(D:D,ROW())&lt;=分訖日,IF(分專案="全部",TRUE,INDEX(J:J,ROW())=分專案))</f>
        <v>0</v>
      </c>
      <c r="C1033" s="45" cm="1">
        <f t="array" ref="C1033">IF(INDEX(F:F,ROW())&lt;&gt;"",INDEX(F:F,ROW()),IF(INDEX(E:E,ROW())&lt;&gt;0,INDEX(C:C,ROW()-1),0))</f>
        <v>0</v>
      </c>
      <c r="D1033" s="44" cm="1">
        <f t="array" ref="D1033">IF(INDEX(G:G,ROW())&lt;&gt;"",INDEX(G:G,ROW()),IF(INDEX(E:E,ROW())&lt;&gt;0,INDEX(D:D,ROW()-1),0))</f>
        <v>0</v>
      </c>
      <c r="E1033" s="217" cm="1">
        <f t="array" ref="E1033">IF(INDEX(I:I,ROW())&lt;&gt;"",VALUE(TRIM(LEFT(INDEX(I:I,ROW()),6))),0)</f>
        <v>0</v>
      </c>
      <c r="F1033" s="283"/>
      <c r="G1033" s="287"/>
      <c r="H1033" s="302"/>
      <c r="I1033" s="288"/>
      <c r="J1033" s="302"/>
      <c r="K1033" s="303"/>
      <c r="L1033" s="50"/>
      <c r="M1033" s="63"/>
    </row>
    <row r="1034" spans="1:13">
      <c r="A1034" s="44" cm="1">
        <f t="array" aca="1" ref="A1034" ca="1">IF(INDEX(B:B,ROW()),COUNTIF(OFFSET(INDEX(B:B,ROW()),ROW()*-1+6,,ROW()-5),TRUE),0)</f>
        <v>0</v>
      </c>
      <c r="B1034" s="44" t="b" cm="1">
        <f t="array" ref="B1034">AND(分科號=INDEX(E:E,ROW()),INDEX(D:D,ROW())&gt;=分起日,INDEX(D:D,ROW())&lt;=分訖日,IF(分專案="全部",TRUE,INDEX(J:J,ROW())=分專案))</f>
        <v>0</v>
      </c>
      <c r="C1034" s="45" cm="1">
        <f t="array" ref="C1034">IF(INDEX(F:F,ROW())&lt;&gt;"",INDEX(F:F,ROW()),IF(INDEX(E:E,ROW())&lt;&gt;0,INDEX(C:C,ROW()-1),0))</f>
        <v>0</v>
      </c>
      <c r="D1034" s="44" cm="1">
        <f t="array" ref="D1034">IF(INDEX(G:G,ROW())&lt;&gt;"",INDEX(G:G,ROW()),IF(INDEX(E:E,ROW())&lt;&gt;0,INDEX(D:D,ROW()-1),0))</f>
        <v>0</v>
      </c>
      <c r="E1034" s="217" cm="1">
        <f t="array" ref="E1034">IF(INDEX(I:I,ROW())&lt;&gt;"",VALUE(TRIM(LEFT(INDEX(I:I,ROW()),6))),0)</f>
        <v>0</v>
      </c>
      <c r="F1034" s="283"/>
      <c r="G1034" s="287"/>
      <c r="H1034" s="302"/>
      <c r="I1034" s="288"/>
      <c r="J1034" s="302"/>
      <c r="K1034" s="303"/>
      <c r="L1034" s="50"/>
      <c r="M1034" s="63"/>
    </row>
    <row r="1035" spans="1:13">
      <c r="A1035" s="44" cm="1">
        <f t="array" aca="1" ref="A1035" ca="1">IF(INDEX(B:B,ROW()),COUNTIF(OFFSET(INDEX(B:B,ROW()),ROW()*-1+6,,ROW()-5),TRUE),0)</f>
        <v>0</v>
      </c>
      <c r="B1035" s="44" t="b" cm="1">
        <f t="array" ref="B1035">AND(分科號=INDEX(E:E,ROW()),INDEX(D:D,ROW())&gt;=分起日,INDEX(D:D,ROW())&lt;=分訖日,IF(分專案="全部",TRUE,INDEX(J:J,ROW())=分專案))</f>
        <v>0</v>
      </c>
      <c r="C1035" s="45" cm="1">
        <f t="array" ref="C1035">IF(INDEX(F:F,ROW())&lt;&gt;"",INDEX(F:F,ROW()),IF(INDEX(E:E,ROW())&lt;&gt;0,INDEX(C:C,ROW()-1),0))</f>
        <v>0</v>
      </c>
      <c r="D1035" s="44" cm="1">
        <f t="array" ref="D1035">IF(INDEX(G:G,ROW())&lt;&gt;"",INDEX(G:G,ROW()),IF(INDEX(E:E,ROW())&lt;&gt;0,INDEX(D:D,ROW()-1),0))</f>
        <v>0</v>
      </c>
      <c r="E1035" s="217" cm="1">
        <f t="array" ref="E1035">IF(INDEX(I:I,ROW())&lt;&gt;"",VALUE(TRIM(LEFT(INDEX(I:I,ROW()),6))),0)</f>
        <v>0</v>
      </c>
      <c r="F1035" s="283"/>
      <c r="G1035" s="287"/>
      <c r="H1035" s="302"/>
      <c r="I1035" s="288"/>
      <c r="J1035" s="302"/>
      <c r="K1035" s="303"/>
      <c r="L1035" s="50"/>
      <c r="M1035" s="63"/>
    </row>
    <row r="1036" spans="1:13">
      <c r="A1036" s="44" cm="1">
        <f t="array" aca="1" ref="A1036" ca="1">IF(INDEX(B:B,ROW()),COUNTIF(OFFSET(INDEX(B:B,ROW()),ROW()*-1+6,,ROW()-5),TRUE),0)</f>
        <v>0</v>
      </c>
      <c r="B1036" s="44" t="b" cm="1">
        <f t="array" ref="B1036">AND(分科號=INDEX(E:E,ROW()),INDEX(D:D,ROW())&gt;=分起日,INDEX(D:D,ROW())&lt;=分訖日,IF(分專案="全部",TRUE,INDEX(J:J,ROW())=分專案))</f>
        <v>0</v>
      </c>
      <c r="C1036" s="45" cm="1">
        <f t="array" ref="C1036">IF(INDEX(F:F,ROW())&lt;&gt;"",INDEX(F:F,ROW()),IF(INDEX(E:E,ROW())&lt;&gt;0,INDEX(C:C,ROW()-1),0))</f>
        <v>0</v>
      </c>
      <c r="D1036" s="44" cm="1">
        <f t="array" ref="D1036">IF(INDEX(G:G,ROW())&lt;&gt;"",INDEX(G:G,ROW()),IF(INDEX(E:E,ROW())&lt;&gt;0,INDEX(D:D,ROW()-1),0))</f>
        <v>0</v>
      </c>
      <c r="E1036" s="217" cm="1">
        <f t="array" ref="E1036">IF(INDEX(I:I,ROW())&lt;&gt;"",VALUE(TRIM(LEFT(INDEX(I:I,ROW()),6))),0)</f>
        <v>0</v>
      </c>
      <c r="F1036" s="283"/>
      <c r="G1036" s="287"/>
      <c r="H1036" s="302"/>
      <c r="I1036" s="288"/>
      <c r="J1036" s="302"/>
      <c r="K1036" s="303"/>
      <c r="L1036" s="50"/>
      <c r="M1036" s="63"/>
    </row>
    <row r="1037" spans="1:13">
      <c r="A1037" s="44" cm="1">
        <f t="array" aca="1" ref="A1037" ca="1">IF(INDEX(B:B,ROW()),COUNTIF(OFFSET(INDEX(B:B,ROW()),ROW()*-1+6,,ROW()-5),TRUE),0)</f>
        <v>0</v>
      </c>
      <c r="B1037" s="44" t="b" cm="1">
        <f t="array" ref="B1037">AND(分科號=INDEX(E:E,ROW()),INDEX(D:D,ROW())&gt;=分起日,INDEX(D:D,ROW())&lt;=分訖日,IF(分專案="全部",TRUE,INDEX(J:J,ROW())=分專案))</f>
        <v>0</v>
      </c>
      <c r="C1037" s="45" cm="1">
        <f t="array" ref="C1037">IF(INDEX(F:F,ROW())&lt;&gt;"",INDEX(F:F,ROW()),IF(INDEX(E:E,ROW())&lt;&gt;0,INDEX(C:C,ROW()-1),0))</f>
        <v>0</v>
      </c>
      <c r="D1037" s="44" cm="1">
        <f t="array" ref="D1037">IF(INDEX(G:G,ROW())&lt;&gt;"",INDEX(G:G,ROW()),IF(INDEX(E:E,ROW())&lt;&gt;0,INDEX(D:D,ROW()-1),0))</f>
        <v>0</v>
      </c>
      <c r="E1037" s="217" cm="1">
        <f t="array" ref="E1037">IF(INDEX(I:I,ROW())&lt;&gt;"",VALUE(TRIM(LEFT(INDEX(I:I,ROW()),6))),0)</f>
        <v>0</v>
      </c>
      <c r="F1037" s="283"/>
      <c r="G1037" s="287"/>
      <c r="H1037" s="302"/>
      <c r="I1037" s="288"/>
      <c r="J1037" s="302"/>
      <c r="K1037" s="303"/>
      <c r="L1037" s="50"/>
      <c r="M1037" s="63"/>
    </row>
    <row r="1038" spans="1:13">
      <c r="A1038" s="44" cm="1">
        <f t="array" aca="1" ref="A1038" ca="1">IF(INDEX(B:B,ROW()),COUNTIF(OFFSET(INDEX(B:B,ROW()),ROW()*-1+6,,ROW()-5),TRUE),0)</f>
        <v>0</v>
      </c>
      <c r="B1038" s="44" t="b" cm="1">
        <f t="array" ref="B1038">AND(分科號=INDEX(E:E,ROW()),INDEX(D:D,ROW())&gt;=分起日,INDEX(D:D,ROW())&lt;=分訖日,IF(分專案="全部",TRUE,INDEX(J:J,ROW())=分專案))</f>
        <v>0</v>
      </c>
      <c r="C1038" s="45" cm="1">
        <f t="array" ref="C1038">IF(INDEX(F:F,ROW())&lt;&gt;"",INDEX(F:F,ROW()),IF(INDEX(E:E,ROW())&lt;&gt;0,INDEX(C:C,ROW()-1),0))</f>
        <v>0</v>
      </c>
      <c r="D1038" s="44" cm="1">
        <f t="array" ref="D1038">IF(INDEX(G:G,ROW())&lt;&gt;"",INDEX(G:G,ROW()),IF(INDEX(E:E,ROW())&lt;&gt;0,INDEX(D:D,ROW()-1),0))</f>
        <v>0</v>
      </c>
      <c r="E1038" s="217" cm="1">
        <f t="array" ref="E1038">IF(INDEX(I:I,ROW())&lt;&gt;"",VALUE(TRIM(LEFT(INDEX(I:I,ROW()),6))),0)</f>
        <v>0</v>
      </c>
      <c r="F1038" s="283"/>
      <c r="G1038" s="287"/>
      <c r="H1038" s="302"/>
      <c r="I1038" s="288"/>
      <c r="J1038" s="302"/>
      <c r="K1038" s="303"/>
      <c r="L1038" s="50"/>
      <c r="M1038" s="63"/>
    </row>
    <row r="1039" spans="1:13">
      <c r="A1039" s="44" cm="1">
        <f t="array" aca="1" ref="A1039" ca="1">IF(INDEX(B:B,ROW()),COUNTIF(OFFSET(INDEX(B:B,ROW()),ROW()*-1+6,,ROW()-5),TRUE),0)</f>
        <v>0</v>
      </c>
      <c r="B1039" s="44" t="b" cm="1">
        <f t="array" ref="B1039">AND(分科號=INDEX(E:E,ROW()),INDEX(D:D,ROW())&gt;=分起日,INDEX(D:D,ROW())&lt;=分訖日,IF(分專案="全部",TRUE,INDEX(J:J,ROW())=分專案))</f>
        <v>0</v>
      </c>
      <c r="C1039" s="45" cm="1">
        <f t="array" ref="C1039">IF(INDEX(F:F,ROW())&lt;&gt;"",INDEX(F:F,ROW()),IF(INDEX(E:E,ROW())&lt;&gt;0,INDEX(C:C,ROW()-1),0))</f>
        <v>0</v>
      </c>
      <c r="D1039" s="44" cm="1">
        <f t="array" ref="D1039">IF(INDEX(G:G,ROW())&lt;&gt;"",INDEX(G:G,ROW()),IF(INDEX(E:E,ROW())&lt;&gt;0,INDEX(D:D,ROW()-1),0))</f>
        <v>0</v>
      </c>
      <c r="E1039" s="217" cm="1">
        <f t="array" ref="E1039">IF(INDEX(I:I,ROW())&lt;&gt;"",VALUE(TRIM(LEFT(INDEX(I:I,ROW()),6))),0)</f>
        <v>0</v>
      </c>
      <c r="F1039" s="283"/>
      <c r="G1039" s="287"/>
      <c r="H1039" s="302"/>
      <c r="I1039" s="288"/>
      <c r="J1039" s="302"/>
      <c r="K1039" s="303"/>
      <c r="L1039" s="50"/>
      <c r="M1039" s="63"/>
    </row>
    <row r="1040" spans="1:13">
      <c r="A1040" s="44" cm="1">
        <f t="array" aca="1" ref="A1040" ca="1">IF(INDEX(B:B,ROW()),COUNTIF(OFFSET(INDEX(B:B,ROW()),ROW()*-1+6,,ROW()-5),TRUE),0)</f>
        <v>0</v>
      </c>
      <c r="B1040" s="44" t="b" cm="1">
        <f t="array" ref="B1040">AND(分科號=INDEX(E:E,ROW()),INDEX(D:D,ROW())&gt;=分起日,INDEX(D:D,ROW())&lt;=分訖日,IF(分專案="全部",TRUE,INDEX(J:J,ROW())=分專案))</f>
        <v>0</v>
      </c>
      <c r="C1040" s="45" cm="1">
        <f t="array" ref="C1040">IF(INDEX(F:F,ROW())&lt;&gt;"",INDEX(F:F,ROW()),IF(INDEX(E:E,ROW())&lt;&gt;0,INDEX(C:C,ROW()-1),0))</f>
        <v>0</v>
      </c>
      <c r="D1040" s="44" cm="1">
        <f t="array" ref="D1040">IF(INDEX(G:G,ROW())&lt;&gt;"",INDEX(G:G,ROW()),IF(INDEX(E:E,ROW())&lt;&gt;0,INDEX(D:D,ROW()-1),0))</f>
        <v>0</v>
      </c>
      <c r="E1040" s="217" cm="1">
        <f t="array" ref="E1040">IF(INDEX(I:I,ROW())&lt;&gt;"",VALUE(TRIM(LEFT(INDEX(I:I,ROW()),6))),0)</f>
        <v>0</v>
      </c>
      <c r="F1040" s="283"/>
      <c r="G1040" s="287"/>
      <c r="H1040" s="302"/>
      <c r="I1040" s="288"/>
      <c r="J1040" s="302"/>
      <c r="K1040" s="303"/>
      <c r="L1040" s="50"/>
      <c r="M1040" s="63"/>
    </row>
    <row r="1041" spans="1:13">
      <c r="A1041" s="44" cm="1">
        <f t="array" aca="1" ref="A1041" ca="1">IF(INDEX(B:B,ROW()),COUNTIF(OFFSET(INDEX(B:B,ROW()),ROW()*-1+6,,ROW()-5),TRUE),0)</f>
        <v>0</v>
      </c>
      <c r="B1041" s="44" t="b" cm="1">
        <f t="array" ref="B1041">AND(分科號=INDEX(E:E,ROW()),INDEX(D:D,ROW())&gt;=分起日,INDEX(D:D,ROW())&lt;=分訖日,IF(分專案="全部",TRUE,INDEX(J:J,ROW())=分專案))</f>
        <v>0</v>
      </c>
      <c r="C1041" s="45" cm="1">
        <f t="array" ref="C1041">IF(INDEX(F:F,ROW())&lt;&gt;"",INDEX(F:F,ROW()),IF(INDEX(E:E,ROW())&lt;&gt;0,INDEX(C:C,ROW()-1),0))</f>
        <v>0</v>
      </c>
      <c r="D1041" s="44" cm="1">
        <f t="array" ref="D1041">IF(INDEX(G:G,ROW())&lt;&gt;"",INDEX(G:G,ROW()),IF(INDEX(E:E,ROW())&lt;&gt;0,INDEX(D:D,ROW()-1),0))</f>
        <v>0</v>
      </c>
      <c r="E1041" s="217" cm="1">
        <f t="array" ref="E1041">IF(INDEX(I:I,ROW())&lt;&gt;"",VALUE(TRIM(LEFT(INDEX(I:I,ROW()),6))),0)</f>
        <v>0</v>
      </c>
      <c r="F1041" s="283"/>
      <c r="G1041" s="287"/>
      <c r="H1041" s="302"/>
      <c r="I1041" s="288"/>
      <c r="J1041" s="302"/>
      <c r="K1041" s="303"/>
      <c r="L1041" s="50"/>
      <c r="M1041" s="63"/>
    </row>
    <row r="1042" spans="1:13">
      <c r="A1042" s="44" cm="1">
        <f t="array" aca="1" ref="A1042" ca="1">IF(INDEX(B:B,ROW()),COUNTIF(OFFSET(INDEX(B:B,ROW()),ROW()*-1+6,,ROW()-5),TRUE),0)</f>
        <v>0</v>
      </c>
      <c r="B1042" s="44" t="b" cm="1">
        <f t="array" ref="B1042">AND(分科號=INDEX(E:E,ROW()),INDEX(D:D,ROW())&gt;=分起日,INDEX(D:D,ROW())&lt;=分訖日,IF(分專案="全部",TRUE,INDEX(J:J,ROW())=分專案))</f>
        <v>0</v>
      </c>
      <c r="C1042" s="45" cm="1">
        <f t="array" ref="C1042">IF(INDEX(F:F,ROW())&lt;&gt;"",INDEX(F:F,ROW()),IF(INDEX(E:E,ROW())&lt;&gt;0,INDEX(C:C,ROW()-1),0))</f>
        <v>0</v>
      </c>
      <c r="D1042" s="44" cm="1">
        <f t="array" ref="D1042">IF(INDEX(G:G,ROW())&lt;&gt;"",INDEX(G:G,ROW()),IF(INDEX(E:E,ROW())&lt;&gt;0,INDEX(D:D,ROW()-1),0))</f>
        <v>0</v>
      </c>
      <c r="E1042" s="217" cm="1">
        <f t="array" ref="E1042">IF(INDEX(I:I,ROW())&lt;&gt;"",VALUE(TRIM(LEFT(INDEX(I:I,ROW()),6))),0)</f>
        <v>0</v>
      </c>
      <c r="F1042" s="283"/>
      <c r="G1042" s="287"/>
      <c r="H1042" s="302"/>
      <c r="I1042" s="288"/>
      <c r="J1042" s="302"/>
      <c r="K1042" s="303"/>
      <c r="L1042" s="50"/>
      <c r="M1042" s="63"/>
    </row>
    <row r="1043" spans="1:13">
      <c r="A1043" s="44" cm="1">
        <f t="array" aca="1" ref="A1043" ca="1">IF(INDEX(B:B,ROW()),COUNTIF(OFFSET(INDEX(B:B,ROW()),ROW()*-1+6,,ROW()-5),TRUE),0)</f>
        <v>0</v>
      </c>
      <c r="B1043" s="44" t="b" cm="1">
        <f t="array" ref="B1043">AND(分科號=INDEX(E:E,ROW()),INDEX(D:D,ROW())&gt;=分起日,INDEX(D:D,ROW())&lt;=分訖日,IF(分專案="全部",TRUE,INDEX(J:J,ROW())=分專案))</f>
        <v>0</v>
      </c>
      <c r="C1043" s="45" cm="1">
        <f t="array" ref="C1043">IF(INDEX(F:F,ROW())&lt;&gt;"",INDEX(F:F,ROW()),IF(INDEX(E:E,ROW())&lt;&gt;0,INDEX(C:C,ROW()-1),0))</f>
        <v>0</v>
      </c>
      <c r="D1043" s="44" cm="1">
        <f t="array" ref="D1043">IF(INDEX(G:G,ROW())&lt;&gt;"",INDEX(G:G,ROW()),IF(INDEX(E:E,ROW())&lt;&gt;0,INDEX(D:D,ROW()-1),0))</f>
        <v>0</v>
      </c>
      <c r="E1043" s="217" cm="1">
        <f t="array" ref="E1043">IF(INDEX(I:I,ROW())&lt;&gt;"",VALUE(TRIM(LEFT(INDEX(I:I,ROW()),6))),0)</f>
        <v>0</v>
      </c>
      <c r="F1043" s="283"/>
      <c r="G1043" s="287"/>
      <c r="H1043" s="302"/>
      <c r="I1043" s="288"/>
      <c r="J1043" s="302"/>
      <c r="K1043" s="303"/>
      <c r="L1043" s="50"/>
      <c r="M1043" s="63"/>
    </row>
    <row r="1044" spans="1:13">
      <c r="A1044" s="44" cm="1">
        <f t="array" aca="1" ref="A1044" ca="1">IF(INDEX(B:B,ROW()),COUNTIF(OFFSET(INDEX(B:B,ROW()),ROW()*-1+6,,ROW()-5),TRUE),0)</f>
        <v>0</v>
      </c>
      <c r="B1044" s="44" t="b" cm="1">
        <f t="array" ref="B1044">AND(分科號=INDEX(E:E,ROW()),INDEX(D:D,ROW())&gt;=分起日,INDEX(D:D,ROW())&lt;=分訖日,IF(分專案="全部",TRUE,INDEX(J:J,ROW())=分專案))</f>
        <v>0</v>
      </c>
      <c r="C1044" s="45" cm="1">
        <f t="array" ref="C1044">IF(INDEX(F:F,ROW())&lt;&gt;"",INDEX(F:F,ROW()),IF(INDEX(E:E,ROW())&lt;&gt;0,INDEX(C:C,ROW()-1),0))</f>
        <v>0</v>
      </c>
      <c r="D1044" s="44" cm="1">
        <f t="array" ref="D1044">IF(INDEX(G:G,ROW())&lt;&gt;"",INDEX(G:G,ROW()),IF(INDEX(E:E,ROW())&lt;&gt;0,INDEX(D:D,ROW()-1),0))</f>
        <v>0</v>
      </c>
      <c r="E1044" s="217" cm="1">
        <f t="array" ref="E1044">IF(INDEX(I:I,ROW())&lt;&gt;"",VALUE(TRIM(LEFT(INDEX(I:I,ROW()),6))),0)</f>
        <v>0</v>
      </c>
      <c r="F1044" s="283"/>
      <c r="G1044" s="287"/>
      <c r="H1044" s="302"/>
      <c r="I1044" s="288"/>
      <c r="J1044" s="302"/>
      <c r="K1044" s="303"/>
      <c r="L1044" s="50"/>
      <c r="M1044" s="63"/>
    </row>
    <row r="1045" spans="1:13">
      <c r="A1045" s="44" cm="1">
        <f t="array" aca="1" ref="A1045" ca="1">IF(INDEX(B:B,ROW()),COUNTIF(OFFSET(INDEX(B:B,ROW()),ROW()*-1+6,,ROW()-5),TRUE),0)</f>
        <v>0</v>
      </c>
      <c r="B1045" s="44" t="b" cm="1">
        <f t="array" ref="B1045">AND(分科號=INDEX(E:E,ROW()),INDEX(D:D,ROW())&gt;=分起日,INDEX(D:D,ROW())&lt;=分訖日,IF(分專案="全部",TRUE,INDEX(J:J,ROW())=分專案))</f>
        <v>0</v>
      </c>
      <c r="C1045" s="45" cm="1">
        <f t="array" ref="C1045">IF(INDEX(F:F,ROW())&lt;&gt;"",INDEX(F:F,ROW()),IF(INDEX(E:E,ROW())&lt;&gt;0,INDEX(C:C,ROW()-1),0))</f>
        <v>0</v>
      </c>
      <c r="D1045" s="44" cm="1">
        <f t="array" ref="D1045">IF(INDEX(G:G,ROW())&lt;&gt;"",INDEX(G:G,ROW()),IF(INDEX(E:E,ROW())&lt;&gt;0,INDEX(D:D,ROW()-1),0))</f>
        <v>0</v>
      </c>
      <c r="E1045" s="217" cm="1">
        <f t="array" ref="E1045">IF(INDEX(I:I,ROW())&lt;&gt;"",VALUE(TRIM(LEFT(INDEX(I:I,ROW()),6))),0)</f>
        <v>0</v>
      </c>
      <c r="F1045" s="283"/>
      <c r="G1045" s="287"/>
      <c r="H1045" s="302"/>
      <c r="I1045" s="288"/>
      <c r="J1045" s="302"/>
      <c r="K1045" s="303"/>
      <c r="L1045" s="50"/>
      <c r="M1045" s="63"/>
    </row>
    <row r="1046" spans="1:13">
      <c r="A1046" s="44" cm="1">
        <f t="array" aca="1" ref="A1046" ca="1">IF(INDEX(B:B,ROW()),COUNTIF(OFFSET(INDEX(B:B,ROW()),ROW()*-1+6,,ROW()-5),TRUE),0)</f>
        <v>0</v>
      </c>
      <c r="B1046" s="44" t="b" cm="1">
        <f t="array" ref="B1046">AND(分科號=INDEX(E:E,ROW()),INDEX(D:D,ROW())&gt;=分起日,INDEX(D:D,ROW())&lt;=分訖日,IF(分專案="全部",TRUE,INDEX(J:J,ROW())=分專案))</f>
        <v>0</v>
      </c>
      <c r="C1046" s="45" cm="1">
        <f t="array" ref="C1046">IF(INDEX(F:F,ROW())&lt;&gt;"",INDEX(F:F,ROW()),IF(INDEX(E:E,ROW())&lt;&gt;0,INDEX(C:C,ROW()-1),0))</f>
        <v>0</v>
      </c>
      <c r="D1046" s="44" cm="1">
        <f t="array" ref="D1046">IF(INDEX(G:G,ROW())&lt;&gt;"",INDEX(G:G,ROW()),IF(INDEX(E:E,ROW())&lt;&gt;0,INDEX(D:D,ROW()-1),0))</f>
        <v>0</v>
      </c>
      <c r="E1046" s="217" cm="1">
        <f t="array" ref="E1046">IF(INDEX(I:I,ROW())&lt;&gt;"",VALUE(TRIM(LEFT(INDEX(I:I,ROW()),6))),0)</f>
        <v>0</v>
      </c>
      <c r="F1046" s="283"/>
      <c r="G1046" s="287"/>
      <c r="H1046" s="302"/>
      <c r="I1046" s="288"/>
      <c r="J1046" s="302"/>
      <c r="K1046" s="303"/>
      <c r="L1046" s="50"/>
      <c r="M1046" s="63"/>
    </row>
    <row r="1047" spans="1:13">
      <c r="A1047" s="44" cm="1">
        <f t="array" aca="1" ref="A1047" ca="1">IF(INDEX(B:B,ROW()),COUNTIF(OFFSET(INDEX(B:B,ROW()),ROW()*-1+6,,ROW()-5),TRUE),0)</f>
        <v>0</v>
      </c>
      <c r="B1047" s="44" t="b" cm="1">
        <f t="array" ref="B1047">AND(分科號=INDEX(E:E,ROW()),INDEX(D:D,ROW())&gt;=分起日,INDEX(D:D,ROW())&lt;=分訖日,IF(分專案="全部",TRUE,INDEX(J:J,ROW())=分專案))</f>
        <v>0</v>
      </c>
      <c r="C1047" s="45" cm="1">
        <f t="array" ref="C1047">IF(INDEX(F:F,ROW())&lt;&gt;"",INDEX(F:F,ROW()),IF(INDEX(E:E,ROW())&lt;&gt;0,INDEX(C:C,ROW()-1),0))</f>
        <v>0</v>
      </c>
      <c r="D1047" s="44" cm="1">
        <f t="array" ref="D1047">IF(INDEX(G:G,ROW())&lt;&gt;"",INDEX(G:G,ROW()),IF(INDEX(E:E,ROW())&lt;&gt;0,INDEX(D:D,ROW()-1),0))</f>
        <v>0</v>
      </c>
      <c r="E1047" s="217" cm="1">
        <f t="array" ref="E1047">IF(INDEX(I:I,ROW())&lt;&gt;"",VALUE(TRIM(LEFT(INDEX(I:I,ROW()),6))),0)</f>
        <v>0</v>
      </c>
      <c r="F1047" s="283"/>
      <c r="G1047" s="287"/>
      <c r="H1047" s="302"/>
      <c r="I1047" s="288"/>
      <c r="J1047" s="302"/>
      <c r="K1047" s="303"/>
      <c r="L1047" s="50"/>
      <c r="M1047" s="63"/>
    </row>
    <row r="1048" spans="1:13">
      <c r="A1048" s="44" cm="1">
        <f t="array" aca="1" ref="A1048" ca="1">IF(INDEX(B:B,ROW()),COUNTIF(OFFSET(INDEX(B:B,ROW()),ROW()*-1+6,,ROW()-5),TRUE),0)</f>
        <v>0</v>
      </c>
      <c r="B1048" s="44" t="b" cm="1">
        <f t="array" ref="B1048">AND(分科號=INDEX(E:E,ROW()),INDEX(D:D,ROW())&gt;=分起日,INDEX(D:D,ROW())&lt;=分訖日,IF(分專案="全部",TRUE,INDEX(J:J,ROW())=分專案))</f>
        <v>0</v>
      </c>
      <c r="C1048" s="45" cm="1">
        <f t="array" ref="C1048">IF(INDEX(F:F,ROW())&lt;&gt;"",INDEX(F:F,ROW()),IF(INDEX(E:E,ROW())&lt;&gt;0,INDEX(C:C,ROW()-1),0))</f>
        <v>0</v>
      </c>
      <c r="D1048" s="44" cm="1">
        <f t="array" ref="D1048">IF(INDEX(G:G,ROW())&lt;&gt;"",INDEX(G:G,ROW()),IF(INDEX(E:E,ROW())&lt;&gt;0,INDEX(D:D,ROW()-1),0))</f>
        <v>0</v>
      </c>
      <c r="E1048" s="217" cm="1">
        <f t="array" ref="E1048">IF(INDEX(I:I,ROW())&lt;&gt;"",VALUE(TRIM(LEFT(INDEX(I:I,ROW()),6))),0)</f>
        <v>0</v>
      </c>
      <c r="F1048" s="283"/>
      <c r="G1048" s="287"/>
      <c r="H1048" s="302"/>
      <c r="I1048" s="288"/>
      <c r="J1048" s="302"/>
      <c r="K1048" s="303"/>
      <c r="L1048" s="50"/>
      <c r="M1048" s="63"/>
    </row>
    <row r="1049" spans="1:13">
      <c r="A1049" s="44" cm="1">
        <f t="array" aca="1" ref="A1049" ca="1">IF(INDEX(B:B,ROW()),COUNTIF(OFFSET(INDEX(B:B,ROW()),ROW()*-1+6,,ROW()-5),TRUE),0)</f>
        <v>0</v>
      </c>
      <c r="B1049" s="44" t="b" cm="1">
        <f t="array" ref="B1049">AND(分科號=INDEX(E:E,ROW()),INDEX(D:D,ROW())&gt;=分起日,INDEX(D:D,ROW())&lt;=分訖日,IF(分專案="全部",TRUE,INDEX(J:J,ROW())=分專案))</f>
        <v>0</v>
      </c>
      <c r="C1049" s="45" cm="1">
        <f t="array" ref="C1049">IF(INDEX(F:F,ROW())&lt;&gt;"",INDEX(F:F,ROW()),IF(INDEX(E:E,ROW())&lt;&gt;0,INDEX(C:C,ROW()-1),0))</f>
        <v>0</v>
      </c>
      <c r="D1049" s="44" cm="1">
        <f t="array" ref="D1049">IF(INDEX(G:G,ROW())&lt;&gt;"",INDEX(G:G,ROW()),IF(INDEX(E:E,ROW())&lt;&gt;0,INDEX(D:D,ROW()-1),0))</f>
        <v>0</v>
      </c>
      <c r="E1049" s="217" cm="1">
        <f t="array" ref="E1049">IF(INDEX(I:I,ROW())&lt;&gt;"",VALUE(TRIM(LEFT(INDEX(I:I,ROW()),6))),0)</f>
        <v>0</v>
      </c>
      <c r="F1049" s="283"/>
      <c r="G1049" s="287"/>
      <c r="H1049" s="302"/>
      <c r="I1049" s="288"/>
      <c r="J1049" s="302"/>
      <c r="K1049" s="303"/>
      <c r="L1049" s="50"/>
      <c r="M1049" s="63"/>
    </row>
    <row r="1050" spans="1:13">
      <c r="A1050" s="44" cm="1">
        <f t="array" aca="1" ref="A1050" ca="1">IF(INDEX(B:B,ROW()),COUNTIF(OFFSET(INDEX(B:B,ROW()),ROW()*-1+6,,ROW()-5),TRUE),0)</f>
        <v>0</v>
      </c>
      <c r="B1050" s="44" t="b" cm="1">
        <f t="array" ref="B1050">AND(分科號=INDEX(E:E,ROW()),INDEX(D:D,ROW())&gt;=分起日,INDEX(D:D,ROW())&lt;=分訖日,IF(分專案="全部",TRUE,INDEX(J:J,ROW())=分專案))</f>
        <v>0</v>
      </c>
      <c r="C1050" s="45" cm="1">
        <f t="array" ref="C1050">IF(INDEX(F:F,ROW())&lt;&gt;"",INDEX(F:F,ROW()),IF(INDEX(E:E,ROW())&lt;&gt;0,INDEX(C:C,ROW()-1),0))</f>
        <v>0</v>
      </c>
      <c r="D1050" s="44" cm="1">
        <f t="array" ref="D1050">IF(INDEX(G:G,ROW())&lt;&gt;"",INDEX(G:G,ROW()),IF(INDEX(E:E,ROW())&lt;&gt;0,INDEX(D:D,ROW()-1),0))</f>
        <v>0</v>
      </c>
      <c r="E1050" s="217" cm="1">
        <f t="array" ref="E1050">IF(INDEX(I:I,ROW())&lt;&gt;"",VALUE(TRIM(LEFT(INDEX(I:I,ROW()),6))),0)</f>
        <v>0</v>
      </c>
      <c r="F1050" s="283"/>
      <c r="G1050" s="287"/>
      <c r="H1050" s="302"/>
      <c r="I1050" s="288"/>
      <c r="J1050" s="302"/>
      <c r="K1050" s="303"/>
      <c r="L1050" s="50"/>
      <c r="M1050" s="63"/>
    </row>
    <row r="1051" spans="1:13">
      <c r="A1051" s="44" cm="1">
        <f t="array" aca="1" ref="A1051" ca="1">IF(INDEX(B:B,ROW()),COUNTIF(OFFSET(INDEX(B:B,ROW()),ROW()*-1+6,,ROW()-5),TRUE),0)</f>
        <v>0</v>
      </c>
      <c r="B1051" s="44" t="b" cm="1">
        <f t="array" ref="B1051">AND(分科號=INDEX(E:E,ROW()),INDEX(D:D,ROW())&gt;=分起日,INDEX(D:D,ROW())&lt;=分訖日,IF(分專案="全部",TRUE,INDEX(J:J,ROW())=分專案))</f>
        <v>0</v>
      </c>
      <c r="C1051" s="45" cm="1">
        <f t="array" ref="C1051">IF(INDEX(F:F,ROW())&lt;&gt;"",INDEX(F:F,ROW()),IF(INDEX(E:E,ROW())&lt;&gt;0,INDEX(C:C,ROW()-1),0))</f>
        <v>0</v>
      </c>
      <c r="D1051" s="44" cm="1">
        <f t="array" ref="D1051">IF(INDEX(G:G,ROW())&lt;&gt;"",INDEX(G:G,ROW()),IF(INDEX(E:E,ROW())&lt;&gt;0,INDEX(D:D,ROW()-1),0))</f>
        <v>0</v>
      </c>
      <c r="E1051" s="217" cm="1">
        <f t="array" ref="E1051">IF(INDEX(I:I,ROW())&lt;&gt;"",VALUE(TRIM(LEFT(INDEX(I:I,ROW()),6))),0)</f>
        <v>0</v>
      </c>
      <c r="F1051" s="283"/>
      <c r="G1051" s="287"/>
      <c r="H1051" s="302"/>
      <c r="I1051" s="288"/>
      <c r="J1051" s="302"/>
      <c r="K1051" s="303"/>
      <c r="L1051" s="50"/>
      <c r="M1051" s="63"/>
    </row>
    <row r="1052" spans="1:13">
      <c r="A1052" s="44" cm="1">
        <f t="array" aca="1" ref="A1052" ca="1">IF(INDEX(B:B,ROW()),COUNTIF(OFFSET(INDEX(B:B,ROW()),ROW()*-1+6,,ROW()-5),TRUE),0)</f>
        <v>0</v>
      </c>
      <c r="B1052" s="44" t="b" cm="1">
        <f t="array" ref="B1052">AND(分科號=INDEX(E:E,ROW()),INDEX(D:D,ROW())&gt;=分起日,INDEX(D:D,ROW())&lt;=分訖日,IF(分專案="全部",TRUE,INDEX(J:J,ROW())=分專案))</f>
        <v>0</v>
      </c>
      <c r="C1052" s="45" cm="1">
        <f t="array" ref="C1052">IF(INDEX(F:F,ROW())&lt;&gt;"",INDEX(F:F,ROW()),IF(INDEX(E:E,ROW())&lt;&gt;0,INDEX(C:C,ROW()-1),0))</f>
        <v>0</v>
      </c>
      <c r="D1052" s="44" cm="1">
        <f t="array" ref="D1052">IF(INDEX(G:G,ROW())&lt;&gt;"",INDEX(G:G,ROW()),IF(INDEX(E:E,ROW())&lt;&gt;0,INDEX(D:D,ROW()-1),0))</f>
        <v>0</v>
      </c>
      <c r="E1052" s="217" cm="1">
        <f t="array" ref="E1052">IF(INDEX(I:I,ROW())&lt;&gt;"",VALUE(TRIM(LEFT(INDEX(I:I,ROW()),6))),0)</f>
        <v>0</v>
      </c>
      <c r="F1052" s="283"/>
      <c r="G1052" s="287"/>
      <c r="H1052" s="302"/>
      <c r="I1052" s="288"/>
      <c r="J1052" s="302"/>
      <c r="K1052" s="303"/>
      <c r="L1052" s="50"/>
      <c r="M1052" s="63"/>
    </row>
    <row r="1053" spans="1:13">
      <c r="A1053" s="44" cm="1">
        <f t="array" aca="1" ref="A1053" ca="1">IF(INDEX(B:B,ROW()),COUNTIF(OFFSET(INDEX(B:B,ROW()),ROW()*-1+6,,ROW()-5),TRUE),0)</f>
        <v>0</v>
      </c>
      <c r="B1053" s="44" t="b" cm="1">
        <f t="array" ref="B1053">AND(分科號=INDEX(E:E,ROW()),INDEX(D:D,ROW())&gt;=分起日,INDEX(D:D,ROW())&lt;=分訖日,IF(分專案="全部",TRUE,INDEX(J:J,ROW())=分專案))</f>
        <v>0</v>
      </c>
      <c r="C1053" s="45" cm="1">
        <f t="array" ref="C1053">IF(INDEX(F:F,ROW())&lt;&gt;"",INDEX(F:F,ROW()),IF(INDEX(E:E,ROW())&lt;&gt;0,INDEX(C:C,ROW()-1),0))</f>
        <v>0</v>
      </c>
      <c r="D1053" s="44" cm="1">
        <f t="array" ref="D1053">IF(INDEX(G:G,ROW())&lt;&gt;"",INDEX(G:G,ROW()),IF(INDEX(E:E,ROW())&lt;&gt;0,INDEX(D:D,ROW()-1),0))</f>
        <v>0</v>
      </c>
      <c r="E1053" s="217" cm="1">
        <f t="array" ref="E1053">IF(INDEX(I:I,ROW())&lt;&gt;"",VALUE(TRIM(LEFT(INDEX(I:I,ROW()),6))),0)</f>
        <v>0</v>
      </c>
      <c r="F1053" s="283"/>
      <c r="G1053" s="287"/>
      <c r="H1053" s="302"/>
      <c r="I1053" s="288"/>
      <c r="J1053" s="302"/>
      <c r="K1053" s="303"/>
      <c r="L1053" s="50"/>
      <c r="M1053" s="63"/>
    </row>
    <row r="1054" spans="1:13">
      <c r="A1054" s="44" cm="1">
        <f t="array" aca="1" ref="A1054" ca="1">IF(INDEX(B:B,ROW()),COUNTIF(OFFSET(INDEX(B:B,ROW()),ROW()*-1+6,,ROW()-5),TRUE),0)</f>
        <v>0</v>
      </c>
      <c r="B1054" s="44" t="b" cm="1">
        <f t="array" ref="B1054">AND(分科號=INDEX(E:E,ROW()),INDEX(D:D,ROW())&gt;=分起日,INDEX(D:D,ROW())&lt;=分訖日,IF(分專案="全部",TRUE,INDEX(J:J,ROW())=分專案))</f>
        <v>0</v>
      </c>
      <c r="C1054" s="45" cm="1">
        <f t="array" ref="C1054">IF(INDEX(F:F,ROW())&lt;&gt;"",INDEX(F:F,ROW()),IF(INDEX(E:E,ROW())&lt;&gt;0,INDEX(C:C,ROW()-1),0))</f>
        <v>0</v>
      </c>
      <c r="D1054" s="44" cm="1">
        <f t="array" ref="D1054">IF(INDEX(G:G,ROW())&lt;&gt;"",INDEX(G:G,ROW()),IF(INDEX(E:E,ROW())&lt;&gt;0,INDEX(D:D,ROW()-1),0))</f>
        <v>0</v>
      </c>
      <c r="E1054" s="217" cm="1">
        <f t="array" ref="E1054">IF(INDEX(I:I,ROW())&lt;&gt;"",VALUE(TRIM(LEFT(INDEX(I:I,ROW()),6))),0)</f>
        <v>0</v>
      </c>
      <c r="F1054" s="283"/>
      <c r="G1054" s="287"/>
      <c r="H1054" s="302"/>
      <c r="I1054" s="288"/>
      <c r="J1054" s="302"/>
      <c r="K1054" s="303"/>
      <c r="L1054" s="50"/>
      <c r="M1054" s="63"/>
    </row>
    <row r="1055" spans="1:13">
      <c r="A1055" s="44" cm="1">
        <f t="array" aca="1" ref="A1055" ca="1">IF(INDEX(B:B,ROW()),COUNTIF(OFFSET(INDEX(B:B,ROW()),ROW()*-1+6,,ROW()-5),TRUE),0)</f>
        <v>0</v>
      </c>
      <c r="B1055" s="44" t="b" cm="1">
        <f t="array" ref="B1055">AND(分科號=INDEX(E:E,ROW()),INDEX(D:D,ROW())&gt;=分起日,INDEX(D:D,ROW())&lt;=分訖日,IF(分專案="全部",TRUE,INDEX(J:J,ROW())=分專案))</f>
        <v>0</v>
      </c>
      <c r="C1055" s="45" cm="1">
        <f t="array" ref="C1055">IF(INDEX(F:F,ROW())&lt;&gt;"",INDEX(F:F,ROW()),IF(INDEX(E:E,ROW())&lt;&gt;0,INDEX(C:C,ROW()-1),0))</f>
        <v>0</v>
      </c>
      <c r="D1055" s="44" cm="1">
        <f t="array" ref="D1055">IF(INDEX(G:G,ROW())&lt;&gt;"",INDEX(G:G,ROW()),IF(INDEX(E:E,ROW())&lt;&gt;0,INDEX(D:D,ROW()-1),0))</f>
        <v>0</v>
      </c>
      <c r="E1055" s="217" cm="1">
        <f t="array" ref="E1055">IF(INDEX(I:I,ROW())&lt;&gt;"",VALUE(TRIM(LEFT(INDEX(I:I,ROW()),6))),0)</f>
        <v>0</v>
      </c>
      <c r="F1055" s="283"/>
      <c r="G1055" s="287"/>
      <c r="H1055" s="302"/>
      <c r="I1055" s="288"/>
      <c r="J1055" s="302"/>
      <c r="K1055" s="303"/>
      <c r="L1055" s="50"/>
      <c r="M1055" s="63"/>
    </row>
    <row r="1056" spans="1:13">
      <c r="A1056" s="44" cm="1">
        <f t="array" aca="1" ref="A1056" ca="1">IF(INDEX(B:B,ROW()),COUNTIF(OFFSET(INDEX(B:B,ROW()),ROW()*-1+6,,ROW()-5),TRUE),0)</f>
        <v>0</v>
      </c>
      <c r="B1056" s="44" t="b" cm="1">
        <f t="array" ref="B1056">AND(分科號=INDEX(E:E,ROW()),INDEX(D:D,ROW())&gt;=分起日,INDEX(D:D,ROW())&lt;=分訖日,IF(分專案="全部",TRUE,INDEX(J:J,ROW())=分專案))</f>
        <v>0</v>
      </c>
      <c r="C1056" s="45" cm="1">
        <f t="array" ref="C1056">IF(INDEX(F:F,ROW())&lt;&gt;"",INDEX(F:F,ROW()),IF(INDEX(E:E,ROW())&lt;&gt;0,INDEX(C:C,ROW()-1),0))</f>
        <v>0</v>
      </c>
      <c r="D1056" s="44" cm="1">
        <f t="array" ref="D1056">IF(INDEX(G:G,ROW())&lt;&gt;"",INDEX(G:G,ROW()),IF(INDEX(E:E,ROW())&lt;&gt;0,INDEX(D:D,ROW()-1),0))</f>
        <v>0</v>
      </c>
      <c r="E1056" s="217" cm="1">
        <f t="array" ref="E1056">IF(INDEX(I:I,ROW())&lt;&gt;"",VALUE(TRIM(LEFT(INDEX(I:I,ROW()),6))),0)</f>
        <v>0</v>
      </c>
      <c r="F1056" s="283"/>
      <c r="G1056" s="287"/>
      <c r="H1056" s="302"/>
      <c r="I1056" s="288"/>
      <c r="J1056" s="302"/>
      <c r="K1056" s="303"/>
      <c r="L1056" s="50"/>
      <c r="M1056" s="63"/>
    </row>
    <row r="1057" spans="1:13">
      <c r="A1057" s="44" cm="1">
        <f t="array" aca="1" ref="A1057" ca="1">IF(INDEX(B:B,ROW()),COUNTIF(OFFSET(INDEX(B:B,ROW()),ROW()*-1+6,,ROW()-5),TRUE),0)</f>
        <v>0</v>
      </c>
      <c r="B1057" s="44" t="b" cm="1">
        <f t="array" ref="B1057">AND(分科號=INDEX(E:E,ROW()),INDEX(D:D,ROW())&gt;=分起日,INDEX(D:D,ROW())&lt;=分訖日,IF(分專案="全部",TRUE,INDEX(J:J,ROW())=分專案))</f>
        <v>0</v>
      </c>
      <c r="C1057" s="45" cm="1">
        <f t="array" ref="C1057">IF(INDEX(F:F,ROW())&lt;&gt;"",INDEX(F:F,ROW()),IF(INDEX(E:E,ROW())&lt;&gt;0,INDEX(C:C,ROW()-1),0))</f>
        <v>0</v>
      </c>
      <c r="D1057" s="44" cm="1">
        <f t="array" ref="D1057">IF(INDEX(G:G,ROW())&lt;&gt;"",INDEX(G:G,ROW()),IF(INDEX(E:E,ROW())&lt;&gt;0,INDEX(D:D,ROW()-1),0))</f>
        <v>0</v>
      </c>
      <c r="E1057" s="217" cm="1">
        <f t="array" ref="E1057">IF(INDEX(I:I,ROW())&lt;&gt;"",VALUE(TRIM(LEFT(INDEX(I:I,ROW()),6))),0)</f>
        <v>0</v>
      </c>
      <c r="F1057" s="283"/>
      <c r="G1057" s="287"/>
      <c r="H1057" s="302"/>
      <c r="I1057" s="288"/>
      <c r="J1057" s="302"/>
      <c r="K1057" s="303"/>
      <c r="L1057" s="50"/>
      <c r="M1057" s="63"/>
    </row>
    <row r="1058" spans="1:13">
      <c r="A1058" s="44" cm="1">
        <f t="array" aca="1" ref="A1058" ca="1">IF(INDEX(B:B,ROW()),COUNTIF(OFFSET(INDEX(B:B,ROW()),ROW()*-1+6,,ROW()-5),TRUE),0)</f>
        <v>0</v>
      </c>
      <c r="B1058" s="44" t="b" cm="1">
        <f t="array" ref="B1058">AND(分科號=INDEX(E:E,ROW()),INDEX(D:D,ROW())&gt;=分起日,INDEX(D:D,ROW())&lt;=分訖日,IF(分專案="全部",TRUE,INDEX(J:J,ROW())=分專案))</f>
        <v>0</v>
      </c>
      <c r="C1058" s="45" cm="1">
        <f t="array" ref="C1058">IF(INDEX(F:F,ROW())&lt;&gt;"",INDEX(F:F,ROW()),IF(INDEX(E:E,ROW())&lt;&gt;0,INDEX(C:C,ROW()-1),0))</f>
        <v>0</v>
      </c>
      <c r="D1058" s="44" cm="1">
        <f t="array" ref="D1058">IF(INDEX(G:G,ROW())&lt;&gt;"",INDEX(G:G,ROW()),IF(INDEX(E:E,ROW())&lt;&gt;0,INDEX(D:D,ROW()-1),0))</f>
        <v>0</v>
      </c>
      <c r="E1058" s="217" cm="1">
        <f t="array" ref="E1058">IF(INDEX(I:I,ROW())&lt;&gt;"",VALUE(TRIM(LEFT(INDEX(I:I,ROW()),6))),0)</f>
        <v>0</v>
      </c>
      <c r="F1058" s="283"/>
      <c r="G1058" s="287"/>
      <c r="H1058" s="302"/>
      <c r="I1058" s="288"/>
      <c r="J1058" s="302"/>
      <c r="K1058" s="303"/>
      <c r="L1058" s="50"/>
      <c r="M1058" s="63"/>
    </row>
    <row r="1059" spans="1:13">
      <c r="A1059" s="44" cm="1">
        <f t="array" aca="1" ref="A1059" ca="1">IF(INDEX(B:B,ROW()),COUNTIF(OFFSET(INDEX(B:B,ROW()),ROW()*-1+6,,ROW()-5),TRUE),0)</f>
        <v>0</v>
      </c>
      <c r="B1059" s="44" t="b" cm="1">
        <f t="array" ref="B1059">AND(分科號=INDEX(E:E,ROW()),INDEX(D:D,ROW())&gt;=分起日,INDEX(D:D,ROW())&lt;=分訖日,IF(分專案="全部",TRUE,INDEX(J:J,ROW())=分專案))</f>
        <v>0</v>
      </c>
      <c r="C1059" s="45" cm="1">
        <f t="array" ref="C1059">IF(INDEX(F:F,ROW())&lt;&gt;"",INDEX(F:F,ROW()),IF(INDEX(E:E,ROW())&lt;&gt;0,INDEX(C:C,ROW()-1),0))</f>
        <v>0</v>
      </c>
      <c r="D1059" s="44" cm="1">
        <f t="array" ref="D1059">IF(INDEX(G:G,ROW())&lt;&gt;"",INDEX(G:G,ROW()),IF(INDEX(E:E,ROW())&lt;&gt;0,INDEX(D:D,ROW()-1),0))</f>
        <v>0</v>
      </c>
      <c r="E1059" s="217" cm="1">
        <f t="array" ref="E1059">IF(INDEX(I:I,ROW())&lt;&gt;"",VALUE(TRIM(LEFT(INDEX(I:I,ROW()),6))),0)</f>
        <v>0</v>
      </c>
      <c r="F1059" s="283"/>
      <c r="G1059" s="287"/>
      <c r="H1059" s="302"/>
      <c r="I1059" s="288"/>
      <c r="J1059" s="302"/>
      <c r="K1059" s="303"/>
      <c r="L1059" s="50"/>
      <c r="M1059" s="63"/>
    </row>
    <row r="1060" spans="1:13">
      <c r="A1060" s="44" cm="1">
        <f t="array" aca="1" ref="A1060" ca="1">IF(INDEX(B:B,ROW()),COUNTIF(OFFSET(INDEX(B:B,ROW()),ROW()*-1+6,,ROW()-5),TRUE),0)</f>
        <v>0</v>
      </c>
      <c r="B1060" s="44" t="b" cm="1">
        <f t="array" ref="B1060">AND(分科號=INDEX(E:E,ROW()),INDEX(D:D,ROW())&gt;=分起日,INDEX(D:D,ROW())&lt;=分訖日,IF(分專案="全部",TRUE,INDEX(J:J,ROW())=分專案))</f>
        <v>0</v>
      </c>
      <c r="C1060" s="45" cm="1">
        <f t="array" ref="C1060">IF(INDEX(F:F,ROW())&lt;&gt;"",INDEX(F:F,ROW()),IF(INDEX(E:E,ROW())&lt;&gt;0,INDEX(C:C,ROW()-1),0))</f>
        <v>0</v>
      </c>
      <c r="D1060" s="44" cm="1">
        <f t="array" ref="D1060">IF(INDEX(G:G,ROW())&lt;&gt;"",INDEX(G:G,ROW()),IF(INDEX(E:E,ROW())&lt;&gt;0,INDEX(D:D,ROW()-1),0))</f>
        <v>0</v>
      </c>
      <c r="E1060" s="217" cm="1">
        <f t="array" ref="E1060">IF(INDEX(I:I,ROW())&lt;&gt;"",VALUE(TRIM(LEFT(INDEX(I:I,ROW()),6))),0)</f>
        <v>0</v>
      </c>
      <c r="F1060" s="283"/>
      <c r="G1060" s="287"/>
      <c r="H1060" s="302"/>
      <c r="I1060" s="288"/>
      <c r="J1060" s="302"/>
      <c r="K1060" s="303"/>
      <c r="L1060" s="50"/>
      <c r="M1060" s="63"/>
    </row>
    <row r="1061" spans="1:13">
      <c r="A1061" s="44" cm="1">
        <f t="array" aca="1" ref="A1061" ca="1">IF(INDEX(B:B,ROW()),COUNTIF(OFFSET(INDEX(B:B,ROW()),ROW()*-1+6,,ROW()-5),TRUE),0)</f>
        <v>0</v>
      </c>
      <c r="B1061" s="44" t="b" cm="1">
        <f t="array" ref="B1061">AND(分科號=INDEX(E:E,ROW()),INDEX(D:D,ROW())&gt;=分起日,INDEX(D:D,ROW())&lt;=分訖日,IF(分專案="全部",TRUE,INDEX(J:J,ROW())=分專案))</f>
        <v>0</v>
      </c>
      <c r="C1061" s="45" cm="1">
        <f t="array" ref="C1061">IF(INDEX(F:F,ROW())&lt;&gt;"",INDEX(F:F,ROW()),IF(INDEX(E:E,ROW())&lt;&gt;0,INDEX(C:C,ROW()-1),0))</f>
        <v>0</v>
      </c>
      <c r="D1061" s="44" cm="1">
        <f t="array" ref="D1061">IF(INDEX(G:G,ROW())&lt;&gt;"",INDEX(G:G,ROW()),IF(INDEX(E:E,ROW())&lt;&gt;0,INDEX(D:D,ROW()-1),0))</f>
        <v>0</v>
      </c>
      <c r="E1061" s="217" cm="1">
        <f t="array" ref="E1061">IF(INDEX(I:I,ROW())&lt;&gt;"",VALUE(TRIM(LEFT(INDEX(I:I,ROW()),6))),0)</f>
        <v>0</v>
      </c>
      <c r="F1061" s="283"/>
      <c r="G1061" s="287"/>
      <c r="H1061" s="302"/>
      <c r="I1061" s="288"/>
      <c r="J1061" s="302"/>
      <c r="K1061" s="303"/>
      <c r="L1061" s="50"/>
      <c r="M1061" s="63"/>
    </row>
    <row r="1062" spans="1:13">
      <c r="A1062" s="44" cm="1">
        <f t="array" aca="1" ref="A1062" ca="1">IF(INDEX(B:B,ROW()),COUNTIF(OFFSET(INDEX(B:B,ROW()),ROW()*-1+6,,ROW()-5),TRUE),0)</f>
        <v>0</v>
      </c>
      <c r="B1062" s="44" t="b" cm="1">
        <f t="array" ref="B1062">AND(分科號=INDEX(E:E,ROW()),INDEX(D:D,ROW())&gt;=分起日,INDEX(D:D,ROW())&lt;=分訖日,IF(分專案="全部",TRUE,INDEX(J:J,ROW())=分專案))</f>
        <v>0</v>
      </c>
      <c r="C1062" s="45" cm="1">
        <f t="array" ref="C1062">IF(INDEX(F:F,ROW())&lt;&gt;"",INDEX(F:F,ROW()),IF(INDEX(E:E,ROW())&lt;&gt;0,INDEX(C:C,ROW()-1),0))</f>
        <v>0</v>
      </c>
      <c r="D1062" s="44" cm="1">
        <f t="array" ref="D1062">IF(INDEX(G:G,ROW())&lt;&gt;"",INDEX(G:G,ROW()),IF(INDEX(E:E,ROW())&lt;&gt;0,INDEX(D:D,ROW()-1),0))</f>
        <v>0</v>
      </c>
      <c r="E1062" s="217" cm="1">
        <f t="array" ref="E1062">IF(INDEX(I:I,ROW())&lt;&gt;"",VALUE(TRIM(LEFT(INDEX(I:I,ROW()),6))),0)</f>
        <v>0</v>
      </c>
      <c r="F1062" s="283"/>
      <c r="G1062" s="287"/>
      <c r="H1062" s="302"/>
      <c r="I1062" s="288"/>
      <c r="J1062" s="302"/>
      <c r="K1062" s="303"/>
      <c r="L1062" s="50"/>
      <c r="M1062" s="63"/>
    </row>
    <row r="1063" spans="1:13">
      <c r="A1063" s="44" cm="1">
        <f t="array" aca="1" ref="A1063" ca="1">IF(INDEX(B:B,ROW()),COUNTIF(OFFSET(INDEX(B:B,ROW()),ROW()*-1+6,,ROW()-5),TRUE),0)</f>
        <v>0</v>
      </c>
      <c r="B1063" s="44" t="b" cm="1">
        <f t="array" ref="B1063">AND(分科號=INDEX(E:E,ROW()),INDEX(D:D,ROW())&gt;=分起日,INDEX(D:D,ROW())&lt;=分訖日,IF(分專案="全部",TRUE,INDEX(J:J,ROW())=分專案))</f>
        <v>0</v>
      </c>
      <c r="C1063" s="45" cm="1">
        <f t="array" ref="C1063">IF(INDEX(F:F,ROW())&lt;&gt;"",INDEX(F:F,ROW()),IF(INDEX(E:E,ROW())&lt;&gt;0,INDEX(C:C,ROW()-1),0))</f>
        <v>0</v>
      </c>
      <c r="D1063" s="44" cm="1">
        <f t="array" ref="D1063">IF(INDEX(G:G,ROW())&lt;&gt;"",INDEX(G:G,ROW()),IF(INDEX(E:E,ROW())&lt;&gt;0,INDEX(D:D,ROW()-1),0))</f>
        <v>0</v>
      </c>
      <c r="E1063" s="217" cm="1">
        <f t="array" ref="E1063">IF(INDEX(I:I,ROW())&lt;&gt;"",VALUE(TRIM(LEFT(INDEX(I:I,ROW()),6))),0)</f>
        <v>0</v>
      </c>
      <c r="F1063" s="283"/>
      <c r="G1063" s="287"/>
      <c r="H1063" s="302"/>
      <c r="I1063" s="288"/>
      <c r="J1063" s="302"/>
      <c r="K1063" s="303"/>
      <c r="L1063" s="50"/>
      <c r="M1063" s="63"/>
    </row>
    <row r="1064" spans="1:13">
      <c r="A1064" s="44" cm="1">
        <f t="array" aca="1" ref="A1064" ca="1">IF(INDEX(B:B,ROW()),COUNTIF(OFFSET(INDEX(B:B,ROW()),ROW()*-1+6,,ROW()-5),TRUE),0)</f>
        <v>0</v>
      </c>
      <c r="B1064" s="44" t="b" cm="1">
        <f t="array" ref="B1064">AND(分科號=INDEX(E:E,ROW()),INDEX(D:D,ROW())&gt;=分起日,INDEX(D:D,ROW())&lt;=分訖日,IF(分專案="全部",TRUE,INDEX(J:J,ROW())=分專案))</f>
        <v>0</v>
      </c>
      <c r="C1064" s="45" cm="1">
        <f t="array" ref="C1064">IF(INDEX(F:F,ROW())&lt;&gt;"",INDEX(F:F,ROW()),IF(INDEX(E:E,ROW())&lt;&gt;0,INDEX(C:C,ROW()-1),0))</f>
        <v>0</v>
      </c>
      <c r="D1064" s="44" cm="1">
        <f t="array" ref="D1064">IF(INDEX(G:G,ROW())&lt;&gt;"",INDEX(G:G,ROW()),IF(INDEX(E:E,ROW())&lt;&gt;0,INDEX(D:D,ROW()-1),0))</f>
        <v>0</v>
      </c>
      <c r="E1064" s="217" cm="1">
        <f t="array" ref="E1064">IF(INDEX(I:I,ROW())&lt;&gt;"",VALUE(TRIM(LEFT(INDEX(I:I,ROW()),6))),0)</f>
        <v>0</v>
      </c>
      <c r="F1064" s="283"/>
      <c r="G1064" s="287"/>
      <c r="H1064" s="302"/>
      <c r="I1064" s="288"/>
      <c r="J1064" s="302"/>
      <c r="K1064" s="303"/>
      <c r="L1064" s="50"/>
      <c r="M1064" s="63"/>
    </row>
    <row r="1065" spans="1:13">
      <c r="A1065" s="44" cm="1">
        <f t="array" aca="1" ref="A1065" ca="1">IF(INDEX(B:B,ROW()),COUNTIF(OFFSET(INDEX(B:B,ROW()),ROW()*-1+6,,ROW()-5),TRUE),0)</f>
        <v>0</v>
      </c>
      <c r="B1065" s="44" t="b" cm="1">
        <f t="array" ref="B1065">AND(分科號=INDEX(E:E,ROW()),INDEX(D:D,ROW())&gt;=分起日,INDEX(D:D,ROW())&lt;=分訖日,IF(分專案="全部",TRUE,INDEX(J:J,ROW())=分專案))</f>
        <v>0</v>
      </c>
      <c r="C1065" s="45" cm="1">
        <f t="array" ref="C1065">IF(INDEX(F:F,ROW())&lt;&gt;"",INDEX(F:F,ROW()),IF(INDEX(E:E,ROW())&lt;&gt;0,INDEX(C:C,ROW()-1),0))</f>
        <v>0</v>
      </c>
      <c r="D1065" s="44" cm="1">
        <f t="array" ref="D1065">IF(INDEX(G:G,ROW())&lt;&gt;"",INDEX(G:G,ROW()),IF(INDEX(E:E,ROW())&lt;&gt;0,INDEX(D:D,ROW()-1),0))</f>
        <v>0</v>
      </c>
      <c r="E1065" s="217" cm="1">
        <f t="array" ref="E1065">IF(INDEX(I:I,ROW())&lt;&gt;"",VALUE(TRIM(LEFT(INDEX(I:I,ROW()),6))),0)</f>
        <v>0</v>
      </c>
      <c r="F1065" s="283"/>
      <c r="G1065" s="287"/>
      <c r="H1065" s="302"/>
      <c r="I1065" s="288"/>
      <c r="J1065" s="302"/>
      <c r="K1065" s="303"/>
      <c r="L1065" s="50"/>
      <c r="M1065" s="63"/>
    </row>
    <row r="1066" spans="1:13">
      <c r="A1066" s="44" cm="1">
        <f t="array" aca="1" ref="A1066" ca="1">IF(INDEX(B:B,ROW()),COUNTIF(OFFSET(INDEX(B:B,ROW()),ROW()*-1+6,,ROW()-5),TRUE),0)</f>
        <v>0</v>
      </c>
      <c r="B1066" s="44" t="b" cm="1">
        <f t="array" ref="B1066">AND(分科號=INDEX(E:E,ROW()),INDEX(D:D,ROW())&gt;=分起日,INDEX(D:D,ROW())&lt;=分訖日,IF(分專案="全部",TRUE,INDEX(J:J,ROW())=分專案))</f>
        <v>0</v>
      </c>
      <c r="C1066" s="45" cm="1">
        <f t="array" ref="C1066">IF(INDEX(F:F,ROW())&lt;&gt;"",INDEX(F:F,ROW()),IF(INDEX(E:E,ROW())&lt;&gt;0,INDEX(C:C,ROW()-1),0))</f>
        <v>0</v>
      </c>
      <c r="D1066" s="44" cm="1">
        <f t="array" ref="D1066">IF(INDEX(G:G,ROW())&lt;&gt;"",INDEX(G:G,ROW()),IF(INDEX(E:E,ROW())&lt;&gt;0,INDEX(D:D,ROW()-1),0))</f>
        <v>0</v>
      </c>
      <c r="E1066" s="217" cm="1">
        <f t="array" ref="E1066">IF(INDEX(I:I,ROW())&lt;&gt;"",VALUE(TRIM(LEFT(INDEX(I:I,ROW()),6))),0)</f>
        <v>0</v>
      </c>
      <c r="F1066" s="283"/>
      <c r="G1066" s="287"/>
      <c r="H1066" s="302"/>
      <c r="I1066" s="288"/>
      <c r="J1066" s="302"/>
      <c r="K1066" s="303"/>
      <c r="L1066" s="50"/>
      <c r="M1066" s="63"/>
    </row>
    <row r="1067" spans="1:13">
      <c r="A1067" s="44" cm="1">
        <f t="array" aca="1" ref="A1067" ca="1">IF(INDEX(B:B,ROW()),COUNTIF(OFFSET(INDEX(B:B,ROW()),ROW()*-1+6,,ROW()-5),TRUE),0)</f>
        <v>0</v>
      </c>
      <c r="B1067" s="44" t="b" cm="1">
        <f t="array" ref="B1067">AND(分科號=INDEX(E:E,ROW()),INDEX(D:D,ROW())&gt;=分起日,INDEX(D:D,ROW())&lt;=分訖日,IF(分專案="全部",TRUE,INDEX(J:J,ROW())=分專案))</f>
        <v>0</v>
      </c>
      <c r="C1067" s="45" cm="1">
        <f t="array" ref="C1067">IF(INDEX(F:F,ROW())&lt;&gt;"",INDEX(F:F,ROW()),IF(INDEX(E:E,ROW())&lt;&gt;0,INDEX(C:C,ROW()-1),0))</f>
        <v>0</v>
      </c>
      <c r="D1067" s="44" cm="1">
        <f t="array" ref="D1067">IF(INDEX(G:G,ROW())&lt;&gt;"",INDEX(G:G,ROW()),IF(INDEX(E:E,ROW())&lt;&gt;0,INDEX(D:D,ROW()-1),0))</f>
        <v>0</v>
      </c>
      <c r="E1067" s="217" cm="1">
        <f t="array" ref="E1067">IF(INDEX(I:I,ROW())&lt;&gt;"",VALUE(TRIM(LEFT(INDEX(I:I,ROW()),6))),0)</f>
        <v>0</v>
      </c>
      <c r="F1067" s="283"/>
      <c r="G1067" s="287"/>
      <c r="H1067" s="302"/>
      <c r="I1067" s="288"/>
      <c r="J1067" s="302"/>
      <c r="K1067" s="303"/>
      <c r="L1067" s="50"/>
      <c r="M1067" s="63"/>
    </row>
    <row r="1068" spans="1:13">
      <c r="A1068" s="44" cm="1">
        <f t="array" aca="1" ref="A1068" ca="1">IF(INDEX(B:B,ROW()),COUNTIF(OFFSET(INDEX(B:B,ROW()),ROW()*-1+6,,ROW()-5),TRUE),0)</f>
        <v>0</v>
      </c>
      <c r="B1068" s="44" t="b" cm="1">
        <f t="array" ref="B1068">AND(分科號=INDEX(E:E,ROW()),INDEX(D:D,ROW())&gt;=分起日,INDEX(D:D,ROW())&lt;=分訖日,IF(分專案="全部",TRUE,INDEX(J:J,ROW())=分專案))</f>
        <v>0</v>
      </c>
      <c r="C1068" s="45" cm="1">
        <f t="array" ref="C1068">IF(INDEX(F:F,ROW())&lt;&gt;"",INDEX(F:F,ROW()),IF(INDEX(E:E,ROW())&lt;&gt;0,INDEX(C:C,ROW()-1),0))</f>
        <v>0</v>
      </c>
      <c r="D1068" s="44" cm="1">
        <f t="array" ref="D1068">IF(INDEX(G:G,ROW())&lt;&gt;"",INDEX(G:G,ROW()),IF(INDEX(E:E,ROW())&lt;&gt;0,INDEX(D:D,ROW()-1),0))</f>
        <v>0</v>
      </c>
      <c r="E1068" s="217" cm="1">
        <f t="array" ref="E1068">IF(INDEX(I:I,ROW())&lt;&gt;"",VALUE(TRIM(LEFT(INDEX(I:I,ROW()),6))),0)</f>
        <v>0</v>
      </c>
      <c r="F1068" s="283"/>
      <c r="G1068" s="287"/>
      <c r="H1068" s="302"/>
      <c r="I1068" s="288"/>
      <c r="J1068" s="302"/>
      <c r="K1068" s="303"/>
      <c r="L1068" s="50"/>
      <c r="M1068" s="63"/>
    </row>
    <row r="1069" spans="1:13">
      <c r="A1069" s="44" cm="1">
        <f t="array" aca="1" ref="A1069" ca="1">IF(INDEX(B:B,ROW()),COUNTIF(OFFSET(INDEX(B:B,ROW()),ROW()*-1+6,,ROW()-5),TRUE),0)</f>
        <v>0</v>
      </c>
      <c r="B1069" s="44" t="b" cm="1">
        <f t="array" ref="B1069">AND(分科號=INDEX(E:E,ROW()),INDEX(D:D,ROW())&gt;=分起日,INDEX(D:D,ROW())&lt;=分訖日,IF(分專案="全部",TRUE,INDEX(J:J,ROW())=分專案))</f>
        <v>0</v>
      </c>
      <c r="C1069" s="45" cm="1">
        <f t="array" ref="C1069">IF(INDEX(F:F,ROW())&lt;&gt;"",INDEX(F:F,ROW()),IF(INDEX(E:E,ROW())&lt;&gt;0,INDEX(C:C,ROW()-1),0))</f>
        <v>0</v>
      </c>
      <c r="D1069" s="44" cm="1">
        <f t="array" ref="D1069">IF(INDEX(G:G,ROW())&lt;&gt;"",INDEX(G:G,ROW()),IF(INDEX(E:E,ROW())&lt;&gt;0,INDEX(D:D,ROW()-1),0))</f>
        <v>0</v>
      </c>
      <c r="E1069" s="217" cm="1">
        <f t="array" ref="E1069">IF(INDEX(I:I,ROW())&lt;&gt;"",VALUE(TRIM(LEFT(INDEX(I:I,ROW()),6))),0)</f>
        <v>0</v>
      </c>
      <c r="F1069" s="283"/>
      <c r="G1069" s="287"/>
      <c r="H1069" s="302"/>
      <c r="I1069" s="288"/>
      <c r="J1069" s="302"/>
      <c r="K1069" s="303"/>
      <c r="L1069" s="50"/>
      <c r="M1069" s="63"/>
    </row>
    <row r="1070" spans="1:13">
      <c r="A1070" s="44" cm="1">
        <f t="array" aca="1" ref="A1070" ca="1">IF(INDEX(B:B,ROW()),COUNTIF(OFFSET(INDEX(B:B,ROW()),ROW()*-1+6,,ROW()-5),TRUE),0)</f>
        <v>0</v>
      </c>
      <c r="B1070" s="44" t="b" cm="1">
        <f t="array" ref="B1070">AND(分科號=INDEX(E:E,ROW()),INDEX(D:D,ROW())&gt;=分起日,INDEX(D:D,ROW())&lt;=分訖日,IF(分專案="全部",TRUE,INDEX(J:J,ROW())=分專案))</f>
        <v>0</v>
      </c>
      <c r="C1070" s="45" cm="1">
        <f t="array" ref="C1070">IF(INDEX(F:F,ROW())&lt;&gt;"",INDEX(F:F,ROW()),IF(INDEX(E:E,ROW())&lt;&gt;0,INDEX(C:C,ROW()-1),0))</f>
        <v>0</v>
      </c>
      <c r="D1070" s="44" cm="1">
        <f t="array" ref="D1070">IF(INDEX(G:G,ROW())&lt;&gt;"",INDEX(G:G,ROW()),IF(INDEX(E:E,ROW())&lt;&gt;0,INDEX(D:D,ROW()-1),0))</f>
        <v>0</v>
      </c>
      <c r="E1070" s="217" cm="1">
        <f t="array" ref="E1070">IF(INDEX(I:I,ROW())&lt;&gt;"",VALUE(TRIM(LEFT(INDEX(I:I,ROW()),6))),0)</f>
        <v>0</v>
      </c>
      <c r="F1070" s="283"/>
      <c r="G1070" s="287"/>
      <c r="H1070" s="302"/>
      <c r="I1070" s="288"/>
      <c r="J1070" s="302"/>
      <c r="K1070" s="303"/>
      <c r="L1070" s="50"/>
      <c r="M1070" s="63"/>
    </row>
    <row r="1071" spans="1:13">
      <c r="A1071" s="44" cm="1">
        <f t="array" aca="1" ref="A1071" ca="1">IF(INDEX(B:B,ROW()),COUNTIF(OFFSET(INDEX(B:B,ROW()),ROW()*-1+6,,ROW()-5),TRUE),0)</f>
        <v>0</v>
      </c>
      <c r="B1071" s="44" t="b" cm="1">
        <f t="array" ref="B1071">AND(分科號=INDEX(E:E,ROW()),INDEX(D:D,ROW())&gt;=分起日,INDEX(D:D,ROW())&lt;=分訖日,IF(分專案="全部",TRUE,INDEX(J:J,ROW())=分專案))</f>
        <v>0</v>
      </c>
      <c r="C1071" s="45" cm="1">
        <f t="array" ref="C1071">IF(INDEX(F:F,ROW())&lt;&gt;"",INDEX(F:F,ROW()),IF(INDEX(E:E,ROW())&lt;&gt;0,INDEX(C:C,ROW()-1),0))</f>
        <v>0</v>
      </c>
      <c r="D1071" s="44" cm="1">
        <f t="array" ref="D1071">IF(INDEX(G:G,ROW())&lt;&gt;"",INDEX(G:G,ROW()),IF(INDEX(E:E,ROW())&lt;&gt;0,INDEX(D:D,ROW()-1),0))</f>
        <v>0</v>
      </c>
      <c r="E1071" s="217" cm="1">
        <f t="array" ref="E1071">IF(INDEX(I:I,ROW())&lt;&gt;"",VALUE(TRIM(LEFT(INDEX(I:I,ROW()),6))),0)</f>
        <v>0</v>
      </c>
      <c r="F1071" s="283"/>
      <c r="G1071" s="287"/>
      <c r="H1071" s="302"/>
      <c r="I1071" s="288"/>
      <c r="J1071" s="302"/>
      <c r="K1071" s="303"/>
      <c r="L1071" s="50"/>
      <c r="M1071" s="63"/>
    </row>
    <row r="1072" spans="1:13">
      <c r="A1072" s="44" cm="1">
        <f t="array" aca="1" ref="A1072" ca="1">IF(INDEX(B:B,ROW()),COUNTIF(OFFSET(INDEX(B:B,ROW()),ROW()*-1+6,,ROW()-5),TRUE),0)</f>
        <v>0</v>
      </c>
      <c r="B1072" s="44" t="b" cm="1">
        <f t="array" ref="B1072">AND(分科號=INDEX(E:E,ROW()),INDEX(D:D,ROW())&gt;=分起日,INDEX(D:D,ROW())&lt;=分訖日,IF(分專案="全部",TRUE,INDEX(J:J,ROW())=分專案))</f>
        <v>0</v>
      </c>
      <c r="C1072" s="45" cm="1">
        <f t="array" ref="C1072">IF(INDEX(F:F,ROW())&lt;&gt;"",INDEX(F:F,ROW()),IF(INDEX(E:E,ROW())&lt;&gt;0,INDEX(C:C,ROW()-1),0))</f>
        <v>0</v>
      </c>
      <c r="D1072" s="44" cm="1">
        <f t="array" ref="D1072">IF(INDEX(G:G,ROW())&lt;&gt;"",INDEX(G:G,ROW()),IF(INDEX(E:E,ROW())&lt;&gt;0,INDEX(D:D,ROW()-1),0))</f>
        <v>0</v>
      </c>
      <c r="E1072" s="217" cm="1">
        <f t="array" ref="E1072">IF(INDEX(I:I,ROW())&lt;&gt;"",VALUE(TRIM(LEFT(INDEX(I:I,ROW()),6))),0)</f>
        <v>0</v>
      </c>
      <c r="F1072" s="283"/>
      <c r="G1072" s="287"/>
      <c r="H1072" s="302"/>
      <c r="I1072" s="288"/>
      <c r="J1072" s="302"/>
      <c r="K1072" s="303"/>
      <c r="L1072" s="50"/>
      <c r="M1072" s="63"/>
    </row>
    <row r="1073" spans="1:13">
      <c r="A1073" s="44" cm="1">
        <f t="array" aca="1" ref="A1073" ca="1">IF(INDEX(B:B,ROW()),COUNTIF(OFFSET(INDEX(B:B,ROW()),ROW()*-1+6,,ROW()-5),TRUE),0)</f>
        <v>0</v>
      </c>
      <c r="B1073" s="44" t="b" cm="1">
        <f t="array" ref="B1073">AND(分科號=INDEX(E:E,ROW()),INDEX(D:D,ROW())&gt;=分起日,INDEX(D:D,ROW())&lt;=分訖日,IF(分專案="全部",TRUE,INDEX(J:J,ROW())=分專案))</f>
        <v>0</v>
      </c>
      <c r="C1073" s="45" cm="1">
        <f t="array" ref="C1073">IF(INDEX(F:F,ROW())&lt;&gt;"",INDEX(F:F,ROW()),IF(INDEX(E:E,ROW())&lt;&gt;0,INDEX(C:C,ROW()-1),0))</f>
        <v>0</v>
      </c>
      <c r="D1073" s="44" cm="1">
        <f t="array" ref="D1073">IF(INDEX(G:G,ROW())&lt;&gt;"",INDEX(G:G,ROW()),IF(INDEX(E:E,ROW())&lt;&gt;0,INDEX(D:D,ROW()-1),0))</f>
        <v>0</v>
      </c>
      <c r="E1073" s="217" cm="1">
        <f t="array" ref="E1073">IF(INDEX(I:I,ROW())&lt;&gt;"",VALUE(TRIM(LEFT(INDEX(I:I,ROW()),6))),0)</f>
        <v>0</v>
      </c>
      <c r="F1073" s="283"/>
      <c r="G1073" s="287"/>
      <c r="H1073" s="302"/>
      <c r="I1073" s="288"/>
      <c r="J1073" s="302"/>
      <c r="K1073" s="303"/>
      <c r="L1073" s="50"/>
      <c r="M1073" s="63"/>
    </row>
    <row r="1074" spans="1:13">
      <c r="A1074" s="44" cm="1">
        <f t="array" aca="1" ref="A1074" ca="1">IF(INDEX(B:B,ROW()),COUNTIF(OFFSET(INDEX(B:B,ROW()),ROW()*-1+6,,ROW()-5),TRUE),0)</f>
        <v>0</v>
      </c>
      <c r="B1074" s="44" t="b" cm="1">
        <f t="array" ref="B1074">AND(分科號=INDEX(E:E,ROW()),INDEX(D:D,ROW())&gt;=分起日,INDEX(D:D,ROW())&lt;=分訖日,IF(分專案="全部",TRUE,INDEX(J:J,ROW())=分專案))</f>
        <v>0</v>
      </c>
      <c r="C1074" s="45" cm="1">
        <f t="array" ref="C1074">IF(INDEX(F:F,ROW())&lt;&gt;"",INDEX(F:F,ROW()),IF(INDEX(E:E,ROW())&lt;&gt;0,INDEX(C:C,ROW()-1),0))</f>
        <v>0</v>
      </c>
      <c r="D1074" s="44" cm="1">
        <f t="array" ref="D1074">IF(INDEX(G:G,ROW())&lt;&gt;"",INDEX(G:G,ROW()),IF(INDEX(E:E,ROW())&lt;&gt;0,INDEX(D:D,ROW()-1),0))</f>
        <v>0</v>
      </c>
      <c r="E1074" s="217" cm="1">
        <f t="array" ref="E1074">IF(INDEX(I:I,ROW())&lt;&gt;"",VALUE(TRIM(LEFT(INDEX(I:I,ROW()),6))),0)</f>
        <v>0</v>
      </c>
      <c r="F1074" s="283"/>
      <c r="G1074" s="287"/>
      <c r="H1074" s="302"/>
      <c r="I1074" s="288"/>
      <c r="J1074" s="302"/>
      <c r="K1074" s="303"/>
      <c r="L1074" s="50"/>
      <c r="M1074" s="63"/>
    </row>
    <row r="1075" spans="1:13">
      <c r="A1075" s="44" cm="1">
        <f t="array" aca="1" ref="A1075" ca="1">IF(INDEX(B:B,ROW()),COUNTIF(OFFSET(INDEX(B:B,ROW()),ROW()*-1+6,,ROW()-5),TRUE),0)</f>
        <v>0</v>
      </c>
      <c r="B1075" s="44" t="b" cm="1">
        <f t="array" ref="B1075">AND(分科號=INDEX(E:E,ROW()),INDEX(D:D,ROW())&gt;=分起日,INDEX(D:D,ROW())&lt;=分訖日,IF(分專案="全部",TRUE,INDEX(J:J,ROW())=分專案))</f>
        <v>0</v>
      </c>
      <c r="C1075" s="45" cm="1">
        <f t="array" ref="C1075">IF(INDEX(F:F,ROW())&lt;&gt;"",INDEX(F:F,ROW()),IF(INDEX(E:E,ROW())&lt;&gt;0,INDEX(C:C,ROW()-1),0))</f>
        <v>0</v>
      </c>
      <c r="D1075" s="44" cm="1">
        <f t="array" ref="D1075">IF(INDEX(G:G,ROW())&lt;&gt;"",INDEX(G:G,ROW()),IF(INDEX(E:E,ROW())&lt;&gt;0,INDEX(D:D,ROW()-1),0))</f>
        <v>0</v>
      </c>
      <c r="E1075" s="217" cm="1">
        <f t="array" ref="E1075">IF(INDEX(I:I,ROW())&lt;&gt;"",VALUE(TRIM(LEFT(INDEX(I:I,ROW()),6))),0)</f>
        <v>0</v>
      </c>
      <c r="F1075" s="283"/>
      <c r="G1075" s="287"/>
      <c r="H1075" s="302"/>
      <c r="I1075" s="288"/>
      <c r="J1075" s="302"/>
      <c r="K1075" s="303"/>
      <c r="L1075" s="50"/>
      <c r="M1075" s="63"/>
    </row>
    <row r="1076" spans="1:13">
      <c r="A1076" s="44" cm="1">
        <f t="array" aca="1" ref="A1076" ca="1">IF(INDEX(B:B,ROW()),COUNTIF(OFFSET(INDEX(B:B,ROW()),ROW()*-1+6,,ROW()-5),TRUE),0)</f>
        <v>0</v>
      </c>
      <c r="B1076" s="44" t="b" cm="1">
        <f t="array" ref="B1076">AND(分科號=INDEX(E:E,ROW()),INDEX(D:D,ROW())&gt;=分起日,INDEX(D:D,ROW())&lt;=分訖日,IF(分專案="全部",TRUE,INDEX(J:J,ROW())=分專案))</f>
        <v>0</v>
      </c>
      <c r="C1076" s="45" cm="1">
        <f t="array" ref="C1076">IF(INDEX(F:F,ROW())&lt;&gt;"",INDEX(F:F,ROW()),IF(INDEX(E:E,ROW())&lt;&gt;0,INDEX(C:C,ROW()-1),0))</f>
        <v>0</v>
      </c>
      <c r="D1076" s="44" cm="1">
        <f t="array" ref="D1076">IF(INDEX(G:G,ROW())&lt;&gt;"",INDEX(G:G,ROW()),IF(INDEX(E:E,ROW())&lt;&gt;0,INDEX(D:D,ROW()-1),0))</f>
        <v>0</v>
      </c>
      <c r="E1076" s="217" cm="1">
        <f t="array" ref="E1076">IF(INDEX(I:I,ROW())&lt;&gt;"",VALUE(TRIM(LEFT(INDEX(I:I,ROW()),6))),0)</f>
        <v>0</v>
      </c>
      <c r="F1076" s="283"/>
      <c r="G1076" s="287"/>
      <c r="H1076" s="302"/>
      <c r="I1076" s="288"/>
      <c r="J1076" s="302"/>
      <c r="K1076" s="303"/>
      <c r="L1076" s="50"/>
      <c r="M1076" s="63"/>
    </row>
    <row r="1077" spans="1:13">
      <c r="A1077" s="44" cm="1">
        <f t="array" aca="1" ref="A1077" ca="1">IF(INDEX(B:B,ROW()),COUNTIF(OFFSET(INDEX(B:B,ROW()),ROW()*-1+6,,ROW()-5),TRUE),0)</f>
        <v>0</v>
      </c>
      <c r="B1077" s="44" t="b" cm="1">
        <f t="array" ref="B1077">AND(分科號=INDEX(E:E,ROW()),INDEX(D:D,ROW())&gt;=分起日,INDEX(D:D,ROW())&lt;=分訖日,IF(分專案="全部",TRUE,INDEX(J:J,ROW())=分專案))</f>
        <v>0</v>
      </c>
      <c r="C1077" s="45" cm="1">
        <f t="array" ref="C1077">IF(INDEX(F:F,ROW())&lt;&gt;"",INDEX(F:F,ROW()),IF(INDEX(E:E,ROW())&lt;&gt;0,INDEX(C:C,ROW()-1),0))</f>
        <v>0</v>
      </c>
      <c r="D1077" s="44" cm="1">
        <f t="array" ref="D1077">IF(INDEX(G:G,ROW())&lt;&gt;"",INDEX(G:G,ROW()),IF(INDEX(E:E,ROW())&lt;&gt;0,INDEX(D:D,ROW()-1),0))</f>
        <v>0</v>
      </c>
      <c r="E1077" s="217" cm="1">
        <f t="array" ref="E1077">IF(INDEX(I:I,ROW())&lt;&gt;"",VALUE(TRIM(LEFT(INDEX(I:I,ROW()),6))),0)</f>
        <v>0</v>
      </c>
      <c r="F1077" s="283"/>
      <c r="G1077" s="287"/>
      <c r="H1077" s="302"/>
      <c r="I1077" s="288"/>
      <c r="J1077" s="302"/>
      <c r="K1077" s="303"/>
      <c r="L1077" s="50"/>
      <c r="M1077" s="63"/>
    </row>
    <row r="1078" spans="1:13">
      <c r="A1078" s="44" cm="1">
        <f t="array" aca="1" ref="A1078" ca="1">IF(INDEX(B:B,ROW()),COUNTIF(OFFSET(INDEX(B:B,ROW()),ROW()*-1+6,,ROW()-5),TRUE),0)</f>
        <v>0</v>
      </c>
      <c r="B1078" s="44" t="b" cm="1">
        <f t="array" ref="B1078">AND(分科號=INDEX(E:E,ROW()),INDEX(D:D,ROW())&gt;=分起日,INDEX(D:D,ROW())&lt;=分訖日,IF(分專案="全部",TRUE,INDEX(J:J,ROW())=分專案))</f>
        <v>0</v>
      </c>
      <c r="C1078" s="45" cm="1">
        <f t="array" ref="C1078">IF(INDEX(F:F,ROW())&lt;&gt;"",INDEX(F:F,ROW()),IF(INDEX(E:E,ROW())&lt;&gt;0,INDEX(C:C,ROW()-1),0))</f>
        <v>0</v>
      </c>
      <c r="D1078" s="44" cm="1">
        <f t="array" ref="D1078">IF(INDEX(G:G,ROW())&lt;&gt;"",INDEX(G:G,ROW()),IF(INDEX(E:E,ROW())&lt;&gt;0,INDEX(D:D,ROW()-1),0))</f>
        <v>0</v>
      </c>
      <c r="E1078" s="217" cm="1">
        <f t="array" ref="E1078">IF(INDEX(I:I,ROW())&lt;&gt;"",VALUE(TRIM(LEFT(INDEX(I:I,ROW()),6))),0)</f>
        <v>0</v>
      </c>
      <c r="F1078" s="283"/>
      <c r="G1078" s="287"/>
      <c r="H1078" s="302"/>
      <c r="I1078" s="288"/>
      <c r="J1078" s="302"/>
      <c r="K1078" s="303"/>
      <c r="L1078" s="50"/>
      <c r="M1078" s="63"/>
    </row>
    <row r="1079" spans="1:13">
      <c r="A1079" s="44" cm="1">
        <f t="array" aca="1" ref="A1079" ca="1">IF(INDEX(B:B,ROW()),COUNTIF(OFFSET(INDEX(B:B,ROW()),ROW()*-1+6,,ROW()-5),TRUE),0)</f>
        <v>0</v>
      </c>
      <c r="B1079" s="44" t="b" cm="1">
        <f t="array" ref="B1079">AND(分科號=INDEX(E:E,ROW()),INDEX(D:D,ROW())&gt;=分起日,INDEX(D:D,ROW())&lt;=分訖日,IF(分專案="全部",TRUE,INDEX(J:J,ROW())=分專案))</f>
        <v>0</v>
      </c>
      <c r="C1079" s="45" cm="1">
        <f t="array" ref="C1079">IF(INDEX(F:F,ROW())&lt;&gt;"",INDEX(F:F,ROW()),IF(INDEX(E:E,ROW())&lt;&gt;0,INDEX(C:C,ROW()-1),0))</f>
        <v>0</v>
      </c>
      <c r="D1079" s="44" cm="1">
        <f t="array" ref="D1079">IF(INDEX(G:G,ROW())&lt;&gt;"",INDEX(G:G,ROW()),IF(INDEX(E:E,ROW())&lt;&gt;0,INDEX(D:D,ROW()-1),0))</f>
        <v>0</v>
      </c>
      <c r="E1079" s="217" cm="1">
        <f t="array" ref="E1079">IF(INDEX(I:I,ROW())&lt;&gt;"",VALUE(TRIM(LEFT(INDEX(I:I,ROW()),6))),0)</f>
        <v>0</v>
      </c>
      <c r="F1079" s="283"/>
      <c r="G1079" s="287"/>
      <c r="H1079" s="302"/>
      <c r="I1079" s="288"/>
      <c r="J1079" s="302"/>
      <c r="K1079" s="303"/>
      <c r="L1079" s="50"/>
      <c r="M1079" s="63"/>
    </row>
    <row r="1080" spans="1:13">
      <c r="A1080" s="44" cm="1">
        <f t="array" aca="1" ref="A1080" ca="1">IF(INDEX(B:B,ROW()),COUNTIF(OFFSET(INDEX(B:B,ROW()),ROW()*-1+6,,ROW()-5),TRUE),0)</f>
        <v>0</v>
      </c>
      <c r="B1080" s="44" t="b" cm="1">
        <f t="array" ref="B1080">AND(分科號=INDEX(E:E,ROW()),INDEX(D:D,ROW())&gt;=分起日,INDEX(D:D,ROW())&lt;=分訖日,IF(分專案="全部",TRUE,INDEX(J:J,ROW())=分專案))</f>
        <v>0</v>
      </c>
      <c r="C1080" s="45" cm="1">
        <f t="array" ref="C1080">IF(INDEX(F:F,ROW())&lt;&gt;"",INDEX(F:F,ROW()),IF(INDEX(E:E,ROW())&lt;&gt;0,INDEX(C:C,ROW()-1),0))</f>
        <v>0</v>
      </c>
      <c r="D1080" s="44" cm="1">
        <f t="array" ref="D1080">IF(INDEX(G:G,ROW())&lt;&gt;"",INDEX(G:G,ROW()),IF(INDEX(E:E,ROW())&lt;&gt;0,INDEX(D:D,ROW()-1),0))</f>
        <v>0</v>
      </c>
      <c r="E1080" s="217" cm="1">
        <f t="array" ref="E1080">IF(INDEX(I:I,ROW())&lt;&gt;"",VALUE(TRIM(LEFT(INDEX(I:I,ROW()),6))),0)</f>
        <v>0</v>
      </c>
      <c r="F1080" s="283"/>
      <c r="G1080" s="287"/>
      <c r="H1080" s="302"/>
      <c r="I1080" s="288"/>
      <c r="J1080" s="302"/>
      <c r="K1080" s="303"/>
      <c r="L1080" s="50"/>
      <c r="M1080" s="63"/>
    </row>
    <row r="1081" spans="1:13">
      <c r="A1081" s="44" cm="1">
        <f t="array" aca="1" ref="A1081" ca="1">IF(INDEX(B:B,ROW()),COUNTIF(OFFSET(INDEX(B:B,ROW()),ROW()*-1+6,,ROW()-5),TRUE),0)</f>
        <v>0</v>
      </c>
      <c r="B1081" s="44" t="b" cm="1">
        <f t="array" ref="B1081">AND(分科號=INDEX(E:E,ROW()),INDEX(D:D,ROW())&gt;=分起日,INDEX(D:D,ROW())&lt;=分訖日,IF(分專案="全部",TRUE,INDEX(J:J,ROW())=分專案))</f>
        <v>0</v>
      </c>
      <c r="C1081" s="45" cm="1">
        <f t="array" ref="C1081">IF(INDEX(F:F,ROW())&lt;&gt;"",INDEX(F:F,ROW()),IF(INDEX(E:E,ROW())&lt;&gt;0,INDEX(C:C,ROW()-1),0))</f>
        <v>0</v>
      </c>
      <c r="D1081" s="44" cm="1">
        <f t="array" ref="D1081">IF(INDEX(G:G,ROW())&lt;&gt;"",INDEX(G:G,ROW()),IF(INDEX(E:E,ROW())&lt;&gt;0,INDEX(D:D,ROW()-1),0))</f>
        <v>0</v>
      </c>
      <c r="E1081" s="217" cm="1">
        <f t="array" ref="E1081">IF(INDEX(I:I,ROW())&lt;&gt;"",VALUE(TRIM(LEFT(INDEX(I:I,ROW()),6))),0)</f>
        <v>0</v>
      </c>
      <c r="F1081" s="283"/>
      <c r="G1081" s="287"/>
      <c r="H1081" s="302"/>
      <c r="I1081" s="288"/>
      <c r="J1081" s="302"/>
      <c r="K1081" s="303"/>
      <c r="L1081" s="50"/>
      <c r="M1081" s="63"/>
    </row>
    <row r="1082" spans="1:13">
      <c r="A1082" s="44" cm="1">
        <f t="array" aca="1" ref="A1082" ca="1">IF(INDEX(B:B,ROW()),COUNTIF(OFFSET(INDEX(B:B,ROW()),ROW()*-1+6,,ROW()-5),TRUE),0)</f>
        <v>0</v>
      </c>
      <c r="B1082" s="44" t="b" cm="1">
        <f t="array" ref="B1082">AND(分科號=INDEX(E:E,ROW()),INDEX(D:D,ROW())&gt;=分起日,INDEX(D:D,ROW())&lt;=分訖日,IF(分專案="全部",TRUE,INDEX(J:J,ROW())=分專案))</f>
        <v>0</v>
      </c>
      <c r="C1082" s="45" cm="1">
        <f t="array" ref="C1082">IF(INDEX(F:F,ROW())&lt;&gt;"",INDEX(F:F,ROW()),IF(INDEX(E:E,ROW())&lt;&gt;0,INDEX(C:C,ROW()-1),0))</f>
        <v>0</v>
      </c>
      <c r="D1082" s="44" cm="1">
        <f t="array" ref="D1082">IF(INDEX(G:G,ROW())&lt;&gt;"",INDEX(G:G,ROW()),IF(INDEX(E:E,ROW())&lt;&gt;0,INDEX(D:D,ROW()-1),0))</f>
        <v>0</v>
      </c>
      <c r="E1082" s="217" cm="1">
        <f t="array" ref="E1082">IF(INDEX(I:I,ROW())&lt;&gt;"",VALUE(TRIM(LEFT(INDEX(I:I,ROW()),6))),0)</f>
        <v>0</v>
      </c>
      <c r="F1082" s="283"/>
      <c r="G1082" s="287"/>
      <c r="H1082" s="302"/>
      <c r="I1082" s="288"/>
      <c r="J1082" s="302"/>
      <c r="K1082" s="303"/>
      <c r="L1082" s="50"/>
      <c r="M1082" s="63"/>
    </row>
    <row r="1083" spans="1:13">
      <c r="A1083" s="44" cm="1">
        <f t="array" aca="1" ref="A1083" ca="1">IF(INDEX(B:B,ROW()),COUNTIF(OFFSET(INDEX(B:B,ROW()),ROW()*-1+6,,ROW()-5),TRUE),0)</f>
        <v>0</v>
      </c>
      <c r="B1083" s="44" t="b" cm="1">
        <f t="array" ref="B1083">AND(分科號=INDEX(E:E,ROW()),INDEX(D:D,ROW())&gt;=分起日,INDEX(D:D,ROW())&lt;=分訖日,IF(分專案="全部",TRUE,INDEX(J:J,ROW())=分專案))</f>
        <v>0</v>
      </c>
      <c r="C1083" s="45" cm="1">
        <f t="array" ref="C1083">IF(INDEX(F:F,ROW())&lt;&gt;"",INDEX(F:F,ROW()),IF(INDEX(E:E,ROW())&lt;&gt;0,INDEX(C:C,ROW()-1),0))</f>
        <v>0</v>
      </c>
      <c r="D1083" s="44" cm="1">
        <f t="array" ref="D1083">IF(INDEX(G:G,ROW())&lt;&gt;"",INDEX(G:G,ROW()),IF(INDEX(E:E,ROW())&lt;&gt;0,INDEX(D:D,ROW()-1),0))</f>
        <v>0</v>
      </c>
      <c r="E1083" s="217" cm="1">
        <f t="array" ref="E1083">IF(INDEX(I:I,ROW())&lt;&gt;"",VALUE(TRIM(LEFT(INDEX(I:I,ROW()),6))),0)</f>
        <v>0</v>
      </c>
      <c r="F1083" s="283"/>
      <c r="G1083" s="287"/>
      <c r="H1083" s="302"/>
      <c r="I1083" s="288"/>
      <c r="J1083" s="302"/>
      <c r="K1083" s="303"/>
      <c r="L1083" s="50"/>
      <c r="M1083" s="63"/>
    </row>
    <row r="1084" spans="1:13">
      <c r="A1084" s="44" cm="1">
        <f t="array" aca="1" ref="A1084" ca="1">IF(INDEX(B:B,ROW()),COUNTIF(OFFSET(INDEX(B:B,ROW()),ROW()*-1+6,,ROW()-5),TRUE),0)</f>
        <v>0</v>
      </c>
      <c r="B1084" s="44" t="b" cm="1">
        <f t="array" ref="B1084">AND(分科號=INDEX(E:E,ROW()),INDEX(D:D,ROW())&gt;=分起日,INDEX(D:D,ROW())&lt;=分訖日,IF(分專案="全部",TRUE,INDEX(J:J,ROW())=分專案))</f>
        <v>0</v>
      </c>
      <c r="C1084" s="45" cm="1">
        <f t="array" ref="C1084">IF(INDEX(F:F,ROW())&lt;&gt;"",INDEX(F:F,ROW()),IF(INDEX(E:E,ROW())&lt;&gt;0,INDEX(C:C,ROW()-1),0))</f>
        <v>0</v>
      </c>
      <c r="D1084" s="44" cm="1">
        <f t="array" ref="D1084">IF(INDEX(G:G,ROW())&lt;&gt;"",INDEX(G:G,ROW()),IF(INDEX(E:E,ROW())&lt;&gt;0,INDEX(D:D,ROW()-1),0))</f>
        <v>0</v>
      </c>
      <c r="E1084" s="217" cm="1">
        <f t="array" ref="E1084">IF(INDEX(I:I,ROW())&lt;&gt;"",VALUE(TRIM(LEFT(INDEX(I:I,ROW()),6))),0)</f>
        <v>0</v>
      </c>
      <c r="F1084" s="283"/>
      <c r="G1084" s="287"/>
      <c r="H1084" s="302"/>
      <c r="I1084" s="288"/>
      <c r="J1084" s="302"/>
      <c r="K1084" s="303"/>
      <c r="L1084" s="50"/>
      <c r="M1084" s="63"/>
    </row>
    <row r="1085" spans="1:13">
      <c r="A1085" s="44" cm="1">
        <f t="array" aca="1" ref="A1085" ca="1">IF(INDEX(B:B,ROW()),COUNTIF(OFFSET(INDEX(B:B,ROW()),ROW()*-1+6,,ROW()-5),TRUE),0)</f>
        <v>0</v>
      </c>
      <c r="B1085" s="44" t="b" cm="1">
        <f t="array" ref="B1085">AND(分科號=INDEX(E:E,ROW()),INDEX(D:D,ROW())&gt;=分起日,INDEX(D:D,ROW())&lt;=分訖日,IF(分專案="全部",TRUE,INDEX(J:J,ROW())=分專案))</f>
        <v>0</v>
      </c>
      <c r="C1085" s="45" cm="1">
        <f t="array" ref="C1085">IF(INDEX(F:F,ROW())&lt;&gt;"",INDEX(F:F,ROW()),IF(INDEX(E:E,ROW())&lt;&gt;0,INDEX(C:C,ROW()-1),0))</f>
        <v>0</v>
      </c>
      <c r="D1085" s="44" cm="1">
        <f t="array" ref="D1085">IF(INDEX(G:G,ROW())&lt;&gt;"",INDEX(G:G,ROW()),IF(INDEX(E:E,ROW())&lt;&gt;0,INDEX(D:D,ROW()-1),0))</f>
        <v>0</v>
      </c>
      <c r="E1085" s="217" cm="1">
        <f t="array" ref="E1085">IF(INDEX(I:I,ROW())&lt;&gt;"",VALUE(TRIM(LEFT(INDEX(I:I,ROW()),6))),0)</f>
        <v>0</v>
      </c>
      <c r="F1085" s="283"/>
      <c r="G1085" s="287"/>
      <c r="H1085" s="302"/>
      <c r="I1085" s="288"/>
      <c r="J1085" s="302"/>
      <c r="K1085" s="303"/>
      <c r="L1085" s="50"/>
      <c r="M1085" s="63"/>
    </row>
    <row r="1086" spans="1:13">
      <c r="A1086" s="44" cm="1">
        <f t="array" aca="1" ref="A1086" ca="1">IF(INDEX(B:B,ROW()),COUNTIF(OFFSET(INDEX(B:B,ROW()),ROW()*-1+6,,ROW()-5),TRUE),0)</f>
        <v>0</v>
      </c>
      <c r="B1086" s="44" t="b" cm="1">
        <f t="array" ref="B1086">AND(分科號=INDEX(E:E,ROW()),INDEX(D:D,ROW())&gt;=分起日,INDEX(D:D,ROW())&lt;=分訖日,IF(分專案="全部",TRUE,INDEX(J:J,ROW())=分專案))</f>
        <v>0</v>
      </c>
      <c r="C1086" s="45" cm="1">
        <f t="array" ref="C1086">IF(INDEX(F:F,ROW())&lt;&gt;"",INDEX(F:F,ROW()),IF(INDEX(E:E,ROW())&lt;&gt;0,INDEX(C:C,ROW()-1),0))</f>
        <v>0</v>
      </c>
      <c r="D1086" s="44" cm="1">
        <f t="array" ref="D1086">IF(INDEX(G:G,ROW())&lt;&gt;"",INDEX(G:G,ROW()),IF(INDEX(E:E,ROW())&lt;&gt;0,INDEX(D:D,ROW()-1),0))</f>
        <v>0</v>
      </c>
      <c r="E1086" s="217" cm="1">
        <f t="array" ref="E1086">IF(INDEX(I:I,ROW())&lt;&gt;"",VALUE(TRIM(LEFT(INDEX(I:I,ROW()),6))),0)</f>
        <v>0</v>
      </c>
      <c r="F1086" s="283"/>
      <c r="G1086" s="287"/>
      <c r="H1086" s="302"/>
      <c r="I1086" s="288"/>
      <c r="J1086" s="302"/>
      <c r="K1086" s="303"/>
      <c r="L1086" s="50"/>
      <c r="M1086" s="63"/>
    </row>
    <row r="1087" spans="1:13">
      <c r="A1087" s="44" cm="1">
        <f t="array" aca="1" ref="A1087" ca="1">IF(INDEX(B:B,ROW()),COUNTIF(OFFSET(INDEX(B:B,ROW()),ROW()*-1+6,,ROW()-5),TRUE),0)</f>
        <v>0</v>
      </c>
      <c r="B1087" s="44" t="b" cm="1">
        <f t="array" ref="B1087">AND(分科號=INDEX(E:E,ROW()),INDEX(D:D,ROW())&gt;=分起日,INDEX(D:D,ROW())&lt;=分訖日,IF(分專案="全部",TRUE,INDEX(J:J,ROW())=分專案))</f>
        <v>0</v>
      </c>
      <c r="C1087" s="45" cm="1">
        <f t="array" ref="C1087">IF(INDEX(F:F,ROW())&lt;&gt;"",INDEX(F:F,ROW()),IF(INDEX(E:E,ROW())&lt;&gt;0,INDEX(C:C,ROW()-1),0))</f>
        <v>0</v>
      </c>
      <c r="D1087" s="44" cm="1">
        <f t="array" ref="D1087">IF(INDEX(G:G,ROW())&lt;&gt;"",INDEX(G:G,ROW()),IF(INDEX(E:E,ROW())&lt;&gt;0,INDEX(D:D,ROW()-1),0))</f>
        <v>0</v>
      </c>
      <c r="E1087" s="217" cm="1">
        <f t="array" ref="E1087">IF(INDEX(I:I,ROW())&lt;&gt;"",VALUE(TRIM(LEFT(INDEX(I:I,ROW()),6))),0)</f>
        <v>0</v>
      </c>
      <c r="F1087" s="283"/>
      <c r="G1087" s="287"/>
      <c r="H1087" s="302"/>
      <c r="I1087" s="288"/>
      <c r="J1087" s="302"/>
      <c r="K1087" s="303"/>
      <c r="L1087" s="50"/>
      <c r="M1087" s="63"/>
    </row>
    <row r="1088" spans="1:13">
      <c r="A1088" s="44" cm="1">
        <f t="array" aca="1" ref="A1088" ca="1">IF(INDEX(B:B,ROW()),COUNTIF(OFFSET(INDEX(B:B,ROW()),ROW()*-1+6,,ROW()-5),TRUE),0)</f>
        <v>0</v>
      </c>
      <c r="B1088" s="44" t="b" cm="1">
        <f t="array" ref="B1088">AND(分科號=INDEX(E:E,ROW()),INDEX(D:D,ROW())&gt;=分起日,INDEX(D:D,ROW())&lt;=分訖日,IF(分專案="全部",TRUE,INDEX(J:J,ROW())=分專案))</f>
        <v>0</v>
      </c>
      <c r="C1088" s="45" cm="1">
        <f t="array" ref="C1088">IF(INDEX(F:F,ROW())&lt;&gt;"",INDEX(F:F,ROW()),IF(INDEX(E:E,ROW())&lt;&gt;0,INDEX(C:C,ROW()-1),0))</f>
        <v>0</v>
      </c>
      <c r="D1088" s="44" cm="1">
        <f t="array" ref="D1088">IF(INDEX(G:G,ROW())&lt;&gt;"",INDEX(G:G,ROW()),IF(INDEX(E:E,ROW())&lt;&gt;0,INDEX(D:D,ROW()-1),0))</f>
        <v>0</v>
      </c>
      <c r="E1088" s="217" cm="1">
        <f t="array" ref="E1088">IF(INDEX(I:I,ROW())&lt;&gt;"",VALUE(TRIM(LEFT(INDEX(I:I,ROW()),6))),0)</f>
        <v>0</v>
      </c>
      <c r="F1088" s="283"/>
      <c r="G1088" s="287"/>
      <c r="H1088" s="302"/>
      <c r="I1088" s="288"/>
      <c r="J1088" s="302"/>
      <c r="K1088" s="303"/>
      <c r="L1088" s="50"/>
      <c r="M1088" s="63"/>
    </row>
    <row r="1089" spans="1:13">
      <c r="A1089" s="44" cm="1">
        <f t="array" aca="1" ref="A1089" ca="1">IF(INDEX(B:B,ROW()),COUNTIF(OFFSET(INDEX(B:B,ROW()),ROW()*-1+6,,ROW()-5),TRUE),0)</f>
        <v>0</v>
      </c>
      <c r="B1089" s="44" t="b" cm="1">
        <f t="array" ref="B1089">AND(分科號=INDEX(E:E,ROW()),INDEX(D:D,ROW())&gt;=分起日,INDEX(D:D,ROW())&lt;=分訖日,IF(分專案="全部",TRUE,INDEX(J:J,ROW())=分專案))</f>
        <v>0</v>
      </c>
      <c r="C1089" s="45" cm="1">
        <f t="array" ref="C1089">IF(INDEX(F:F,ROW())&lt;&gt;"",INDEX(F:F,ROW()),IF(INDEX(E:E,ROW())&lt;&gt;0,INDEX(C:C,ROW()-1),0))</f>
        <v>0</v>
      </c>
      <c r="D1089" s="44" cm="1">
        <f t="array" ref="D1089">IF(INDEX(G:G,ROW())&lt;&gt;"",INDEX(G:G,ROW()),IF(INDEX(E:E,ROW())&lt;&gt;0,INDEX(D:D,ROW()-1),0))</f>
        <v>0</v>
      </c>
      <c r="E1089" s="217" cm="1">
        <f t="array" ref="E1089">IF(INDEX(I:I,ROW())&lt;&gt;"",VALUE(TRIM(LEFT(INDEX(I:I,ROW()),6))),0)</f>
        <v>0</v>
      </c>
      <c r="F1089" s="283"/>
      <c r="G1089" s="287"/>
      <c r="H1089" s="302"/>
      <c r="I1089" s="288"/>
      <c r="J1089" s="302"/>
      <c r="K1089" s="303"/>
      <c r="L1089" s="50"/>
      <c r="M1089" s="63"/>
    </row>
    <row r="1090" spans="1:13">
      <c r="A1090" s="44" cm="1">
        <f t="array" aca="1" ref="A1090" ca="1">IF(INDEX(B:B,ROW()),COUNTIF(OFFSET(INDEX(B:B,ROW()),ROW()*-1+6,,ROW()-5),TRUE),0)</f>
        <v>0</v>
      </c>
      <c r="B1090" s="44" t="b" cm="1">
        <f t="array" ref="B1090">AND(分科號=INDEX(E:E,ROW()),INDEX(D:D,ROW())&gt;=分起日,INDEX(D:D,ROW())&lt;=分訖日,IF(分專案="全部",TRUE,INDEX(J:J,ROW())=分專案))</f>
        <v>0</v>
      </c>
      <c r="C1090" s="45" cm="1">
        <f t="array" ref="C1090">IF(INDEX(F:F,ROW())&lt;&gt;"",INDEX(F:F,ROW()),IF(INDEX(E:E,ROW())&lt;&gt;0,INDEX(C:C,ROW()-1),0))</f>
        <v>0</v>
      </c>
      <c r="D1090" s="44" cm="1">
        <f t="array" ref="D1090">IF(INDEX(G:G,ROW())&lt;&gt;"",INDEX(G:G,ROW()),IF(INDEX(E:E,ROW())&lt;&gt;0,INDEX(D:D,ROW()-1),0))</f>
        <v>0</v>
      </c>
      <c r="E1090" s="217" cm="1">
        <f t="array" ref="E1090">IF(INDEX(I:I,ROW())&lt;&gt;"",VALUE(TRIM(LEFT(INDEX(I:I,ROW()),6))),0)</f>
        <v>0</v>
      </c>
      <c r="F1090" s="283"/>
      <c r="G1090" s="287"/>
      <c r="H1090" s="302"/>
      <c r="I1090" s="288"/>
      <c r="J1090" s="302"/>
      <c r="K1090" s="303"/>
      <c r="L1090" s="50"/>
      <c r="M1090" s="63"/>
    </row>
    <row r="1091" spans="1:13">
      <c r="A1091" s="44" cm="1">
        <f t="array" aca="1" ref="A1091" ca="1">IF(INDEX(B:B,ROW()),COUNTIF(OFFSET(INDEX(B:B,ROW()),ROW()*-1+6,,ROW()-5),TRUE),0)</f>
        <v>0</v>
      </c>
      <c r="B1091" s="44" t="b" cm="1">
        <f t="array" ref="B1091">AND(分科號=INDEX(E:E,ROW()),INDEX(D:D,ROW())&gt;=分起日,INDEX(D:D,ROW())&lt;=分訖日,IF(分專案="全部",TRUE,INDEX(J:J,ROW())=分專案))</f>
        <v>0</v>
      </c>
      <c r="C1091" s="45" cm="1">
        <f t="array" ref="C1091">IF(INDEX(F:F,ROW())&lt;&gt;"",INDEX(F:F,ROW()),IF(INDEX(E:E,ROW())&lt;&gt;0,INDEX(C:C,ROW()-1),0))</f>
        <v>0</v>
      </c>
      <c r="D1091" s="44" cm="1">
        <f t="array" ref="D1091">IF(INDEX(G:G,ROW())&lt;&gt;"",INDEX(G:G,ROW()),IF(INDEX(E:E,ROW())&lt;&gt;0,INDEX(D:D,ROW()-1),0))</f>
        <v>0</v>
      </c>
      <c r="E1091" s="217" cm="1">
        <f t="array" ref="E1091">IF(INDEX(I:I,ROW())&lt;&gt;"",VALUE(TRIM(LEFT(INDEX(I:I,ROW()),6))),0)</f>
        <v>0</v>
      </c>
      <c r="F1091" s="283"/>
      <c r="G1091" s="287"/>
      <c r="H1091" s="302"/>
      <c r="I1091" s="288"/>
      <c r="J1091" s="302"/>
      <c r="K1091" s="303"/>
      <c r="L1091" s="50"/>
      <c r="M1091" s="63"/>
    </row>
    <row r="1092" spans="1:13">
      <c r="A1092" s="44" cm="1">
        <f t="array" aca="1" ref="A1092" ca="1">IF(INDEX(B:B,ROW()),COUNTIF(OFFSET(INDEX(B:B,ROW()),ROW()*-1+6,,ROW()-5),TRUE),0)</f>
        <v>0</v>
      </c>
      <c r="B1092" s="44" t="b" cm="1">
        <f t="array" ref="B1092">AND(分科號=INDEX(E:E,ROW()),INDEX(D:D,ROW())&gt;=分起日,INDEX(D:D,ROW())&lt;=分訖日,IF(分專案="全部",TRUE,INDEX(J:J,ROW())=分專案))</f>
        <v>0</v>
      </c>
      <c r="C1092" s="45" cm="1">
        <f t="array" ref="C1092">IF(INDEX(F:F,ROW())&lt;&gt;"",INDEX(F:F,ROW()),IF(INDEX(E:E,ROW())&lt;&gt;0,INDEX(C:C,ROW()-1),0))</f>
        <v>0</v>
      </c>
      <c r="D1092" s="44" cm="1">
        <f t="array" ref="D1092">IF(INDEX(G:G,ROW())&lt;&gt;"",INDEX(G:G,ROW()),IF(INDEX(E:E,ROW())&lt;&gt;0,INDEX(D:D,ROW()-1),0))</f>
        <v>0</v>
      </c>
      <c r="E1092" s="217" cm="1">
        <f t="array" ref="E1092">IF(INDEX(I:I,ROW())&lt;&gt;"",VALUE(TRIM(LEFT(INDEX(I:I,ROW()),6))),0)</f>
        <v>0</v>
      </c>
      <c r="F1092" s="283"/>
      <c r="G1092" s="287"/>
      <c r="H1092" s="302"/>
      <c r="I1092" s="288"/>
      <c r="J1092" s="302"/>
      <c r="K1092" s="303"/>
      <c r="L1092" s="50"/>
      <c r="M1092" s="63"/>
    </row>
    <row r="1093" spans="1:13">
      <c r="A1093" s="44" cm="1">
        <f t="array" aca="1" ref="A1093" ca="1">IF(INDEX(B:B,ROW()),COUNTIF(OFFSET(INDEX(B:B,ROW()),ROW()*-1+6,,ROW()-5),TRUE),0)</f>
        <v>0</v>
      </c>
      <c r="B1093" s="44" t="b" cm="1">
        <f t="array" ref="B1093">AND(分科號=INDEX(E:E,ROW()),INDEX(D:D,ROW())&gt;=分起日,INDEX(D:D,ROW())&lt;=分訖日,IF(分專案="全部",TRUE,INDEX(J:J,ROW())=分專案))</f>
        <v>0</v>
      </c>
      <c r="C1093" s="45" cm="1">
        <f t="array" ref="C1093">IF(INDEX(F:F,ROW())&lt;&gt;"",INDEX(F:F,ROW()),IF(INDEX(E:E,ROW())&lt;&gt;0,INDEX(C:C,ROW()-1),0))</f>
        <v>0</v>
      </c>
      <c r="D1093" s="44" cm="1">
        <f t="array" ref="D1093">IF(INDEX(G:G,ROW())&lt;&gt;"",INDEX(G:G,ROW()),IF(INDEX(E:E,ROW())&lt;&gt;0,INDEX(D:D,ROW()-1),0))</f>
        <v>0</v>
      </c>
      <c r="E1093" s="217" cm="1">
        <f t="array" ref="E1093">IF(INDEX(I:I,ROW())&lt;&gt;"",VALUE(TRIM(LEFT(INDEX(I:I,ROW()),6))),0)</f>
        <v>0</v>
      </c>
      <c r="F1093" s="283"/>
      <c r="G1093" s="287"/>
      <c r="H1093" s="302"/>
      <c r="I1093" s="288"/>
      <c r="J1093" s="302"/>
      <c r="K1093" s="303"/>
      <c r="L1093" s="50"/>
      <c r="M1093" s="63"/>
    </row>
    <row r="1094" spans="1:13">
      <c r="A1094" s="44" cm="1">
        <f t="array" aca="1" ref="A1094" ca="1">IF(INDEX(B:B,ROW()),COUNTIF(OFFSET(INDEX(B:B,ROW()),ROW()*-1+6,,ROW()-5),TRUE),0)</f>
        <v>0</v>
      </c>
      <c r="B1094" s="44" t="b" cm="1">
        <f t="array" ref="B1094">AND(分科號=INDEX(E:E,ROW()),INDEX(D:D,ROW())&gt;=分起日,INDEX(D:D,ROW())&lt;=分訖日,IF(分專案="全部",TRUE,INDEX(J:J,ROW())=分專案))</f>
        <v>0</v>
      </c>
      <c r="C1094" s="45" cm="1">
        <f t="array" ref="C1094">IF(INDEX(F:F,ROW())&lt;&gt;"",INDEX(F:F,ROW()),IF(INDEX(E:E,ROW())&lt;&gt;0,INDEX(C:C,ROW()-1),0))</f>
        <v>0</v>
      </c>
      <c r="D1094" s="44" cm="1">
        <f t="array" ref="D1094">IF(INDEX(G:G,ROW())&lt;&gt;"",INDEX(G:G,ROW()),IF(INDEX(E:E,ROW())&lt;&gt;0,INDEX(D:D,ROW()-1),0))</f>
        <v>0</v>
      </c>
      <c r="E1094" s="217" cm="1">
        <f t="array" ref="E1094">IF(INDEX(I:I,ROW())&lt;&gt;"",VALUE(TRIM(LEFT(INDEX(I:I,ROW()),6))),0)</f>
        <v>0</v>
      </c>
      <c r="F1094" s="283"/>
      <c r="G1094" s="287"/>
      <c r="H1094" s="302"/>
      <c r="I1094" s="288"/>
      <c r="J1094" s="302"/>
      <c r="K1094" s="303"/>
      <c r="L1094" s="50"/>
      <c r="M1094" s="63"/>
    </row>
    <row r="1095" spans="1:13">
      <c r="A1095" s="44" cm="1">
        <f t="array" aca="1" ref="A1095" ca="1">IF(INDEX(B:B,ROW()),COUNTIF(OFFSET(INDEX(B:B,ROW()),ROW()*-1+6,,ROW()-5),TRUE),0)</f>
        <v>0</v>
      </c>
      <c r="B1095" s="44" t="b" cm="1">
        <f t="array" ref="B1095">AND(分科號=INDEX(E:E,ROW()),INDEX(D:D,ROW())&gt;=分起日,INDEX(D:D,ROW())&lt;=分訖日,IF(分專案="全部",TRUE,INDEX(J:J,ROW())=分專案))</f>
        <v>0</v>
      </c>
      <c r="C1095" s="45" cm="1">
        <f t="array" ref="C1095">IF(INDEX(F:F,ROW())&lt;&gt;"",INDEX(F:F,ROW()),IF(INDEX(E:E,ROW())&lt;&gt;0,INDEX(C:C,ROW()-1),0))</f>
        <v>0</v>
      </c>
      <c r="D1095" s="44" cm="1">
        <f t="array" ref="D1095">IF(INDEX(G:G,ROW())&lt;&gt;"",INDEX(G:G,ROW()),IF(INDEX(E:E,ROW())&lt;&gt;0,INDEX(D:D,ROW()-1),0))</f>
        <v>0</v>
      </c>
      <c r="E1095" s="217" cm="1">
        <f t="array" ref="E1095">IF(INDEX(I:I,ROW())&lt;&gt;"",VALUE(TRIM(LEFT(INDEX(I:I,ROW()),6))),0)</f>
        <v>0</v>
      </c>
      <c r="F1095" s="283"/>
      <c r="G1095" s="287"/>
      <c r="H1095" s="302"/>
      <c r="I1095" s="288"/>
      <c r="J1095" s="302"/>
      <c r="K1095" s="303"/>
      <c r="L1095" s="50"/>
      <c r="M1095" s="63"/>
    </row>
    <row r="1096" spans="1:13">
      <c r="A1096" s="44" cm="1">
        <f t="array" aca="1" ref="A1096" ca="1">IF(INDEX(B:B,ROW()),COUNTIF(OFFSET(INDEX(B:B,ROW()),ROW()*-1+6,,ROW()-5),TRUE),0)</f>
        <v>0</v>
      </c>
      <c r="B1096" s="44" t="b" cm="1">
        <f t="array" ref="B1096">AND(分科號=INDEX(E:E,ROW()),INDEX(D:D,ROW())&gt;=分起日,INDEX(D:D,ROW())&lt;=分訖日,IF(分專案="全部",TRUE,INDEX(J:J,ROW())=分專案))</f>
        <v>0</v>
      </c>
      <c r="C1096" s="45" cm="1">
        <f t="array" ref="C1096">IF(INDEX(F:F,ROW())&lt;&gt;"",INDEX(F:F,ROW()),IF(INDEX(E:E,ROW())&lt;&gt;0,INDEX(C:C,ROW()-1),0))</f>
        <v>0</v>
      </c>
      <c r="D1096" s="44" cm="1">
        <f t="array" ref="D1096">IF(INDEX(G:G,ROW())&lt;&gt;"",INDEX(G:G,ROW()),IF(INDEX(E:E,ROW())&lt;&gt;0,INDEX(D:D,ROW()-1),0))</f>
        <v>0</v>
      </c>
      <c r="E1096" s="217" cm="1">
        <f t="array" ref="E1096">IF(INDEX(I:I,ROW())&lt;&gt;"",VALUE(TRIM(LEFT(INDEX(I:I,ROW()),6))),0)</f>
        <v>0</v>
      </c>
      <c r="F1096" s="283"/>
      <c r="G1096" s="287"/>
      <c r="H1096" s="302"/>
      <c r="I1096" s="288"/>
      <c r="J1096" s="302"/>
      <c r="K1096" s="303"/>
      <c r="L1096" s="50"/>
      <c r="M1096" s="63"/>
    </row>
    <row r="1097" spans="1:13">
      <c r="A1097" s="44" cm="1">
        <f t="array" aca="1" ref="A1097" ca="1">IF(INDEX(B:B,ROW()),COUNTIF(OFFSET(INDEX(B:B,ROW()),ROW()*-1+6,,ROW()-5),TRUE),0)</f>
        <v>0</v>
      </c>
      <c r="B1097" s="44" t="b" cm="1">
        <f t="array" ref="B1097">AND(分科號=INDEX(E:E,ROW()),INDEX(D:D,ROW())&gt;=分起日,INDEX(D:D,ROW())&lt;=分訖日,IF(分專案="全部",TRUE,INDEX(J:J,ROW())=分專案))</f>
        <v>0</v>
      </c>
      <c r="C1097" s="45" cm="1">
        <f t="array" ref="C1097">IF(INDEX(F:F,ROW())&lt;&gt;"",INDEX(F:F,ROW()),IF(INDEX(E:E,ROW())&lt;&gt;0,INDEX(C:C,ROW()-1),0))</f>
        <v>0</v>
      </c>
      <c r="D1097" s="44" cm="1">
        <f t="array" ref="D1097">IF(INDEX(G:G,ROW())&lt;&gt;"",INDEX(G:G,ROW()),IF(INDEX(E:E,ROW())&lt;&gt;0,INDEX(D:D,ROW()-1),0))</f>
        <v>0</v>
      </c>
      <c r="E1097" s="217" cm="1">
        <f t="array" ref="E1097">IF(INDEX(I:I,ROW())&lt;&gt;"",VALUE(TRIM(LEFT(INDEX(I:I,ROW()),6))),0)</f>
        <v>0</v>
      </c>
      <c r="F1097" s="283"/>
      <c r="G1097" s="287"/>
      <c r="H1097" s="302"/>
      <c r="I1097" s="288"/>
      <c r="J1097" s="302"/>
      <c r="K1097" s="303"/>
      <c r="L1097" s="50"/>
      <c r="M1097" s="63"/>
    </row>
    <row r="1098" spans="1:13">
      <c r="A1098" s="44" cm="1">
        <f t="array" aca="1" ref="A1098" ca="1">IF(INDEX(B:B,ROW()),COUNTIF(OFFSET(INDEX(B:B,ROW()),ROW()*-1+6,,ROW()-5),TRUE),0)</f>
        <v>0</v>
      </c>
      <c r="B1098" s="44" t="b" cm="1">
        <f t="array" ref="B1098">AND(分科號=INDEX(E:E,ROW()),INDEX(D:D,ROW())&gt;=分起日,INDEX(D:D,ROW())&lt;=分訖日,IF(分專案="全部",TRUE,INDEX(J:J,ROW())=分專案))</f>
        <v>0</v>
      </c>
      <c r="C1098" s="45" cm="1">
        <f t="array" ref="C1098">IF(INDEX(F:F,ROW())&lt;&gt;"",INDEX(F:F,ROW()),IF(INDEX(E:E,ROW())&lt;&gt;0,INDEX(C:C,ROW()-1),0))</f>
        <v>0</v>
      </c>
      <c r="D1098" s="44" cm="1">
        <f t="array" ref="D1098">IF(INDEX(G:G,ROW())&lt;&gt;"",INDEX(G:G,ROW()),IF(INDEX(E:E,ROW())&lt;&gt;0,INDEX(D:D,ROW()-1),0))</f>
        <v>0</v>
      </c>
      <c r="E1098" s="217" cm="1">
        <f t="array" ref="E1098">IF(INDEX(I:I,ROW())&lt;&gt;"",VALUE(TRIM(LEFT(INDEX(I:I,ROW()),6))),0)</f>
        <v>0</v>
      </c>
      <c r="F1098" s="283"/>
      <c r="G1098" s="287"/>
      <c r="H1098" s="302"/>
      <c r="I1098" s="288"/>
      <c r="J1098" s="302"/>
      <c r="K1098" s="303"/>
      <c r="L1098" s="50"/>
      <c r="M1098" s="63"/>
    </row>
    <row r="1099" spans="1:13">
      <c r="A1099" s="44" cm="1">
        <f t="array" aca="1" ref="A1099" ca="1">IF(INDEX(B:B,ROW()),COUNTIF(OFFSET(INDEX(B:B,ROW()),ROW()*-1+6,,ROW()-5),TRUE),0)</f>
        <v>0</v>
      </c>
      <c r="B1099" s="44" t="b" cm="1">
        <f t="array" ref="B1099">AND(分科號=INDEX(E:E,ROW()),INDEX(D:D,ROW())&gt;=分起日,INDEX(D:D,ROW())&lt;=分訖日,IF(分專案="全部",TRUE,INDEX(J:J,ROW())=分專案))</f>
        <v>0</v>
      </c>
      <c r="C1099" s="45" cm="1">
        <f t="array" ref="C1099">IF(INDEX(F:F,ROW())&lt;&gt;"",INDEX(F:F,ROW()),IF(INDEX(E:E,ROW())&lt;&gt;0,INDEX(C:C,ROW()-1),0))</f>
        <v>0</v>
      </c>
      <c r="D1099" s="44" cm="1">
        <f t="array" ref="D1099">IF(INDEX(G:G,ROW())&lt;&gt;"",INDEX(G:G,ROW()),IF(INDEX(E:E,ROW())&lt;&gt;0,INDEX(D:D,ROW()-1),0))</f>
        <v>0</v>
      </c>
      <c r="E1099" s="217" cm="1">
        <f t="array" ref="E1099">IF(INDEX(I:I,ROW())&lt;&gt;"",VALUE(TRIM(LEFT(INDEX(I:I,ROW()),6))),0)</f>
        <v>0</v>
      </c>
      <c r="F1099" s="283"/>
      <c r="G1099" s="287"/>
      <c r="H1099" s="302"/>
      <c r="I1099" s="288"/>
      <c r="J1099" s="302"/>
      <c r="K1099" s="303"/>
      <c r="L1099" s="50"/>
      <c r="M1099" s="63"/>
    </row>
    <row r="1100" spans="1:13">
      <c r="A1100" s="44" cm="1">
        <f t="array" aca="1" ref="A1100" ca="1">IF(INDEX(B:B,ROW()),COUNTIF(OFFSET(INDEX(B:B,ROW()),ROW()*-1+6,,ROW()-5),TRUE),0)</f>
        <v>0</v>
      </c>
      <c r="B1100" s="44" t="b" cm="1">
        <f t="array" ref="B1100">AND(分科號=INDEX(E:E,ROW()),INDEX(D:D,ROW())&gt;=分起日,INDEX(D:D,ROW())&lt;=分訖日,IF(分專案="全部",TRUE,INDEX(J:J,ROW())=分專案))</f>
        <v>0</v>
      </c>
      <c r="C1100" s="45" cm="1">
        <f t="array" ref="C1100">IF(INDEX(F:F,ROW())&lt;&gt;"",INDEX(F:F,ROW()),IF(INDEX(E:E,ROW())&lt;&gt;0,INDEX(C:C,ROW()-1),0))</f>
        <v>0</v>
      </c>
      <c r="D1100" s="44" cm="1">
        <f t="array" ref="D1100">IF(INDEX(G:G,ROW())&lt;&gt;"",INDEX(G:G,ROW()),IF(INDEX(E:E,ROW())&lt;&gt;0,INDEX(D:D,ROW()-1),0))</f>
        <v>0</v>
      </c>
      <c r="E1100" s="217" cm="1">
        <f t="array" ref="E1100">IF(INDEX(I:I,ROW())&lt;&gt;"",VALUE(TRIM(LEFT(INDEX(I:I,ROW()),6))),0)</f>
        <v>0</v>
      </c>
      <c r="F1100" s="283"/>
      <c r="G1100" s="287"/>
      <c r="H1100" s="302"/>
      <c r="I1100" s="288"/>
      <c r="J1100" s="302"/>
      <c r="K1100" s="303"/>
      <c r="L1100" s="50"/>
      <c r="M1100" s="63"/>
    </row>
    <row r="1101" spans="1:13">
      <c r="A1101" s="44" cm="1">
        <f t="array" aca="1" ref="A1101" ca="1">IF(INDEX(B:B,ROW()),COUNTIF(OFFSET(INDEX(B:B,ROW()),ROW()*-1+6,,ROW()-5),TRUE),0)</f>
        <v>0</v>
      </c>
      <c r="B1101" s="44" t="b" cm="1">
        <f t="array" ref="B1101">AND(分科號=INDEX(E:E,ROW()),INDEX(D:D,ROW())&gt;=分起日,INDEX(D:D,ROW())&lt;=分訖日,IF(分專案="全部",TRUE,INDEX(J:J,ROW())=分專案))</f>
        <v>0</v>
      </c>
      <c r="C1101" s="45" cm="1">
        <f t="array" ref="C1101">IF(INDEX(F:F,ROW())&lt;&gt;"",INDEX(F:F,ROW()),IF(INDEX(E:E,ROW())&lt;&gt;0,INDEX(C:C,ROW()-1),0))</f>
        <v>0</v>
      </c>
      <c r="D1101" s="44" cm="1">
        <f t="array" ref="D1101">IF(INDEX(G:G,ROW())&lt;&gt;"",INDEX(G:G,ROW()),IF(INDEX(E:E,ROW())&lt;&gt;0,INDEX(D:D,ROW()-1),0))</f>
        <v>0</v>
      </c>
      <c r="E1101" s="217" cm="1">
        <f t="array" ref="E1101">IF(INDEX(I:I,ROW())&lt;&gt;"",VALUE(TRIM(LEFT(INDEX(I:I,ROW()),6))),0)</f>
        <v>0</v>
      </c>
      <c r="F1101" s="283"/>
      <c r="G1101" s="287"/>
      <c r="H1101" s="302"/>
      <c r="I1101" s="288"/>
      <c r="J1101" s="302"/>
      <c r="K1101" s="303"/>
      <c r="L1101" s="50"/>
      <c r="M1101" s="63"/>
    </row>
    <row r="1102" spans="1:13">
      <c r="A1102" s="44" cm="1">
        <f t="array" aca="1" ref="A1102" ca="1">IF(INDEX(B:B,ROW()),COUNTIF(OFFSET(INDEX(B:B,ROW()),ROW()*-1+6,,ROW()-5),TRUE),0)</f>
        <v>0</v>
      </c>
      <c r="B1102" s="44" t="b" cm="1">
        <f t="array" ref="B1102">AND(分科號=INDEX(E:E,ROW()),INDEX(D:D,ROW())&gt;=分起日,INDEX(D:D,ROW())&lt;=分訖日,IF(分專案="全部",TRUE,INDEX(J:J,ROW())=分專案))</f>
        <v>0</v>
      </c>
      <c r="C1102" s="45" cm="1">
        <f t="array" ref="C1102">IF(INDEX(F:F,ROW())&lt;&gt;"",INDEX(F:F,ROW()),IF(INDEX(E:E,ROW())&lt;&gt;0,INDEX(C:C,ROW()-1),0))</f>
        <v>0</v>
      </c>
      <c r="D1102" s="44" cm="1">
        <f t="array" ref="D1102">IF(INDEX(G:G,ROW())&lt;&gt;"",INDEX(G:G,ROW()),IF(INDEX(E:E,ROW())&lt;&gt;0,INDEX(D:D,ROW()-1),0))</f>
        <v>0</v>
      </c>
      <c r="E1102" s="217" cm="1">
        <f t="array" ref="E1102">IF(INDEX(I:I,ROW())&lt;&gt;"",VALUE(TRIM(LEFT(INDEX(I:I,ROW()),6))),0)</f>
        <v>0</v>
      </c>
      <c r="F1102" s="283"/>
      <c r="G1102" s="287"/>
      <c r="H1102" s="302"/>
      <c r="I1102" s="288"/>
      <c r="J1102" s="302"/>
      <c r="K1102" s="303"/>
      <c r="L1102" s="50"/>
      <c r="M1102" s="63"/>
    </row>
    <row r="1103" spans="1:13">
      <c r="A1103" s="44" cm="1">
        <f t="array" aca="1" ref="A1103" ca="1">IF(INDEX(B:B,ROW()),COUNTIF(OFFSET(INDEX(B:B,ROW()),ROW()*-1+6,,ROW()-5),TRUE),0)</f>
        <v>0</v>
      </c>
      <c r="B1103" s="44" t="b" cm="1">
        <f t="array" ref="B1103">AND(分科號=INDEX(E:E,ROW()),INDEX(D:D,ROW())&gt;=分起日,INDEX(D:D,ROW())&lt;=分訖日,IF(分專案="全部",TRUE,INDEX(J:J,ROW())=分專案))</f>
        <v>0</v>
      </c>
      <c r="C1103" s="45" cm="1">
        <f t="array" ref="C1103">IF(INDEX(F:F,ROW())&lt;&gt;"",INDEX(F:F,ROW()),IF(INDEX(E:E,ROW())&lt;&gt;0,INDEX(C:C,ROW()-1),0))</f>
        <v>0</v>
      </c>
      <c r="D1103" s="44" cm="1">
        <f t="array" ref="D1103">IF(INDEX(G:G,ROW())&lt;&gt;"",INDEX(G:G,ROW()),IF(INDEX(E:E,ROW())&lt;&gt;0,INDEX(D:D,ROW()-1),0))</f>
        <v>0</v>
      </c>
      <c r="E1103" s="217" cm="1">
        <f t="array" ref="E1103">IF(INDEX(I:I,ROW())&lt;&gt;"",VALUE(TRIM(LEFT(INDEX(I:I,ROW()),6))),0)</f>
        <v>0</v>
      </c>
      <c r="F1103" s="283"/>
      <c r="G1103" s="287"/>
      <c r="H1103" s="302"/>
      <c r="I1103" s="288"/>
      <c r="J1103" s="302"/>
      <c r="K1103" s="303"/>
      <c r="L1103" s="50"/>
      <c r="M1103" s="63"/>
    </row>
    <row r="1104" spans="1:13">
      <c r="A1104" s="44" cm="1">
        <f t="array" aca="1" ref="A1104" ca="1">IF(INDEX(B:B,ROW()),COUNTIF(OFFSET(INDEX(B:B,ROW()),ROW()*-1+6,,ROW()-5),TRUE),0)</f>
        <v>0</v>
      </c>
      <c r="B1104" s="44" t="b" cm="1">
        <f t="array" ref="B1104">AND(分科號=INDEX(E:E,ROW()),INDEX(D:D,ROW())&gt;=分起日,INDEX(D:D,ROW())&lt;=分訖日,IF(分專案="全部",TRUE,INDEX(J:J,ROW())=分專案))</f>
        <v>0</v>
      </c>
      <c r="C1104" s="45" cm="1">
        <f t="array" ref="C1104">IF(INDEX(F:F,ROW())&lt;&gt;"",INDEX(F:F,ROW()),IF(INDEX(E:E,ROW())&lt;&gt;0,INDEX(C:C,ROW()-1),0))</f>
        <v>0</v>
      </c>
      <c r="D1104" s="44" cm="1">
        <f t="array" ref="D1104">IF(INDEX(G:G,ROW())&lt;&gt;"",INDEX(G:G,ROW()),IF(INDEX(E:E,ROW())&lt;&gt;0,INDEX(D:D,ROW()-1),0))</f>
        <v>0</v>
      </c>
      <c r="E1104" s="217" cm="1">
        <f t="array" ref="E1104">IF(INDEX(I:I,ROW())&lt;&gt;"",VALUE(TRIM(LEFT(INDEX(I:I,ROW()),6))),0)</f>
        <v>0</v>
      </c>
      <c r="F1104" s="283"/>
      <c r="G1104" s="287"/>
      <c r="H1104" s="302"/>
      <c r="I1104" s="288"/>
      <c r="J1104" s="302"/>
      <c r="K1104" s="303"/>
      <c r="L1104" s="50"/>
      <c r="M1104" s="63"/>
    </row>
    <row r="1105" spans="1:13">
      <c r="A1105" s="44" cm="1">
        <f t="array" aca="1" ref="A1105" ca="1">IF(INDEX(B:B,ROW()),COUNTIF(OFFSET(INDEX(B:B,ROW()),ROW()*-1+6,,ROW()-5),TRUE),0)</f>
        <v>0</v>
      </c>
      <c r="B1105" s="44" t="b" cm="1">
        <f t="array" ref="B1105">AND(分科號=INDEX(E:E,ROW()),INDEX(D:D,ROW())&gt;=分起日,INDEX(D:D,ROW())&lt;=分訖日,IF(分專案="全部",TRUE,INDEX(J:J,ROW())=分專案))</f>
        <v>0</v>
      </c>
      <c r="C1105" s="45" cm="1">
        <f t="array" ref="C1105">IF(INDEX(F:F,ROW())&lt;&gt;"",INDEX(F:F,ROW()),IF(INDEX(E:E,ROW())&lt;&gt;0,INDEX(C:C,ROW()-1),0))</f>
        <v>0</v>
      </c>
      <c r="D1105" s="44" cm="1">
        <f t="array" ref="D1105">IF(INDEX(G:G,ROW())&lt;&gt;"",INDEX(G:G,ROW()),IF(INDEX(E:E,ROW())&lt;&gt;0,INDEX(D:D,ROW()-1),0))</f>
        <v>0</v>
      </c>
      <c r="E1105" s="217" cm="1">
        <f t="array" ref="E1105">IF(INDEX(I:I,ROW())&lt;&gt;"",VALUE(TRIM(LEFT(INDEX(I:I,ROW()),6))),0)</f>
        <v>0</v>
      </c>
      <c r="F1105" s="283"/>
      <c r="G1105" s="287"/>
      <c r="H1105" s="302"/>
      <c r="I1105" s="288"/>
      <c r="J1105" s="302"/>
      <c r="K1105" s="303"/>
      <c r="L1105" s="50"/>
      <c r="M1105" s="63"/>
    </row>
    <row r="1106" spans="1:13">
      <c r="A1106" s="44" cm="1">
        <f t="array" aca="1" ref="A1106" ca="1">IF(INDEX(B:B,ROW()),COUNTIF(OFFSET(INDEX(B:B,ROW()),ROW()*-1+6,,ROW()-5),TRUE),0)</f>
        <v>0</v>
      </c>
      <c r="B1106" s="44" t="b" cm="1">
        <f t="array" ref="B1106">AND(分科號=INDEX(E:E,ROW()),INDEX(D:D,ROW())&gt;=分起日,INDEX(D:D,ROW())&lt;=分訖日,IF(分專案="全部",TRUE,INDEX(J:J,ROW())=分專案))</f>
        <v>0</v>
      </c>
      <c r="C1106" s="45" cm="1">
        <f t="array" ref="C1106">IF(INDEX(F:F,ROW())&lt;&gt;"",INDEX(F:F,ROW()),IF(INDEX(E:E,ROW())&lt;&gt;0,INDEX(C:C,ROW()-1),0))</f>
        <v>0</v>
      </c>
      <c r="D1106" s="44" cm="1">
        <f t="array" ref="D1106">IF(INDEX(G:G,ROW())&lt;&gt;"",INDEX(G:G,ROW()),IF(INDEX(E:E,ROW())&lt;&gt;0,INDEX(D:D,ROW()-1),0))</f>
        <v>0</v>
      </c>
      <c r="E1106" s="217" cm="1">
        <f t="array" ref="E1106">IF(INDEX(I:I,ROW())&lt;&gt;"",VALUE(TRIM(LEFT(INDEX(I:I,ROW()),6))),0)</f>
        <v>0</v>
      </c>
      <c r="F1106" s="283"/>
      <c r="G1106" s="287"/>
      <c r="H1106" s="302"/>
      <c r="I1106" s="288"/>
      <c r="J1106" s="302"/>
      <c r="K1106" s="303"/>
      <c r="L1106" s="50"/>
      <c r="M1106" s="63"/>
    </row>
    <row r="1107" spans="1:13">
      <c r="A1107" s="44" cm="1">
        <f t="array" aca="1" ref="A1107" ca="1">IF(INDEX(B:B,ROW()),COUNTIF(OFFSET(INDEX(B:B,ROW()),ROW()*-1+6,,ROW()-5),TRUE),0)</f>
        <v>0</v>
      </c>
      <c r="B1107" s="44" t="b" cm="1">
        <f t="array" ref="B1107">AND(分科號=INDEX(E:E,ROW()),INDEX(D:D,ROW())&gt;=分起日,INDEX(D:D,ROW())&lt;=分訖日,IF(分專案="全部",TRUE,INDEX(J:J,ROW())=分專案))</f>
        <v>0</v>
      </c>
      <c r="C1107" s="45" cm="1">
        <f t="array" ref="C1107">IF(INDEX(F:F,ROW())&lt;&gt;"",INDEX(F:F,ROW()),IF(INDEX(E:E,ROW())&lt;&gt;0,INDEX(C:C,ROW()-1),0))</f>
        <v>0</v>
      </c>
      <c r="D1107" s="44" cm="1">
        <f t="array" ref="D1107">IF(INDEX(G:G,ROW())&lt;&gt;"",INDEX(G:G,ROW()),IF(INDEX(E:E,ROW())&lt;&gt;0,INDEX(D:D,ROW()-1),0))</f>
        <v>0</v>
      </c>
      <c r="E1107" s="217" cm="1">
        <f t="array" ref="E1107">IF(INDEX(I:I,ROW())&lt;&gt;"",VALUE(TRIM(LEFT(INDEX(I:I,ROW()),6))),0)</f>
        <v>0</v>
      </c>
      <c r="F1107" s="283"/>
      <c r="G1107" s="287"/>
      <c r="H1107" s="302"/>
      <c r="I1107" s="288"/>
      <c r="J1107" s="302"/>
      <c r="K1107" s="303"/>
      <c r="L1107" s="50"/>
      <c r="M1107" s="63"/>
    </row>
    <row r="1108" spans="1:13">
      <c r="A1108" s="44" cm="1">
        <f t="array" aca="1" ref="A1108" ca="1">IF(INDEX(B:B,ROW()),COUNTIF(OFFSET(INDEX(B:B,ROW()),ROW()*-1+6,,ROW()-5),TRUE),0)</f>
        <v>0</v>
      </c>
      <c r="B1108" s="44" t="b" cm="1">
        <f t="array" ref="B1108">AND(分科號=INDEX(E:E,ROW()),INDEX(D:D,ROW())&gt;=分起日,INDEX(D:D,ROW())&lt;=分訖日,IF(分專案="全部",TRUE,INDEX(J:J,ROW())=分專案))</f>
        <v>0</v>
      </c>
      <c r="C1108" s="45" cm="1">
        <f t="array" ref="C1108">IF(INDEX(F:F,ROW())&lt;&gt;"",INDEX(F:F,ROW()),IF(INDEX(E:E,ROW())&lt;&gt;0,INDEX(C:C,ROW()-1),0))</f>
        <v>0</v>
      </c>
      <c r="D1108" s="44" cm="1">
        <f t="array" ref="D1108">IF(INDEX(G:G,ROW())&lt;&gt;"",INDEX(G:G,ROW()),IF(INDEX(E:E,ROW())&lt;&gt;0,INDEX(D:D,ROW()-1),0))</f>
        <v>0</v>
      </c>
      <c r="E1108" s="217" cm="1">
        <f t="array" ref="E1108">IF(INDEX(I:I,ROW())&lt;&gt;"",VALUE(TRIM(LEFT(INDEX(I:I,ROW()),6))),0)</f>
        <v>0</v>
      </c>
      <c r="F1108" s="283"/>
      <c r="G1108" s="287"/>
      <c r="H1108" s="302"/>
      <c r="I1108" s="288"/>
      <c r="J1108" s="302"/>
      <c r="K1108" s="303"/>
      <c r="L1108" s="50"/>
      <c r="M1108" s="63"/>
    </row>
    <row r="1109" spans="1:13">
      <c r="A1109" s="44" cm="1">
        <f t="array" aca="1" ref="A1109" ca="1">IF(INDEX(B:B,ROW()),COUNTIF(OFFSET(INDEX(B:B,ROW()),ROW()*-1+6,,ROW()-5),TRUE),0)</f>
        <v>0</v>
      </c>
      <c r="B1109" s="44" t="b" cm="1">
        <f t="array" ref="B1109">AND(分科號=INDEX(E:E,ROW()),INDEX(D:D,ROW())&gt;=分起日,INDEX(D:D,ROW())&lt;=分訖日,IF(分專案="全部",TRUE,INDEX(J:J,ROW())=分專案))</f>
        <v>0</v>
      </c>
      <c r="C1109" s="45" cm="1">
        <f t="array" ref="C1109">IF(INDEX(F:F,ROW())&lt;&gt;"",INDEX(F:F,ROW()),IF(INDEX(E:E,ROW())&lt;&gt;0,INDEX(C:C,ROW()-1),0))</f>
        <v>0</v>
      </c>
      <c r="D1109" s="44" cm="1">
        <f t="array" ref="D1109">IF(INDEX(G:G,ROW())&lt;&gt;"",INDEX(G:G,ROW()),IF(INDEX(E:E,ROW())&lt;&gt;0,INDEX(D:D,ROW()-1),0))</f>
        <v>0</v>
      </c>
      <c r="E1109" s="217" cm="1">
        <f t="array" ref="E1109">IF(INDEX(I:I,ROW())&lt;&gt;"",VALUE(TRIM(LEFT(INDEX(I:I,ROW()),6))),0)</f>
        <v>0</v>
      </c>
      <c r="F1109" s="283"/>
      <c r="G1109" s="287"/>
      <c r="H1109" s="302"/>
      <c r="I1109" s="288"/>
      <c r="J1109" s="302"/>
      <c r="K1109" s="303"/>
      <c r="L1109" s="50"/>
      <c r="M1109" s="63"/>
    </row>
    <row r="1110" spans="1:13">
      <c r="A1110" s="44" cm="1">
        <f t="array" aca="1" ref="A1110" ca="1">IF(INDEX(B:B,ROW()),COUNTIF(OFFSET(INDEX(B:B,ROW()),ROW()*-1+6,,ROW()-5),TRUE),0)</f>
        <v>0</v>
      </c>
      <c r="B1110" s="44" t="b" cm="1">
        <f t="array" ref="B1110">AND(分科號=INDEX(E:E,ROW()),INDEX(D:D,ROW())&gt;=分起日,INDEX(D:D,ROW())&lt;=分訖日,IF(分專案="全部",TRUE,INDEX(J:J,ROW())=分專案))</f>
        <v>0</v>
      </c>
      <c r="C1110" s="45" cm="1">
        <f t="array" ref="C1110">IF(INDEX(F:F,ROW())&lt;&gt;"",INDEX(F:F,ROW()),IF(INDEX(E:E,ROW())&lt;&gt;0,INDEX(C:C,ROW()-1),0))</f>
        <v>0</v>
      </c>
      <c r="D1110" s="44" cm="1">
        <f t="array" ref="D1110">IF(INDEX(G:G,ROW())&lt;&gt;"",INDEX(G:G,ROW()),IF(INDEX(E:E,ROW())&lt;&gt;0,INDEX(D:D,ROW()-1),0))</f>
        <v>0</v>
      </c>
      <c r="E1110" s="217" cm="1">
        <f t="array" ref="E1110">IF(INDEX(I:I,ROW())&lt;&gt;"",VALUE(TRIM(LEFT(INDEX(I:I,ROW()),6))),0)</f>
        <v>0</v>
      </c>
      <c r="F1110" s="283"/>
      <c r="G1110" s="287"/>
      <c r="H1110" s="302"/>
      <c r="I1110" s="288"/>
      <c r="J1110" s="302"/>
      <c r="K1110" s="303"/>
      <c r="L1110" s="50"/>
      <c r="M1110" s="63"/>
    </row>
    <row r="1111" spans="1:13">
      <c r="A1111" s="44" cm="1">
        <f t="array" aca="1" ref="A1111" ca="1">IF(INDEX(B:B,ROW()),COUNTIF(OFFSET(INDEX(B:B,ROW()),ROW()*-1+6,,ROW()-5),TRUE),0)</f>
        <v>0</v>
      </c>
      <c r="B1111" s="44" t="b" cm="1">
        <f t="array" ref="B1111">AND(分科號=INDEX(E:E,ROW()),INDEX(D:D,ROW())&gt;=分起日,INDEX(D:D,ROW())&lt;=分訖日,IF(分專案="全部",TRUE,INDEX(J:J,ROW())=分專案))</f>
        <v>0</v>
      </c>
      <c r="C1111" s="45" cm="1">
        <f t="array" ref="C1111">IF(INDEX(F:F,ROW())&lt;&gt;"",INDEX(F:F,ROW()),IF(INDEX(E:E,ROW())&lt;&gt;0,INDEX(C:C,ROW()-1),0))</f>
        <v>0</v>
      </c>
      <c r="D1111" s="44" cm="1">
        <f t="array" ref="D1111">IF(INDEX(G:G,ROW())&lt;&gt;"",INDEX(G:G,ROW()),IF(INDEX(E:E,ROW())&lt;&gt;0,INDEX(D:D,ROW()-1),0))</f>
        <v>0</v>
      </c>
      <c r="E1111" s="217" cm="1">
        <f t="array" ref="E1111">IF(INDEX(I:I,ROW())&lt;&gt;"",VALUE(TRIM(LEFT(INDEX(I:I,ROW()),6))),0)</f>
        <v>0</v>
      </c>
      <c r="F1111" s="283"/>
      <c r="G1111" s="287"/>
      <c r="H1111" s="302"/>
      <c r="I1111" s="288"/>
      <c r="J1111" s="302"/>
      <c r="K1111" s="303"/>
      <c r="L1111" s="50"/>
      <c r="M1111" s="63"/>
    </row>
    <row r="1112" spans="1:13">
      <c r="A1112" s="44" cm="1">
        <f t="array" aca="1" ref="A1112" ca="1">IF(INDEX(B:B,ROW()),COUNTIF(OFFSET(INDEX(B:B,ROW()),ROW()*-1+6,,ROW()-5),TRUE),0)</f>
        <v>0</v>
      </c>
      <c r="B1112" s="44" t="b" cm="1">
        <f t="array" ref="B1112">AND(分科號=INDEX(E:E,ROW()),INDEX(D:D,ROW())&gt;=分起日,INDEX(D:D,ROW())&lt;=分訖日,IF(分專案="全部",TRUE,INDEX(J:J,ROW())=分專案))</f>
        <v>0</v>
      </c>
      <c r="C1112" s="45" cm="1">
        <f t="array" ref="C1112">IF(INDEX(F:F,ROW())&lt;&gt;"",INDEX(F:F,ROW()),IF(INDEX(E:E,ROW())&lt;&gt;0,INDEX(C:C,ROW()-1),0))</f>
        <v>0</v>
      </c>
      <c r="D1112" s="44" cm="1">
        <f t="array" ref="D1112">IF(INDEX(G:G,ROW())&lt;&gt;"",INDEX(G:G,ROW()),IF(INDEX(E:E,ROW())&lt;&gt;0,INDEX(D:D,ROW()-1),0))</f>
        <v>0</v>
      </c>
      <c r="E1112" s="217" cm="1">
        <f t="array" ref="E1112">IF(INDEX(I:I,ROW())&lt;&gt;"",VALUE(TRIM(LEFT(INDEX(I:I,ROW()),6))),0)</f>
        <v>0</v>
      </c>
      <c r="F1112" s="283"/>
      <c r="G1112" s="287"/>
      <c r="H1112" s="302"/>
      <c r="I1112" s="288"/>
      <c r="J1112" s="302"/>
      <c r="K1112" s="303"/>
      <c r="L1112" s="50"/>
      <c r="M1112" s="63"/>
    </row>
    <row r="1113" spans="1:13">
      <c r="A1113" s="44" cm="1">
        <f t="array" aca="1" ref="A1113" ca="1">IF(INDEX(B:B,ROW()),COUNTIF(OFFSET(INDEX(B:B,ROW()),ROW()*-1+6,,ROW()-5),TRUE),0)</f>
        <v>0</v>
      </c>
      <c r="B1113" s="44" t="b" cm="1">
        <f t="array" ref="B1113">AND(分科號=INDEX(E:E,ROW()),INDEX(D:D,ROW())&gt;=分起日,INDEX(D:D,ROW())&lt;=分訖日,IF(分專案="全部",TRUE,INDEX(J:J,ROW())=分專案))</f>
        <v>0</v>
      </c>
      <c r="C1113" s="45" cm="1">
        <f t="array" ref="C1113">IF(INDEX(F:F,ROW())&lt;&gt;"",INDEX(F:F,ROW()),IF(INDEX(E:E,ROW())&lt;&gt;0,INDEX(C:C,ROW()-1),0))</f>
        <v>0</v>
      </c>
      <c r="D1113" s="44" cm="1">
        <f t="array" ref="D1113">IF(INDEX(G:G,ROW())&lt;&gt;"",INDEX(G:G,ROW()),IF(INDEX(E:E,ROW())&lt;&gt;0,INDEX(D:D,ROW()-1),0))</f>
        <v>0</v>
      </c>
      <c r="E1113" s="217" cm="1">
        <f t="array" ref="E1113">IF(INDEX(I:I,ROW())&lt;&gt;"",VALUE(TRIM(LEFT(INDEX(I:I,ROW()),6))),0)</f>
        <v>0</v>
      </c>
      <c r="F1113" s="283"/>
      <c r="G1113" s="287"/>
      <c r="H1113" s="302"/>
      <c r="I1113" s="288"/>
      <c r="J1113" s="302"/>
      <c r="K1113" s="303"/>
      <c r="L1113" s="50"/>
      <c r="M1113" s="63"/>
    </row>
    <row r="1114" spans="1:13">
      <c r="A1114" s="44" cm="1">
        <f t="array" aca="1" ref="A1114" ca="1">IF(INDEX(B:B,ROW()),COUNTIF(OFFSET(INDEX(B:B,ROW()),ROW()*-1+6,,ROW()-5),TRUE),0)</f>
        <v>0</v>
      </c>
      <c r="B1114" s="44" t="b" cm="1">
        <f t="array" ref="B1114">AND(分科號=INDEX(E:E,ROW()),INDEX(D:D,ROW())&gt;=分起日,INDEX(D:D,ROW())&lt;=分訖日,IF(分專案="全部",TRUE,INDEX(J:J,ROW())=分專案))</f>
        <v>0</v>
      </c>
      <c r="C1114" s="45" cm="1">
        <f t="array" ref="C1114">IF(INDEX(F:F,ROW())&lt;&gt;"",INDEX(F:F,ROW()),IF(INDEX(E:E,ROW())&lt;&gt;0,INDEX(C:C,ROW()-1),0))</f>
        <v>0</v>
      </c>
      <c r="D1114" s="44" cm="1">
        <f t="array" ref="D1114">IF(INDEX(G:G,ROW())&lt;&gt;"",INDEX(G:G,ROW()),IF(INDEX(E:E,ROW())&lt;&gt;0,INDEX(D:D,ROW()-1),0))</f>
        <v>0</v>
      </c>
      <c r="E1114" s="217" cm="1">
        <f t="array" ref="E1114">IF(INDEX(I:I,ROW())&lt;&gt;"",VALUE(TRIM(LEFT(INDEX(I:I,ROW()),6))),0)</f>
        <v>0</v>
      </c>
      <c r="F1114" s="283"/>
      <c r="G1114" s="287"/>
      <c r="H1114" s="302"/>
      <c r="I1114" s="288"/>
      <c r="J1114" s="302"/>
      <c r="K1114" s="303"/>
      <c r="L1114" s="50"/>
      <c r="M1114" s="63"/>
    </row>
    <row r="1115" spans="1:13">
      <c r="A1115" s="44" cm="1">
        <f t="array" aca="1" ref="A1115" ca="1">IF(INDEX(B:B,ROW()),COUNTIF(OFFSET(INDEX(B:B,ROW()),ROW()*-1+6,,ROW()-5),TRUE),0)</f>
        <v>0</v>
      </c>
      <c r="B1115" s="44" t="b" cm="1">
        <f t="array" ref="B1115">AND(分科號=INDEX(E:E,ROW()),INDEX(D:D,ROW())&gt;=分起日,INDEX(D:D,ROW())&lt;=分訖日,IF(分專案="全部",TRUE,INDEX(J:J,ROW())=分專案))</f>
        <v>0</v>
      </c>
      <c r="C1115" s="45" cm="1">
        <f t="array" ref="C1115">IF(INDEX(F:F,ROW())&lt;&gt;"",INDEX(F:F,ROW()),IF(INDEX(E:E,ROW())&lt;&gt;0,INDEX(C:C,ROW()-1),0))</f>
        <v>0</v>
      </c>
      <c r="D1115" s="44" cm="1">
        <f t="array" ref="D1115">IF(INDEX(G:G,ROW())&lt;&gt;"",INDEX(G:G,ROW()),IF(INDEX(E:E,ROW())&lt;&gt;0,INDEX(D:D,ROW()-1),0))</f>
        <v>0</v>
      </c>
      <c r="E1115" s="217" cm="1">
        <f t="array" ref="E1115">IF(INDEX(I:I,ROW())&lt;&gt;"",VALUE(TRIM(LEFT(INDEX(I:I,ROW()),6))),0)</f>
        <v>0</v>
      </c>
      <c r="F1115" s="283"/>
      <c r="G1115" s="287"/>
      <c r="H1115" s="302"/>
      <c r="I1115" s="288"/>
      <c r="J1115" s="302"/>
      <c r="K1115" s="303"/>
      <c r="L1115" s="50"/>
      <c r="M1115" s="63"/>
    </row>
    <row r="1116" spans="1:13">
      <c r="A1116" s="44" cm="1">
        <f t="array" aca="1" ref="A1116" ca="1">IF(INDEX(B:B,ROW()),COUNTIF(OFFSET(INDEX(B:B,ROW()),ROW()*-1+6,,ROW()-5),TRUE),0)</f>
        <v>0</v>
      </c>
      <c r="B1116" s="44" t="b" cm="1">
        <f t="array" ref="B1116">AND(分科號=INDEX(E:E,ROW()),INDEX(D:D,ROW())&gt;=分起日,INDEX(D:D,ROW())&lt;=分訖日,IF(分專案="全部",TRUE,INDEX(J:J,ROW())=分專案))</f>
        <v>0</v>
      </c>
      <c r="C1116" s="45" cm="1">
        <f t="array" ref="C1116">IF(INDEX(F:F,ROW())&lt;&gt;"",INDEX(F:F,ROW()),IF(INDEX(E:E,ROW())&lt;&gt;0,INDEX(C:C,ROW()-1),0))</f>
        <v>0</v>
      </c>
      <c r="D1116" s="44" cm="1">
        <f t="array" ref="D1116">IF(INDEX(G:G,ROW())&lt;&gt;"",INDEX(G:G,ROW()),IF(INDEX(E:E,ROW())&lt;&gt;0,INDEX(D:D,ROW()-1),0))</f>
        <v>0</v>
      </c>
      <c r="E1116" s="217" cm="1">
        <f t="array" ref="E1116">IF(INDEX(I:I,ROW())&lt;&gt;"",VALUE(TRIM(LEFT(INDEX(I:I,ROW()),6))),0)</f>
        <v>0</v>
      </c>
      <c r="F1116" s="283"/>
      <c r="G1116" s="287"/>
      <c r="H1116" s="302"/>
      <c r="I1116" s="288"/>
      <c r="J1116" s="302"/>
      <c r="K1116" s="303"/>
      <c r="L1116" s="50"/>
      <c r="M1116" s="63"/>
    </row>
    <row r="1117" spans="1:13">
      <c r="A1117" s="44" cm="1">
        <f t="array" aca="1" ref="A1117" ca="1">IF(INDEX(B:B,ROW()),COUNTIF(OFFSET(INDEX(B:B,ROW()),ROW()*-1+6,,ROW()-5),TRUE),0)</f>
        <v>0</v>
      </c>
      <c r="B1117" s="44" t="b" cm="1">
        <f t="array" ref="B1117">AND(分科號=INDEX(E:E,ROW()),INDEX(D:D,ROW())&gt;=分起日,INDEX(D:D,ROW())&lt;=分訖日,IF(分專案="全部",TRUE,INDEX(J:J,ROW())=分專案))</f>
        <v>0</v>
      </c>
      <c r="C1117" s="45" cm="1">
        <f t="array" ref="C1117">IF(INDEX(F:F,ROW())&lt;&gt;"",INDEX(F:F,ROW()),IF(INDEX(E:E,ROW())&lt;&gt;0,INDEX(C:C,ROW()-1),0))</f>
        <v>0</v>
      </c>
      <c r="D1117" s="44" cm="1">
        <f t="array" ref="D1117">IF(INDEX(G:G,ROW())&lt;&gt;"",INDEX(G:G,ROW()),IF(INDEX(E:E,ROW())&lt;&gt;0,INDEX(D:D,ROW()-1),0))</f>
        <v>0</v>
      </c>
      <c r="E1117" s="217" cm="1">
        <f t="array" ref="E1117">IF(INDEX(I:I,ROW())&lt;&gt;"",VALUE(TRIM(LEFT(INDEX(I:I,ROW()),6))),0)</f>
        <v>0</v>
      </c>
      <c r="F1117" s="283"/>
      <c r="G1117" s="287"/>
      <c r="H1117" s="302"/>
      <c r="I1117" s="288"/>
      <c r="J1117" s="302"/>
      <c r="K1117" s="303"/>
      <c r="L1117" s="50"/>
      <c r="M1117" s="63"/>
    </row>
    <row r="1118" spans="1:13">
      <c r="A1118" s="44" cm="1">
        <f t="array" aca="1" ref="A1118" ca="1">IF(INDEX(B:B,ROW()),COUNTIF(OFFSET(INDEX(B:B,ROW()),ROW()*-1+6,,ROW()-5),TRUE),0)</f>
        <v>0</v>
      </c>
      <c r="B1118" s="44" t="b" cm="1">
        <f t="array" ref="B1118">AND(分科號=INDEX(E:E,ROW()),INDEX(D:D,ROW())&gt;=分起日,INDEX(D:D,ROW())&lt;=分訖日,IF(分專案="全部",TRUE,INDEX(J:J,ROW())=分專案))</f>
        <v>0</v>
      </c>
      <c r="C1118" s="45" cm="1">
        <f t="array" ref="C1118">IF(INDEX(F:F,ROW())&lt;&gt;"",INDEX(F:F,ROW()),IF(INDEX(E:E,ROW())&lt;&gt;0,INDEX(C:C,ROW()-1),0))</f>
        <v>0</v>
      </c>
      <c r="D1118" s="44" cm="1">
        <f t="array" ref="D1118">IF(INDEX(G:G,ROW())&lt;&gt;"",INDEX(G:G,ROW()),IF(INDEX(E:E,ROW())&lt;&gt;0,INDEX(D:D,ROW()-1),0))</f>
        <v>0</v>
      </c>
      <c r="E1118" s="217" cm="1">
        <f t="array" ref="E1118">IF(INDEX(I:I,ROW())&lt;&gt;"",VALUE(TRIM(LEFT(INDEX(I:I,ROW()),6))),0)</f>
        <v>0</v>
      </c>
      <c r="F1118" s="283"/>
      <c r="G1118" s="287"/>
      <c r="H1118" s="302"/>
      <c r="I1118" s="288"/>
      <c r="J1118" s="302"/>
      <c r="K1118" s="303"/>
      <c r="L1118" s="50"/>
      <c r="M1118" s="63"/>
    </row>
    <row r="1119" spans="1:13">
      <c r="A1119" s="44" cm="1">
        <f t="array" aca="1" ref="A1119" ca="1">IF(INDEX(B:B,ROW()),COUNTIF(OFFSET(INDEX(B:B,ROW()),ROW()*-1+6,,ROW()-5),TRUE),0)</f>
        <v>0</v>
      </c>
      <c r="B1119" s="44" t="b" cm="1">
        <f t="array" ref="B1119">AND(分科號=INDEX(E:E,ROW()),INDEX(D:D,ROW())&gt;=分起日,INDEX(D:D,ROW())&lt;=分訖日,IF(分專案="全部",TRUE,INDEX(J:J,ROW())=分專案))</f>
        <v>0</v>
      </c>
      <c r="C1119" s="45" cm="1">
        <f t="array" ref="C1119">IF(INDEX(F:F,ROW())&lt;&gt;"",INDEX(F:F,ROW()),IF(INDEX(E:E,ROW())&lt;&gt;0,INDEX(C:C,ROW()-1),0))</f>
        <v>0</v>
      </c>
      <c r="D1119" s="44" cm="1">
        <f t="array" ref="D1119">IF(INDEX(G:G,ROW())&lt;&gt;"",INDEX(G:G,ROW()),IF(INDEX(E:E,ROW())&lt;&gt;0,INDEX(D:D,ROW()-1),0))</f>
        <v>0</v>
      </c>
      <c r="E1119" s="217" cm="1">
        <f t="array" ref="E1119">IF(INDEX(I:I,ROW())&lt;&gt;"",VALUE(TRIM(LEFT(INDEX(I:I,ROW()),6))),0)</f>
        <v>0</v>
      </c>
      <c r="F1119" s="283"/>
      <c r="G1119" s="287"/>
      <c r="H1119" s="302"/>
      <c r="I1119" s="288"/>
      <c r="J1119" s="302"/>
      <c r="K1119" s="303"/>
      <c r="L1119" s="50"/>
      <c r="M1119" s="63"/>
    </row>
    <row r="1120" spans="1:13">
      <c r="A1120" s="44" cm="1">
        <f t="array" aca="1" ref="A1120" ca="1">IF(INDEX(B:B,ROW()),COUNTIF(OFFSET(INDEX(B:B,ROW()),ROW()*-1+6,,ROW()-5),TRUE),0)</f>
        <v>0</v>
      </c>
      <c r="B1120" s="44" t="b" cm="1">
        <f t="array" ref="B1120">AND(分科號=INDEX(E:E,ROW()),INDEX(D:D,ROW())&gt;=分起日,INDEX(D:D,ROW())&lt;=分訖日,IF(分專案="全部",TRUE,INDEX(J:J,ROW())=分專案))</f>
        <v>0</v>
      </c>
      <c r="C1120" s="45" cm="1">
        <f t="array" ref="C1120">IF(INDEX(F:F,ROW())&lt;&gt;"",INDEX(F:F,ROW()),IF(INDEX(E:E,ROW())&lt;&gt;0,INDEX(C:C,ROW()-1),0))</f>
        <v>0</v>
      </c>
      <c r="D1120" s="44" cm="1">
        <f t="array" ref="D1120">IF(INDEX(G:G,ROW())&lt;&gt;"",INDEX(G:G,ROW()),IF(INDEX(E:E,ROW())&lt;&gt;0,INDEX(D:D,ROW()-1),0))</f>
        <v>0</v>
      </c>
      <c r="E1120" s="217" cm="1">
        <f t="array" ref="E1120">IF(INDEX(I:I,ROW())&lt;&gt;"",VALUE(TRIM(LEFT(INDEX(I:I,ROW()),6))),0)</f>
        <v>0</v>
      </c>
      <c r="F1120" s="283"/>
      <c r="G1120" s="287"/>
      <c r="H1120" s="302"/>
      <c r="I1120" s="288"/>
      <c r="J1120" s="302"/>
      <c r="K1120" s="303"/>
      <c r="L1120" s="50"/>
      <c r="M1120" s="63"/>
    </row>
    <row r="1121" spans="1:13">
      <c r="A1121" s="44" cm="1">
        <f t="array" aca="1" ref="A1121" ca="1">IF(INDEX(B:B,ROW()),COUNTIF(OFFSET(INDEX(B:B,ROW()),ROW()*-1+6,,ROW()-5),TRUE),0)</f>
        <v>0</v>
      </c>
      <c r="B1121" s="44" t="b" cm="1">
        <f t="array" ref="B1121">AND(分科號=INDEX(E:E,ROW()),INDEX(D:D,ROW())&gt;=分起日,INDEX(D:D,ROW())&lt;=分訖日,IF(分專案="全部",TRUE,INDEX(J:J,ROW())=分專案))</f>
        <v>0</v>
      </c>
      <c r="C1121" s="45" cm="1">
        <f t="array" ref="C1121">IF(INDEX(F:F,ROW())&lt;&gt;"",INDEX(F:F,ROW()),IF(INDEX(E:E,ROW())&lt;&gt;0,INDEX(C:C,ROW()-1),0))</f>
        <v>0</v>
      </c>
      <c r="D1121" s="44" cm="1">
        <f t="array" ref="D1121">IF(INDEX(G:G,ROW())&lt;&gt;"",INDEX(G:G,ROW()),IF(INDEX(E:E,ROW())&lt;&gt;0,INDEX(D:D,ROW()-1),0))</f>
        <v>0</v>
      </c>
      <c r="E1121" s="217" cm="1">
        <f t="array" ref="E1121">IF(INDEX(I:I,ROW())&lt;&gt;"",VALUE(TRIM(LEFT(INDEX(I:I,ROW()),6))),0)</f>
        <v>0</v>
      </c>
      <c r="F1121" s="283"/>
      <c r="G1121" s="287"/>
      <c r="H1121" s="302"/>
      <c r="I1121" s="288"/>
      <c r="J1121" s="302"/>
      <c r="K1121" s="303"/>
      <c r="L1121" s="50"/>
      <c r="M1121" s="63"/>
    </row>
    <row r="1122" spans="1:13">
      <c r="A1122" s="44" cm="1">
        <f t="array" aca="1" ref="A1122" ca="1">IF(INDEX(B:B,ROW()),COUNTIF(OFFSET(INDEX(B:B,ROW()),ROW()*-1+6,,ROW()-5),TRUE),0)</f>
        <v>0</v>
      </c>
      <c r="B1122" s="44" t="b" cm="1">
        <f t="array" ref="B1122">AND(分科號=INDEX(E:E,ROW()),INDEX(D:D,ROW())&gt;=分起日,INDEX(D:D,ROW())&lt;=分訖日,IF(分專案="全部",TRUE,INDEX(J:J,ROW())=分專案))</f>
        <v>0</v>
      </c>
      <c r="C1122" s="45" cm="1">
        <f t="array" ref="C1122">IF(INDEX(F:F,ROW())&lt;&gt;"",INDEX(F:F,ROW()),IF(INDEX(E:E,ROW())&lt;&gt;0,INDEX(C:C,ROW()-1),0))</f>
        <v>0</v>
      </c>
      <c r="D1122" s="44" cm="1">
        <f t="array" ref="D1122">IF(INDEX(G:G,ROW())&lt;&gt;"",INDEX(G:G,ROW()),IF(INDEX(E:E,ROW())&lt;&gt;0,INDEX(D:D,ROW()-1),0))</f>
        <v>0</v>
      </c>
      <c r="E1122" s="217" cm="1">
        <f t="array" ref="E1122">IF(INDEX(I:I,ROW())&lt;&gt;"",VALUE(TRIM(LEFT(INDEX(I:I,ROW()),6))),0)</f>
        <v>0</v>
      </c>
      <c r="F1122" s="283"/>
      <c r="G1122" s="287"/>
      <c r="H1122" s="302"/>
      <c r="I1122" s="288"/>
      <c r="J1122" s="302"/>
      <c r="K1122" s="303"/>
      <c r="L1122" s="50"/>
      <c r="M1122" s="63"/>
    </row>
    <row r="1123" spans="1:13">
      <c r="A1123" s="44" cm="1">
        <f t="array" aca="1" ref="A1123" ca="1">IF(INDEX(B:B,ROW()),COUNTIF(OFFSET(INDEX(B:B,ROW()),ROW()*-1+6,,ROW()-5),TRUE),0)</f>
        <v>0</v>
      </c>
      <c r="B1123" s="44" t="b" cm="1">
        <f t="array" ref="B1123">AND(分科號=INDEX(E:E,ROW()),INDEX(D:D,ROW())&gt;=分起日,INDEX(D:D,ROW())&lt;=分訖日,IF(分專案="全部",TRUE,INDEX(J:J,ROW())=分專案))</f>
        <v>0</v>
      </c>
      <c r="C1123" s="45" cm="1">
        <f t="array" ref="C1123">IF(INDEX(F:F,ROW())&lt;&gt;"",INDEX(F:F,ROW()),IF(INDEX(E:E,ROW())&lt;&gt;0,INDEX(C:C,ROW()-1),0))</f>
        <v>0</v>
      </c>
      <c r="D1123" s="44" cm="1">
        <f t="array" ref="D1123">IF(INDEX(G:G,ROW())&lt;&gt;"",INDEX(G:G,ROW()),IF(INDEX(E:E,ROW())&lt;&gt;0,INDEX(D:D,ROW()-1),0))</f>
        <v>0</v>
      </c>
      <c r="E1123" s="217" cm="1">
        <f t="array" ref="E1123">IF(INDEX(I:I,ROW())&lt;&gt;"",VALUE(TRIM(LEFT(INDEX(I:I,ROW()),6))),0)</f>
        <v>0</v>
      </c>
      <c r="F1123" s="283"/>
      <c r="G1123" s="287"/>
      <c r="H1123" s="302"/>
      <c r="I1123" s="288"/>
      <c r="J1123" s="302"/>
      <c r="K1123" s="303"/>
      <c r="L1123" s="50"/>
      <c r="M1123" s="63"/>
    </row>
    <row r="1124" spans="1:13">
      <c r="A1124" s="44" cm="1">
        <f t="array" aca="1" ref="A1124" ca="1">IF(INDEX(B:B,ROW()),COUNTIF(OFFSET(INDEX(B:B,ROW()),ROW()*-1+6,,ROW()-5),TRUE),0)</f>
        <v>0</v>
      </c>
      <c r="B1124" s="44" t="b" cm="1">
        <f t="array" ref="B1124">AND(分科號=INDEX(E:E,ROW()),INDEX(D:D,ROW())&gt;=分起日,INDEX(D:D,ROW())&lt;=分訖日,IF(分專案="全部",TRUE,INDEX(J:J,ROW())=分專案))</f>
        <v>0</v>
      </c>
      <c r="C1124" s="45" cm="1">
        <f t="array" ref="C1124">IF(INDEX(F:F,ROW())&lt;&gt;"",INDEX(F:F,ROW()),IF(INDEX(E:E,ROW())&lt;&gt;0,INDEX(C:C,ROW()-1),0))</f>
        <v>0</v>
      </c>
      <c r="D1124" s="44" cm="1">
        <f t="array" ref="D1124">IF(INDEX(G:G,ROW())&lt;&gt;"",INDEX(G:G,ROW()),IF(INDEX(E:E,ROW())&lt;&gt;0,INDEX(D:D,ROW()-1),0))</f>
        <v>0</v>
      </c>
      <c r="E1124" s="217" cm="1">
        <f t="array" ref="E1124">IF(INDEX(I:I,ROW())&lt;&gt;"",VALUE(TRIM(LEFT(INDEX(I:I,ROW()),6))),0)</f>
        <v>0</v>
      </c>
      <c r="F1124" s="283"/>
      <c r="G1124" s="287"/>
      <c r="H1124" s="302"/>
      <c r="I1124" s="288"/>
      <c r="J1124" s="302"/>
      <c r="K1124" s="303"/>
      <c r="L1124" s="50"/>
      <c r="M1124" s="63"/>
    </row>
    <row r="1125" spans="1:13">
      <c r="A1125" s="44" cm="1">
        <f t="array" aca="1" ref="A1125" ca="1">IF(INDEX(B:B,ROW()),COUNTIF(OFFSET(INDEX(B:B,ROW()),ROW()*-1+6,,ROW()-5),TRUE),0)</f>
        <v>0</v>
      </c>
      <c r="B1125" s="44" t="b" cm="1">
        <f t="array" ref="B1125">AND(分科號=INDEX(E:E,ROW()),INDEX(D:D,ROW())&gt;=分起日,INDEX(D:D,ROW())&lt;=分訖日,IF(分專案="全部",TRUE,INDEX(J:J,ROW())=分專案))</f>
        <v>0</v>
      </c>
      <c r="C1125" s="45" cm="1">
        <f t="array" ref="C1125">IF(INDEX(F:F,ROW())&lt;&gt;"",INDEX(F:F,ROW()),IF(INDEX(E:E,ROW())&lt;&gt;0,INDEX(C:C,ROW()-1),0))</f>
        <v>0</v>
      </c>
      <c r="D1125" s="44" cm="1">
        <f t="array" ref="D1125">IF(INDEX(G:G,ROW())&lt;&gt;"",INDEX(G:G,ROW()),IF(INDEX(E:E,ROW())&lt;&gt;0,INDEX(D:D,ROW()-1),0))</f>
        <v>0</v>
      </c>
      <c r="E1125" s="217" cm="1">
        <f t="array" ref="E1125">IF(INDEX(I:I,ROW())&lt;&gt;"",VALUE(TRIM(LEFT(INDEX(I:I,ROW()),6))),0)</f>
        <v>0</v>
      </c>
      <c r="F1125" s="283"/>
      <c r="G1125" s="287"/>
      <c r="H1125" s="302"/>
      <c r="I1125" s="288"/>
      <c r="J1125" s="302"/>
      <c r="K1125" s="303"/>
      <c r="L1125" s="50"/>
      <c r="M1125" s="63"/>
    </row>
    <row r="1126" spans="1:13">
      <c r="A1126" s="44" cm="1">
        <f t="array" aca="1" ref="A1126" ca="1">IF(INDEX(B:B,ROW()),COUNTIF(OFFSET(INDEX(B:B,ROW()),ROW()*-1+6,,ROW()-5),TRUE),0)</f>
        <v>0</v>
      </c>
      <c r="B1126" s="44" t="b" cm="1">
        <f t="array" ref="B1126">AND(分科號=INDEX(E:E,ROW()),INDEX(D:D,ROW())&gt;=分起日,INDEX(D:D,ROW())&lt;=分訖日,IF(分專案="全部",TRUE,INDEX(J:J,ROW())=分專案))</f>
        <v>0</v>
      </c>
      <c r="C1126" s="45" cm="1">
        <f t="array" ref="C1126">IF(INDEX(F:F,ROW())&lt;&gt;"",INDEX(F:F,ROW()),IF(INDEX(E:E,ROW())&lt;&gt;0,INDEX(C:C,ROW()-1),0))</f>
        <v>0</v>
      </c>
      <c r="D1126" s="44" cm="1">
        <f t="array" ref="D1126">IF(INDEX(G:G,ROW())&lt;&gt;"",INDEX(G:G,ROW()),IF(INDEX(E:E,ROW())&lt;&gt;0,INDEX(D:D,ROW()-1),0))</f>
        <v>0</v>
      </c>
      <c r="E1126" s="217" cm="1">
        <f t="array" ref="E1126">IF(INDEX(I:I,ROW())&lt;&gt;"",VALUE(TRIM(LEFT(INDEX(I:I,ROW()),6))),0)</f>
        <v>0</v>
      </c>
      <c r="F1126" s="283"/>
      <c r="G1126" s="287"/>
      <c r="H1126" s="302"/>
      <c r="I1126" s="288"/>
      <c r="J1126" s="302"/>
      <c r="K1126" s="303"/>
      <c r="L1126" s="50"/>
      <c r="M1126" s="63"/>
    </row>
    <row r="1127" spans="1:13">
      <c r="A1127" s="44" cm="1">
        <f t="array" aca="1" ref="A1127" ca="1">IF(INDEX(B:B,ROW()),COUNTIF(OFFSET(INDEX(B:B,ROW()),ROW()*-1+6,,ROW()-5),TRUE),0)</f>
        <v>0</v>
      </c>
      <c r="B1127" s="44" t="b" cm="1">
        <f t="array" ref="B1127">AND(分科號=INDEX(E:E,ROW()),INDEX(D:D,ROW())&gt;=分起日,INDEX(D:D,ROW())&lt;=分訖日,IF(分專案="全部",TRUE,INDEX(J:J,ROW())=分專案))</f>
        <v>0</v>
      </c>
      <c r="C1127" s="45" cm="1">
        <f t="array" ref="C1127">IF(INDEX(F:F,ROW())&lt;&gt;"",INDEX(F:F,ROW()),IF(INDEX(E:E,ROW())&lt;&gt;0,INDEX(C:C,ROW()-1),0))</f>
        <v>0</v>
      </c>
      <c r="D1127" s="44" cm="1">
        <f t="array" ref="D1127">IF(INDEX(G:G,ROW())&lt;&gt;"",INDEX(G:G,ROW()),IF(INDEX(E:E,ROW())&lt;&gt;0,INDEX(D:D,ROW()-1),0))</f>
        <v>0</v>
      </c>
      <c r="E1127" s="217" cm="1">
        <f t="array" ref="E1127">IF(INDEX(I:I,ROW())&lt;&gt;"",VALUE(TRIM(LEFT(INDEX(I:I,ROW()),6))),0)</f>
        <v>0</v>
      </c>
      <c r="F1127" s="283"/>
      <c r="G1127" s="287"/>
      <c r="H1127" s="302"/>
      <c r="I1127" s="288"/>
      <c r="J1127" s="302"/>
      <c r="K1127" s="303"/>
      <c r="L1127" s="50"/>
      <c r="M1127" s="63"/>
    </row>
    <row r="1128" spans="1:13">
      <c r="A1128" s="44" cm="1">
        <f t="array" aca="1" ref="A1128" ca="1">IF(INDEX(B:B,ROW()),COUNTIF(OFFSET(INDEX(B:B,ROW()),ROW()*-1+6,,ROW()-5),TRUE),0)</f>
        <v>0</v>
      </c>
      <c r="B1128" s="44" t="b" cm="1">
        <f t="array" ref="B1128">AND(分科號=INDEX(E:E,ROW()),INDEX(D:D,ROW())&gt;=分起日,INDEX(D:D,ROW())&lt;=分訖日,IF(分專案="全部",TRUE,INDEX(J:J,ROW())=分專案))</f>
        <v>0</v>
      </c>
      <c r="C1128" s="45" cm="1">
        <f t="array" ref="C1128">IF(INDEX(F:F,ROW())&lt;&gt;"",INDEX(F:F,ROW()),IF(INDEX(E:E,ROW())&lt;&gt;0,INDEX(C:C,ROW()-1),0))</f>
        <v>0</v>
      </c>
      <c r="D1128" s="44" cm="1">
        <f t="array" ref="D1128">IF(INDEX(G:G,ROW())&lt;&gt;"",INDEX(G:G,ROW()),IF(INDEX(E:E,ROW())&lt;&gt;0,INDEX(D:D,ROW()-1),0))</f>
        <v>0</v>
      </c>
      <c r="E1128" s="217" cm="1">
        <f t="array" ref="E1128">IF(INDEX(I:I,ROW())&lt;&gt;"",VALUE(TRIM(LEFT(INDEX(I:I,ROW()),6))),0)</f>
        <v>0</v>
      </c>
      <c r="F1128" s="283"/>
      <c r="G1128" s="287"/>
      <c r="H1128" s="302"/>
      <c r="I1128" s="288"/>
      <c r="J1128" s="302"/>
      <c r="K1128" s="303"/>
      <c r="L1128" s="50"/>
      <c r="M1128" s="63"/>
    </row>
    <row r="1129" spans="1:13">
      <c r="A1129" s="44" cm="1">
        <f t="array" aca="1" ref="A1129" ca="1">IF(INDEX(B:B,ROW()),COUNTIF(OFFSET(INDEX(B:B,ROW()),ROW()*-1+6,,ROW()-5),TRUE),0)</f>
        <v>0</v>
      </c>
      <c r="B1129" s="44" t="b" cm="1">
        <f t="array" ref="B1129">AND(分科號=INDEX(E:E,ROW()),INDEX(D:D,ROW())&gt;=分起日,INDEX(D:D,ROW())&lt;=分訖日,IF(分專案="全部",TRUE,INDEX(J:J,ROW())=分專案))</f>
        <v>0</v>
      </c>
      <c r="C1129" s="45" cm="1">
        <f t="array" ref="C1129">IF(INDEX(F:F,ROW())&lt;&gt;"",INDEX(F:F,ROW()),IF(INDEX(E:E,ROW())&lt;&gt;0,INDEX(C:C,ROW()-1),0))</f>
        <v>0</v>
      </c>
      <c r="D1129" s="44" cm="1">
        <f t="array" ref="D1129">IF(INDEX(G:G,ROW())&lt;&gt;"",INDEX(G:G,ROW()),IF(INDEX(E:E,ROW())&lt;&gt;0,INDEX(D:D,ROW()-1),0))</f>
        <v>0</v>
      </c>
      <c r="E1129" s="217" cm="1">
        <f t="array" ref="E1129">IF(INDEX(I:I,ROW())&lt;&gt;"",VALUE(TRIM(LEFT(INDEX(I:I,ROW()),6))),0)</f>
        <v>0</v>
      </c>
      <c r="F1129" s="283"/>
      <c r="G1129" s="287"/>
      <c r="H1129" s="302"/>
      <c r="I1129" s="288"/>
      <c r="J1129" s="302"/>
      <c r="K1129" s="303"/>
      <c r="L1129" s="50"/>
      <c r="M1129" s="63"/>
    </row>
    <row r="1130" spans="1:13">
      <c r="A1130" s="44" cm="1">
        <f t="array" aca="1" ref="A1130" ca="1">IF(INDEX(B:B,ROW()),COUNTIF(OFFSET(INDEX(B:B,ROW()),ROW()*-1+6,,ROW()-5),TRUE),0)</f>
        <v>0</v>
      </c>
      <c r="B1130" s="44" t="b" cm="1">
        <f t="array" ref="B1130">AND(分科號=INDEX(E:E,ROW()),INDEX(D:D,ROW())&gt;=分起日,INDEX(D:D,ROW())&lt;=分訖日,IF(分專案="全部",TRUE,INDEX(J:J,ROW())=分專案))</f>
        <v>0</v>
      </c>
      <c r="C1130" s="45" cm="1">
        <f t="array" ref="C1130">IF(INDEX(F:F,ROW())&lt;&gt;"",INDEX(F:F,ROW()),IF(INDEX(E:E,ROW())&lt;&gt;0,INDEX(C:C,ROW()-1),0))</f>
        <v>0</v>
      </c>
      <c r="D1130" s="44" cm="1">
        <f t="array" ref="D1130">IF(INDEX(G:G,ROW())&lt;&gt;"",INDEX(G:G,ROW()),IF(INDEX(E:E,ROW())&lt;&gt;0,INDEX(D:D,ROW()-1),0))</f>
        <v>0</v>
      </c>
      <c r="E1130" s="217" cm="1">
        <f t="array" ref="E1130">IF(INDEX(I:I,ROW())&lt;&gt;"",VALUE(TRIM(LEFT(INDEX(I:I,ROW()),6))),0)</f>
        <v>0</v>
      </c>
      <c r="F1130" s="283"/>
      <c r="G1130" s="287"/>
      <c r="H1130" s="302"/>
      <c r="I1130" s="288"/>
      <c r="J1130" s="302"/>
      <c r="K1130" s="303"/>
      <c r="L1130" s="50"/>
      <c r="M1130" s="63"/>
    </row>
    <row r="1131" spans="1:13">
      <c r="A1131" s="44" cm="1">
        <f t="array" aca="1" ref="A1131" ca="1">IF(INDEX(B:B,ROW()),COUNTIF(OFFSET(INDEX(B:B,ROW()),ROW()*-1+6,,ROW()-5),TRUE),0)</f>
        <v>0</v>
      </c>
      <c r="B1131" s="44" t="b" cm="1">
        <f t="array" ref="B1131">AND(分科號=INDEX(E:E,ROW()),INDEX(D:D,ROW())&gt;=分起日,INDEX(D:D,ROW())&lt;=分訖日,IF(分專案="全部",TRUE,INDEX(J:J,ROW())=分專案))</f>
        <v>0</v>
      </c>
      <c r="C1131" s="45" cm="1">
        <f t="array" ref="C1131">IF(INDEX(F:F,ROW())&lt;&gt;"",INDEX(F:F,ROW()),IF(INDEX(E:E,ROW())&lt;&gt;0,INDEX(C:C,ROW()-1),0))</f>
        <v>0</v>
      </c>
      <c r="D1131" s="44" cm="1">
        <f t="array" ref="D1131">IF(INDEX(G:G,ROW())&lt;&gt;"",INDEX(G:G,ROW()),IF(INDEX(E:E,ROW())&lt;&gt;0,INDEX(D:D,ROW()-1),0))</f>
        <v>0</v>
      </c>
      <c r="E1131" s="217" cm="1">
        <f t="array" ref="E1131">IF(INDEX(I:I,ROW())&lt;&gt;"",VALUE(TRIM(LEFT(INDEX(I:I,ROW()),6))),0)</f>
        <v>0</v>
      </c>
      <c r="F1131" s="283"/>
      <c r="G1131" s="287"/>
      <c r="H1131" s="302"/>
      <c r="I1131" s="288"/>
      <c r="J1131" s="302"/>
      <c r="K1131" s="303"/>
      <c r="L1131" s="50"/>
      <c r="M1131" s="63"/>
    </row>
    <row r="1132" spans="1:13">
      <c r="A1132" s="44" cm="1">
        <f t="array" aca="1" ref="A1132" ca="1">IF(INDEX(B:B,ROW()),COUNTIF(OFFSET(INDEX(B:B,ROW()),ROW()*-1+6,,ROW()-5),TRUE),0)</f>
        <v>0</v>
      </c>
      <c r="B1132" s="44" t="b" cm="1">
        <f t="array" ref="B1132">AND(分科號=INDEX(E:E,ROW()),INDEX(D:D,ROW())&gt;=分起日,INDEX(D:D,ROW())&lt;=分訖日,IF(分專案="全部",TRUE,INDEX(J:J,ROW())=分專案))</f>
        <v>0</v>
      </c>
      <c r="C1132" s="45" cm="1">
        <f t="array" ref="C1132">IF(INDEX(F:F,ROW())&lt;&gt;"",INDEX(F:F,ROW()),IF(INDEX(E:E,ROW())&lt;&gt;0,INDEX(C:C,ROW()-1),0))</f>
        <v>0</v>
      </c>
      <c r="D1132" s="44" cm="1">
        <f t="array" ref="D1132">IF(INDEX(G:G,ROW())&lt;&gt;"",INDEX(G:G,ROW()),IF(INDEX(E:E,ROW())&lt;&gt;0,INDEX(D:D,ROW()-1),0))</f>
        <v>0</v>
      </c>
      <c r="E1132" s="217" cm="1">
        <f t="array" ref="E1132">IF(INDEX(I:I,ROW())&lt;&gt;"",VALUE(TRIM(LEFT(INDEX(I:I,ROW()),6))),0)</f>
        <v>0</v>
      </c>
      <c r="F1132" s="283"/>
      <c r="G1132" s="287"/>
      <c r="H1132" s="302"/>
      <c r="I1132" s="288"/>
      <c r="J1132" s="302"/>
      <c r="K1132" s="303"/>
      <c r="L1132" s="50"/>
      <c r="M1132" s="63"/>
    </row>
    <row r="1133" spans="1:13">
      <c r="A1133" s="44" cm="1">
        <f t="array" aca="1" ref="A1133" ca="1">IF(INDEX(B:B,ROW()),COUNTIF(OFFSET(INDEX(B:B,ROW()),ROW()*-1+6,,ROW()-5),TRUE),0)</f>
        <v>0</v>
      </c>
      <c r="B1133" s="44" t="b" cm="1">
        <f t="array" ref="B1133">AND(分科號=INDEX(E:E,ROW()),INDEX(D:D,ROW())&gt;=分起日,INDEX(D:D,ROW())&lt;=分訖日,IF(分專案="全部",TRUE,INDEX(J:J,ROW())=分專案))</f>
        <v>0</v>
      </c>
      <c r="C1133" s="45" cm="1">
        <f t="array" ref="C1133">IF(INDEX(F:F,ROW())&lt;&gt;"",INDEX(F:F,ROW()),IF(INDEX(E:E,ROW())&lt;&gt;0,INDEX(C:C,ROW()-1),0))</f>
        <v>0</v>
      </c>
      <c r="D1133" s="44" cm="1">
        <f t="array" ref="D1133">IF(INDEX(G:G,ROW())&lt;&gt;"",INDEX(G:G,ROW()),IF(INDEX(E:E,ROW())&lt;&gt;0,INDEX(D:D,ROW()-1),0))</f>
        <v>0</v>
      </c>
      <c r="E1133" s="217" cm="1">
        <f t="array" ref="E1133">IF(INDEX(I:I,ROW())&lt;&gt;"",VALUE(TRIM(LEFT(INDEX(I:I,ROW()),6))),0)</f>
        <v>0</v>
      </c>
      <c r="F1133" s="283"/>
      <c r="G1133" s="287"/>
      <c r="H1133" s="302"/>
      <c r="I1133" s="288"/>
      <c r="J1133" s="302"/>
      <c r="K1133" s="303"/>
      <c r="L1133" s="50"/>
      <c r="M1133" s="63"/>
    </row>
    <row r="1134" spans="1:13">
      <c r="A1134" s="44" cm="1">
        <f t="array" aca="1" ref="A1134" ca="1">IF(INDEX(B:B,ROW()),COUNTIF(OFFSET(INDEX(B:B,ROW()),ROW()*-1+6,,ROW()-5),TRUE),0)</f>
        <v>0</v>
      </c>
      <c r="B1134" s="44" t="b" cm="1">
        <f t="array" ref="B1134">AND(分科號=INDEX(E:E,ROW()),INDEX(D:D,ROW())&gt;=分起日,INDEX(D:D,ROW())&lt;=分訖日,IF(分專案="全部",TRUE,INDEX(J:J,ROW())=分專案))</f>
        <v>0</v>
      </c>
      <c r="C1134" s="45" cm="1">
        <f t="array" ref="C1134">IF(INDEX(F:F,ROW())&lt;&gt;"",INDEX(F:F,ROW()),IF(INDEX(E:E,ROW())&lt;&gt;0,INDEX(C:C,ROW()-1),0))</f>
        <v>0</v>
      </c>
      <c r="D1134" s="44" cm="1">
        <f t="array" ref="D1134">IF(INDEX(G:G,ROW())&lt;&gt;"",INDEX(G:G,ROW()),IF(INDEX(E:E,ROW())&lt;&gt;0,INDEX(D:D,ROW()-1),0))</f>
        <v>0</v>
      </c>
      <c r="E1134" s="217" cm="1">
        <f t="array" ref="E1134">IF(INDEX(I:I,ROW())&lt;&gt;"",VALUE(TRIM(LEFT(INDEX(I:I,ROW()),6))),0)</f>
        <v>0</v>
      </c>
      <c r="F1134" s="283"/>
      <c r="G1134" s="287"/>
      <c r="H1134" s="302"/>
      <c r="I1134" s="288"/>
      <c r="J1134" s="302"/>
      <c r="K1134" s="303"/>
      <c r="L1134" s="50"/>
      <c r="M1134" s="63"/>
    </row>
    <row r="1135" spans="1:13">
      <c r="A1135" s="44" cm="1">
        <f t="array" aca="1" ref="A1135" ca="1">IF(INDEX(B:B,ROW()),COUNTIF(OFFSET(INDEX(B:B,ROW()),ROW()*-1+6,,ROW()-5),TRUE),0)</f>
        <v>0</v>
      </c>
      <c r="B1135" s="44" t="b" cm="1">
        <f t="array" ref="B1135">AND(分科號=INDEX(E:E,ROW()),INDEX(D:D,ROW())&gt;=分起日,INDEX(D:D,ROW())&lt;=分訖日,IF(分專案="全部",TRUE,INDEX(J:J,ROW())=分專案))</f>
        <v>0</v>
      </c>
      <c r="C1135" s="45" cm="1">
        <f t="array" ref="C1135">IF(INDEX(F:F,ROW())&lt;&gt;"",INDEX(F:F,ROW()),IF(INDEX(E:E,ROW())&lt;&gt;0,INDEX(C:C,ROW()-1),0))</f>
        <v>0</v>
      </c>
      <c r="D1135" s="44" cm="1">
        <f t="array" ref="D1135">IF(INDEX(G:G,ROW())&lt;&gt;"",INDEX(G:G,ROW()),IF(INDEX(E:E,ROW())&lt;&gt;0,INDEX(D:D,ROW()-1),0))</f>
        <v>0</v>
      </c>
      <c r="E1135" s="217" cm="1">
        <f t="array" ref="E1135">IF(INDEX(I:I,ROW())&lt;&gt;"",VALUE(TRIM(LEFT(INDEX(I:I,ROW()),6))),0)</f>
        <v>0</v>
      </c>
      <c r="F1135" s="283"/>
      <c r="G1135" s="287"/>
      <c r="H1135" s="302"/>
      <c r="I1135" s="288"/>
      <c r="J1135" s="302"/>
      <c r="K1135" s="303"/>
      <c r="L1135" s="50"/>
      <c r="M1135" s="63"/>
    </row>
    <row r="1136" spans="1:13">
      <c r="A1136" s="44" cm="1">
        <f t="array" aca="1" ref="A1136" ca="1">IF(INDEX(B:B,ROW()),COUNTIF(OFFSET(INDEX(B:B,ROW()),ROW()*-1+6,,ROW()-5),TRUE),0)</f>
        <v>0</v>
      </c>
      <c r="B1136" s="44" t="b" cm="1">
        <f t="array" ref="B1136">AND(分科號=INDEX(E:E,ROW()),INDEX(D:D,ROW())&gt;=分起日,INDEX(D:D,ROW())&lt;=分訖日,IF(分專案="全部",TRUE,INDEX(J:J,ROW())=分專案))</f>
        <v>0</v>
      </c>
      <c r="C1136" s="45" cm="1">
        <f t="array" ref="C1136">IF(INDEX(F:F,ROW())&lt;&gt;"",INDEX(F:F,ROW()),IF(INDEX(E:E,ROW())&lt;&gt;0,INDEX(C:C,ROW()-1),0))</f>
        <v>0</v>
      </c>
      <c r="D1136" s="44" cm="1">
        <f t="array" ref="D1136">IF(INDEX(G:G,ROW())&lt;&gt;"",INDEX(G:G,ROW()),IF(INDEX(E:E,ROW())&lt;&gt;0,INDEX(D:D,ROW()-1),0))</f>
        <v>0</v>
      </c>
      <c r="E1136" s="217" cm="1">
        <f t="array" ref="E1136">IF(INDEX(I:I,ROW())&lt;&gt;"",VALUE(TRIM(LEFT(INDEX(I:I,ROW()),6))),0)</f>
        <v>0</v>
      </c>
      <c r="F1136" s="283"/>
      <c r="G1136" s="287"/>
      <c r="H1136" s="302"/>
      <c r="I1136" s="288"/>
      <c r="J1136" s="302"/>
      <c r="K1136" s="303"/>
      <c r="L1136" s="50"/>
      <c r="M1136" s="63"/>
    </row>
    <row r="1137" spans="1:13">
      <c r="A1137" s="44" cm="1">
        <f t="array" aca="1" ref="A1137" ca="1">IF(INDEX(B:B,ROW()),COUNTIF(OFFSET(INDEX(B:B,ROW()),ROW()*-1+6,,ROW()-5),TRUE),0)</f>
        <v>0</v>
      </c>
      <c r="B1137" s="44" t="b" cm="1">
        <f t="array" ref="B1137">AND(分科號=INDEX(E:E,ROW()),INDEX(D:D,ROW())&gt;=分起日,INDEX(D:D,ROW())&lt;=分訖日,IF(分專案="全部",TRUE,INDEX(J:J,ROW())=分專案))</f>
        <v>0</v>
      </c>
      <c r="C1137" s="45" cm="1">
        <f t="array" ref="C1137">IF(INDEX(F:F,ROW())&lt;&gt;"",INDEX(F:F,ROW()),IF(INDEX(E:E,ROW())&lt;&gt;0,INDEX(C:C,ROW()-1),0))</f>
        <v>0</v>
      </c>
      <c r="D1137" s="44" cm="1">
        <f t="array" ref="D1137">IF(INDEX(G:G,ROW())&lt;&gt;"",INDEX(G:G,ROW()),IF(INDEX(E:E,ROW())&lt;&gt;0,INDEX(D:D,ROW()-1),0))</f>
        <v>0</v>
      </c>
      <c r="E1137" s="217" cm="1">
        <f t="array" ref="E1137">IF(INDEX(I:I,ROW())&lt;&gt;"",VALUE(TRIM(LEFT(INDEX(I:I,ROW()),6))),0)</f>
        <v>0</v>
      </c>
      <c r="F1137" s="283"/>
      <c r="G1137" s="287"/>
      <c r="H1137" s="302"/>
      <c r="I1137" s="288"/>
      <c r="J1137" s="302"/>
      <c r="K1137" s="303"/>
      <c r="L1137" s="50"/>
      <c r="M1137" s="63"/>
    </row>
    <row r="1138" spans="1:13">
      <c r="A1138" s="44" cm="1">
        <f t="array" aca="1" ref="A1138" ca="1">IF(INDEX(B:B,ROW()),COUNTIF(OFFSET(INDEX(B:B,ROW()),ROW()*-1+6,,ROW()-5),TRUE),0)</f>
        <v>0</v>
      </c>
      <c r="B1138" s="44" t="b" cm="1">
        <f t="array" ref="B1138">AND(分科號=INDEX(E:E,ROW()),INDEX(D:D,ROW())&gt;=分起日,INDEX(D:D,ROW())&lt;=分訖日,IF(分專案="全部",TRUE,INDEX(J:J,ROW())=分專案))</f>
        <v>0</v>
      </c>
      <c r="C1138" s="45" cm="1">
        <f t="array" ref="C1138">IF(INDEX(F:F,ROW())&lt;&gt;"",INDEX(F:F,ROW()),IF(INDEX(E:E,ROW())&lt;&gt;0,INDEX(C:C,ROW()-1),0))</f>
        <v>0</v>
      </c>
      <c r="D1138" s="44" cm="1">
        <f t="array" ref="D1138">IF(INDEX(G:G,ROW())&lt;&gt;"",INDEX(G:G,ROW()),IF(INDEX(E:E,ROW())&lt;&gt;0,INDEX(D:D,ROW()-1),0))</f>
        <v>0</v>
      </c>
      <c r="E1138" s="217" cm="1">
        <f t="array" ref="E1138">IF(INDEX(I:I,ROW())&lt;&gt;"",VALUE(TRIM(LEFT(INDEX(I:I,ROW()),6))),0)</f>
        <v>0</v>
      </c>
      <c r="F1138" s="283"/>
      <c r="G1138" s="287"/>
      <c r="H1138" s="302"/>
      <c r="I1138" s="288"/>
      <c r="J1138" s="302"/>
      <c r="K1138" s="303"/>
      <c r="L1138" s="50"/>
      <c r="M1138" s="63"/>
    </row>
    <row r="1139" spans="1:13">
      <c r="A1139" s="44" cm="1">
        <f t="array" aca="1" ref="A1139" ca="1">IF(INDEX(B:B,ROW()),COUNTIF(OFFSET(INDEX(B:B,ROW()),ROW()*-1+6,,ROW()-5),TRUE),0)</f>
        <v>0</v>
      </c>
      <c r="B1139" s="44" t="b" cm="1">
        <f t="array" ref="B1139">AND(分科號=INDEX(E:E,ROW()),INDEX(D:D,ROW())&gt;=分起日,INDEX(D:D,ROW())&lt;=分訖日,IF(分專案="全部",TRUE,INDEX(J:J,ROW())=分專案))</f>
        <v>0</v>
      </c>
      <c r="C1139" s="45" cm="1">
        <f t="array" ref="C1139">IF(INDEX(F:F,ROW())&lt;&gt;"",INDEX(F:F,ROW()),IF(INDEX(E:E,ROW())&lt;&gt;0,INDEX(C:C,ROW()-1),0))</f>
        <v>0</v>
      </c>
      <c r="D1139" s="44" cm="1">
        <f t="array" ref="D1139">IF(INDEX(G:G,ROW())&lt;&gt;"",INDEX(G:G,ROW()),IF(INDEX(E:E,ROW())&lt;&gt;0,INDEX(D:D,ROW()-1),0))</f>
        <v>0</v>
      </c>
      <c r="E1139" s="217" cm="1">
        <f t="array" ref="E1139">IF(INDEX(I:I,ROW())&lt;&gt;"",VALUE(TRIM(LEFT(INDEX(I:I,ROW()),6))),0)</f>
        <v>0</v>
      </c>
      <c r="F1139" s="283"/>
      <c r="G1139" s="287"/>
      <c r="H1139" s="302"/>
      <c r="I1139" s="288"/>
      <c r="J1139" s="302"/>
      <c r="K1139" s="303"/>
      <c r="L1139" s="50"/>
      <c r="M1139" s="63"/>
    </row>
    <row r="1140" spans="1:13">
      <c r="A1140" s="44" cm="1">
        <f t="array" aca="1" ref="A1140" ca="1">IF(INDEX(B:B,ROW()),COUNTIF(OFFSET(INDEX(B:B,ROW()),ROW()*-1+6,,ROW()-5),TRUE),0)</f>
        <v>0</v>
      </c>
      <c r="B1140" s="44" t="b" cm="1">
        <f t="array" ref="B1140">AND(分科號=INDEX(E:E,ROW()),INDEX(D:D,ROW())&gt;=分起日,INDEX(D:D,ROW())&lt;=分訖日,IF(分專案="全部",TRUE,INDEX(J:J,ROW())=分專案))</f>
        <v>0</v>
      </c>
      <c r="C1140" s="45" cm="1">
        <f t="array" ref="C1140">IF(INDEX(F:F,ROW())&lt;&gt;"",INDEX(F:F,ROW()),IF(INDEX(E:E,ROW())&lt;&gt;0,INDEX(C:C,ROW()-1),0))</f>
        <v>0</v>
      </c>
      <c r="D1140" s="44" cm="1">
        <f t="array" ref="D1140">IF(INDEX(G:G,ROW())&lt;&gt;"",INDEX(G:G,ROW()),IF(INDEX(E:E,ROW())&lt;&gt;0,INDEX(D:D,ROW()-1),0))</f>
        <v>0</v>
      </c>
      <c r="E1140" s="217" cm="1">
        <f t="array" ref="E1140">IF(INDEX(I:I,ROW())&lt;&gt;"",VALUE(TRIM(LEFT(INDEX(I:I,ROW()),6))),0)</f>
        <v>0</v>
      </c>
      <c r="F1140" s="283"/>
      <c r="G1140" s="287"/>
      <c r="H1140" s="302"/>
      <c r="I1140" s="288"/>
      <c r="J1140" s="302"/>
      <c r="K1140" s="303"/>
      <c r="L1140" s="50"/>
      <c r="M1140" s="63"/>
    </row>
    <row r="1141" spans="1:13">
      <c r="A1141" s="44" cm="1">
        <f t="array" aca="1" ref="A1141" ca="1">IF(INDEX(B:B,ROW()),COUNTIF(OFFSET(INDEX(B:B,ROW()),ROW()*-1+6,,ROW()-5),TRUE),0)</f>
        <v>0</v>
      </c>
      <c r="B1141" s="44" t="b" cm="1">
        <f t="array" ref="B1141">AND(分科號=INDEX(E:E,ROW()),INDEX(D:D,ROW())&gt;=分起日,INDEX(D:D,ROW())&lt;=分訖日,IF(分專案="全部",TRUE,INDEX(J:J,ROW())=分專案))</f>
        <v>0</v>
      </c>
      <c r="C1141" s="45" cm="1">
        <f t="array" ref="C1141">IF(INDEX(F:F,ROW())&lt;&gt;"",INDEX(F:F,ROW()),IF(INDEX(E:E,ROW())&lt;&gt;0,INDEX(C:C,ROW()-1),0))</f>
        <v>0</v>
      </c>
      <c r="D1141" s="44" cm="1">
        <f t="array" ref="D1141">IF(INDEX(G:G,ROW())&lt;&gt;"",INDEX(G:G,ROW()),IF(INDEX(E:E,ROW())&lt;&gt;0,INDEX(D:D,ROW()-1),0))</f>
        <v>0</v>
      </c>
      <c r="E1141" s="217" cm="1">
        <f t="array" ref="E1141">IF(INDEX(I:I,ROW())&lt;&gt;"",VALUE(TRIM(LEFT(INDEX(I:I,ROW()),6))),0)</f>
        <v>0</v>
      </c>
      <c r="F1141" s="283"/>
      <c r="G1141" s="287"/>
      <c r="H1141" s="302"/>
      <c r="I1141" s="288"/>
      <c r="J1141" s="302"/>
      <c r="K1141" s="303"/>
      <c r="L1141" s="50"/>
      <c r="M1141" s="63"/>
    </row>
    <row r="1142" spans="1:13">
      <c r="A1142" s="44" cm="1">
        <f t="array" aca="1" ref="A1142" ca="1">IF(INDEX(B:B,ROW()),COUNTIF(OFFSET(INDEX(B:B,ROW()),ROW()*-1+6,,ROW()-5),TRUE),0)</f>
        <v>0</v>
      </c>
      <c r="B1142" s="44" t="b" cm="1">
        <f t="array" ref="B1142">AND(分科號=INDEX(E:E,ROW()),INDEX(D:D,ROW())&gt;=分起日,INDEX(D:D,ROW())&lt;=分訖日,IF(分專案="全部",TRUE,INDEX(J:J,ROW())=分專案))</f>
        <v>0</v>
      </c>
      <c r="C1142" s="45" cm="1">
        <f t="array" ref="C1142">IF(INDEX(F:F,ROW())&lt;&gt;"",INDEX(F:F,ROW()),IF(INDEX(E:E,ROW())&lt;&gt;0,INDEX(C:C,ROW()-1),0))</f>
        <v>0</v>
      </c>
      <c r="D1142" s="44" cm="1">
        <f t="array" ref="D1142">IF(INDEX(G:G,ROW())&lt;&gt;"",INDEX(G:G,ROW()),IF(INDEX(E:E,ROW())&lt;&gt;0,INDEX(D:D,ROW()-1),0))</f>
        <v>0</v>
      </c>
      <c r="E1142" s="217" cm="1">
        <f t="array" ref="E1142">IF(INDEX(I:I,ROW())&lt;&gt;"",VALUE(TRIM(LEFT(INDEX(I:I,ROW()),6))),0)</f>
        <v>0</v>
      </c>
      <c r="F1142" s="283"/>
      <c r="G1142" s="287"/>
      <c r="H1142" s="302"/>
      <c r="I1142" s="288"/>
      <c r="J1142" s="302"/>
      <c r="K1142" s="303"/>
      <c r="L1142" s="50"/>
      <c r="M1142" s="63"/>
    </row>
    <row r="1143" spans="1:13">
      <c r="A1143" s="44" cm="1">
        <f t="array" aca="1" ref="A1143" ca="1">IF(INDEX(B:B,ROW()),COUNTIF(OFFSET(INDEX(B:B,ROW()),ROW()*-1+6,,ROW()-5),TRUE),0)</f>
        <v>0</v>
      </c>
      <c r="B1143" s="44" t="b" cm="1">
        <f t="array" ref="B1143">AND(分科號=INDEX(E:E,ROW()),INDEX(D:D,ROW())&gt;=分起日,INDEX(D:D,ROW())&lt;=分訖日,IF(分專案="全部",TRUE,INDEX(J:J,ROW())=分專案))</f>
        <v>0</v>
      </c>
      <c r="C1143" s="45" cm="1">
        <f t="array" ref="C1143">IF(INDEX(F:F,ROW())&lt;&gt;"",INDEX(F:F,ROW()),IF(INDEX(E:E,ROW())&lt;&gt;0,INDEX(C:C,ROW()-1),0))</f>
        <v>0</v>
      </c>
      <c r="D1143" s="44" cm="1">
        <f t="array" ref="D1143">IF(INDEX(G:G,ROW())&lt;&gt;"",INDEX(G:G,ROW()),IF(INDEX(E:E,ROW())&lt;&gt;0,INDEX(D:D,ROW()-1),0))</f>
        <v>0</v>
      </c>
      <c r="E1143" s="217" cm="1">
        <f t="array" ref="E1143">IF(INDEX(I:I,ROW())&lt;&gt;"",VALUE(TRIM(LEFT(INDEX(I:I,ROW()),6))),0)</f>
        <v>0</v>
      </c>
      <c r="F1143" s="283"/>
      <c r="G1143" s="287"/>
      <c r="H1143" s="302"/>
      <c r="I1143" s="288"/>
      <c r="J1143" s="302"/>
      <c r="K1143" s="303"/>
      <c r="L1143" s="50"/>
      <c r="M1143" s="63"/>
    </row>
    <row r="1144" spans="1:13">
      <c r="A1144" s="44" cm="1">
        <f t="array" aca="1" ref="A1144" ca="1">IF(INDEX(B:B,ROW()),COUNTIF(OFFSET(INDEX(B:B,ROW()),ROW()*-1+6,,ROW()-5),TRUE),0)</f>
        <v>0</v>
      </c>
      <c r="B1144" s="44" t="b" cm="1">
        <f t="array" ref="B1144">AND(分科號=INDEX(E:E,ROW()),INDEX(D:D,ROW())&gt;=分起日,INDEX(D:D,ROW())&lt;=分訖日,IF(分專案="全部",TRUE,INDEX(J:J,ROW())=分專案))</f>
        <v>0</v>
      </c>
      <c r="C1144" s="45" cm="1">
        <f t="array" ref="C1144">IF(INDEX(F:F,ROW())&lt;&gt;"",INDEX(F:F,ROW()),IF(INDEX(E:E,ROW())&lt;&gt;0,INDEX(C:C,ROW()-1),0))</f>
        <v>0</v>
      </c>
      <c r="D1144" s="44" cm="1">
        <f t="array" ref="D1144">IF(INDEX(G:G,ROW())&lt;&gt;"",INDEX(G:G,ROW()),IF(INDEX(E:E,ROW())&lt;&gt;0,INDEX(D:D,ROW()-1),0))</f>
        <v>0</v>
      </c>
      <c r="E1144" s="217" cm="1">
        <f t="array" ref="E1144">IF(INDEX(I:I,ROW())&lt;&gt;"",VALUE(TRIM(LEFT(INDEX(I:I,ROW()),6))),0)</f>
        <v>0</v>
      </c>
      <c r="F1144" s="283"/>
      <c r="G1144" s="287"/>
      <c r="H1144" s="302"/>
      <c r="I1144" s="288"/>
      <c r="J1144" s="302"/>
      <c r="K1144" s="303"/>
      <c r="L1144" s="50"/>
      <c r="M1144" s="63"/>
    </row>
    <row r="1145" spans="1:13">
      <c r="A1145" s="44" cm="1">
        <f t="array" aca="1" ref="A1145" ca="1">IF(INDEX(B:B,ROW()),COUNTIF(OFFSET(INDEX(B:B,ROW()),ROW()*-1+6,,ROW()-5),TRUE),0)</f>
        <v>0</v>
      </c>
      <c r="B1145" s="44" t="b" cm="1">
        <f t="array" ref="B1145">AND(分科號=INDEX(E:E,ROW()),INDEX(D:D,ROW())&gt;=分起日,INDEX(D:D,ROW())&lt;=分訖日,IF(分專案="全部",TRUE,INDEX(J:J,ROW())=分專案))</f>
        <v>0</v>
      </c>
      <c r="C1145" s="45" cm="1">
        <f t="array" ref="C1145">IF(INDEX(F:F,ROW())&lt;&gt;"",INDEX(F:F,ROW()),IF(INDEX(E:E,ROW())&lt;&gt;0,INDEX(C:C,ROW()-1),0))</f>
        <v>0</v>
      </c>
      <c r="D1145" s="44" cm="1">
        <f t="array" ref="D1145">IF(INDEX(G:G,ROW())&lt;&gt;"",INDEX(G:G,ROW()),IF(INDEX(E:E,ROW())&lt;&gt;0,INDEX(D:D,ROW()-1),0))</f>
        <v>0</v>
      </c>
      <c r="E1145" s="217" cm="1">
        <f t="array" ref="E1145">IF(INDEX(I:I,ROW())&lt;&gt;"",VALUE(TRIM(LEFT(INDEX(I:I,ROW()),6))),0)</f>
        <v>0</v>
      </c>
      <c r="F1145" s="283"/>
      <c r="G1145" s="287"/>
      <c r="H1145" s="302"/>
      <c r="I1145" s="288"/>
      <c r="J1145" s="302"/>
      <c r="K1145" s="303"/>
      <c r="L1145" s="50"/>
      <c r="M1145" s="63"/>
    </row>
    <row r="1146" spans="1:13">
      <c r="A1146" s="44" cm="1">
        <f t="array" aca="1" ref="A1146" ca="1">IF(INDEX(B:B,ROW()),COUNTIF(OFFSET(INDEX(B:B,ROW()),ROW()*-1+6,,ROW()-5),TRUE),0)</f>
        <v>0</v>
      </c>
      <c r="B1146" s="44" t="b" cm="1">
        <f t="array" ref="B1146">AND(分科號=INDEX(E:E,ROW()),INDEX(D:D,ROW())&gt;=分起日,INDEX(D:D,ROW())&lt;=分訖日,IF(分專案="全部",TRUE,INDEX(J:J,ROW())=分專案))</f>
        <v>0</v>
      </c>
      <c r="C1146" s="45" cm="1">
        <f t="array" ref="C1146">IF(INDEX(F:F,ROW())&lt;&gt;"",INDEX(F:F,ROW()),IF(INDEX(E:E,ROW())&lt;&gt;0,INDEX(C:C,ROW()-1),0))</f>
        <v>0</v>
      </c>
      <c r="D1146" s="44" cm="1">
        <f t="array" ref="D1146">IF(INDEX(G:G,ROW())&lt;&gt;"",INDEX(G:G,ROW()),IF(INDEX(E:E,ROW())&lt;&gt;0,INDEX(D:D,ROW()-1),0))</f>
        <v>0</v>
      </c>
      <c r="E1146" s="217" cm="1">
        <f t="array" ref="E1146">IF(INDEX(I:I,ROW())&lt;&gt;"",VALUE(TRIM(LEFT(INDEX(I:I,ROW()),6))),0)</f>
        <v>0</v>
      </c>
      <c r="F1146" s="283"/>
      <c r="G1146" s="287"/>
      <c r="H1146" s="302"/>
      <c r="I1146" s="288"/>
      <c r="J1146" s="302"/>
      <c r="K1146" s="303"/>
      <c r="L1146" s="50"/>
      <c r="M1146" s="63"/>
    </row>
    <row r="1147" spans="1:13">
      <c r="A1147" s="44" cm="1">
        <f t="array" aca="1" ref="A1147" ca="1">IF(INDEX(B:B,ROW()),COUNTIF(OFFSET(INDEX(B:B,ROW()),ROW()*-1+6,,ROW()-5),TRUE),0)</f>
        <v>0</v>
      </c>
      <c r="B1147" s="44" t="b" cm="1">
        <f t="array" ref="B1147">AND(分科號=INDEX(E:E,ROW()),INDEX(D:D,ROW())&gt;=分起日,INDEX(D:D,ROW())&lt;=分訖日,IF(分專案="全部",TRUE,INDEX(J:J,ROW())=分專案))</f>
        <v>0</v>
      </c>
      <c r="C1147" s="45" cm="1">
        <f t="array" ref="C1147">IF(INDEX(F:F,ROW())&lt;&gt;"",INDEX(F:F,ROW()),IF(INDEX(E:E,ROW())&lt;&gt;0,INDEX(C:C,ROW()-1),0))</f>
        <v>0</v>
      </c>
      <c r="D1147" s="44" cm="1">
        <f t="array" ref="D1147">IF(INDEX(G:G,ROW())&lt;&gt;"",INDEX(G:G,ROW()),IF(INDEX(E:E,ROW())&lt;&gt;0,INDEX(D:D,ROW()-1),0))</f>
        <v>0</v>
      </c>
      <c r="E1147" s="217" cm="1">
        <f t="array" ref="E1147">IF(INDEX(I:I,ROW())&lt;&gt;"",VALUE(TRIM(LEFT(INDEX(I:I,ROW()),6))),0)</f>
        <v>0</v>
      </c>
      <c r="F1147" s="283"/>
      <c r="G1147" s="287"/>
      <c r="H1147" s="302"/>
      <c r="I1147" s="288"/>
      <c r="J1147" s="302"/>
      <c r="K1147" s="303"/>
      <c r="L1147" s="50"/>
      <c r="M1147" s="63"/>
    </row>
    <row r="1148" spans="1:13">
      <c r="A1148" s="44" cm="1">
        <f t="array" aca="1" ref="A1148" ca="1">IF(INDEX(B:B,ROW()),COUNTIF(OFFSET(INDEX(B:B,ROW()),ROW()*-1+6,,ROW()-5),TRUE),0)</f>
        <v>0</v>
      </c>
      <c r="B1148" s="44" t="b" cm="1">
        <f t="array" ref="B1148">AND(分科號=INDEX(E:E,ROW()),INDEX(D:D,ROW())&gt;=分起日,INDEX(D:D,ROW())&lt;=分訖日,IF(分專案="全部",TRUE,INDEX(J:J,ROW())=分專案))</f>
        <v>0</v>
      </c>
      <c r="C1148" s="45" cm="1">
        <f t="array" ref="C1148">IF(INDEX(F:F,ROW())&lt;&gt;"",INDEX(F:F,ROW()),IF(INDEX(E:E,ROW())&lt;&gt;0,INDEX(C:C,ROW()-1),0))</f>
        <v>0</v>
      </c>
      <c r="D1148" s="44" cm="1">
        <f t="array" ref="D1148">IF(INDEX(G:G,ROW())&lt;&gt;"",INDEX(G:G,ROW()),IF(INDEX(E:E,ROW())&lt;&gt;0,INDEX(D:D,ROW()-1),0))</f>
        <v>0</v>
      </c>
      <c r="E1148" s="217" cm="1">
        <f t="array" ref="E1148">IF(INDEX(I:I,ROW())&lt;&gt;"",VALUE(TRIM(LEFT(INDEX(I:I,ROW()),6))),0)</f>
        <v>0</v>
      </c>
      <c r="F1148" s="283"/>
      <c r="G1148" s="287"/>
      <c r="H1148" s="302"/>
      <c r="I1148" s="288"/>
      <c r="J1148" s="302"/>
      <c r="K1148" s="303"/>
      <c r="L1148" s="50"/>
      <c r="M1148" s="63"/>
    </row>
    <row r="1149" spans="1:13">
      <c r="A1149" s="44" cm="1">
        <f t="array" aca="1" ref="A1149" ca="1">IF(INDEX(B:B,ROW()),COUNTIF(OFFSET(INDEX(B:B,ROW()),ROW()*-1+6,,ROW()-5),TRUE),0)</f>
        <v>0</v>
      </c>
      <c r="B1149" s="44" t="b" cm="1">
        <f t="array" ref="B1149">AND(分科號=INDEX(E:E,ROW()),INDEX(D:D,ROW())&gt;=分起日,INDEX(D:D,ROW())&lt;=分訖日,IF(分專案="全部",TRUE,INDEX(J:J,ROW())=分專案))</f>
        <v>0</v>
      </c>
      <c r="C1149" s="45" cm="1">
        <f t="array" ref="C1149">IF(INDEX(F:F,ROW())&lt;&gt;"",INDEX(F:F,ROW()),IF(INDEX(E:E,ROW())&lt;&gt;0,INDEX(C:C,ROW()-1),0))</f>
        <v>0</v>
      </c>
      <c r="D1149" s="44" cm="1">
        <f t="array" ref="D1149">IF(INDEX(G:G,ROW())&lt;&gt;"",INDEX(G:G,ROW()),IF(INDEX(E:E,ROW())&lt;&gt;0,INDEX(D:D,ROW()-1),0))</f>
        <v>0</v>
      </c>
      <c r="E1149" s="217" cm="1">
        <f t="array" ref="E1149">IF(INDEX(I:I,ROW())&lt;&gt;"",VALUE(TRIM(LEFT(INDEX(I:I,ROW()),6))),0)</f>
        <v>0</v>
      </c>
      <c r="F1149" s="283"/>
      <c r="G1149" s="287"/>
      <c r="H1149" s="302"/>
      <c r="I1149" s="288"/>
      <c r="J1149" s="302"/>
      <c r="K1149" s="303"/>
      <c r="L1149" s="50"/>
      <c r="M1149" s="63"/>
    </row>
    <row r="1150" spans="1:13">
      <c r="A1150" s="44" cm="1">
        <f t="array" aca="1" ref="A1150" ca="1">IF(INDEX(B:B,ROW()),COUNTIF(OFFSET(INDEX(B:B,ROW()),ROW()*-1+6,,ROW()-5),TRUE),0)</f>
        <v>0</v>
      </c>
      <c r="B1150" s="44" t="b" cm="1">
        <f t="array" ref="B1150">AND(分科號=INDEX(E:E,ROW()),INDEX(D:D,ROW())&gt;=分起日,INDEX(D:D,ROW())&lt;=分訖日,IF(分專案="全部",TRUE,INDEX(J:J,ROW())=分專案))</f>
        <v>0</v>
      </c>
      <c r="C1150" s="45" cm="1">
        <f t="array" ref="C1150">IF(INDEX(F:F,ROW())&lt;&gt;"",INDEX(F:F,ROW()),IF(INDEX(E:E,ROW())&lt;&gt;0,INDEX(C:C,ROW()-1),0))</f>
        <v>0</v>
      </c>
      <c r="D1150" s="44" cm="1">
        <f t="array" ref="D1150">IF(INDEX(G:G,ROW())&lt;&gt;"",INDEX(G:G,ROW()),IF(INDEX(E:E,ROW())&lt;&gt;0,INDEX(D:D,ROW()-1),0))</f>
        <v>0</v>
      </c>
      <c r="E1150" s="217" cm="1">
        <f t="array" ref="E1150">IF(INDEX(I:I,ROW())&lt;&gt;"",VALUE(TRIM(LEFT(INDEX(I:I,ROW()),6))),0)</f>
        <v>0</v>
      </c>
      <c r="F1150" s="283"/>
      <c r="G1150" s="287"/>
      <c r="H1150" s="302"/>
      <c r="I1150" s="288"/>
      <c r="J1150" s="302"/>
      <c r="K1150" s="303"/>
      <c r="L1150" s="50"/>
      <c r="M1150" s="63"/>
    </row>
    <row r="1151" spans="1:13">
      <c r="A1151" s="44" cm="1">
        <f t="array" aca="1" ref="A1151" ca="1">IF(INDEX(B:B,ROW()),COUNTIF(OFFSET(INDEX(B:B,ROW()),ROW()*-1+6,,ROW()-5),TRUE),0)</f>
        <v>0</v>
      </c>
      <c r="B1151" s="44" t="b" cm="1">
        <f t="array" ref="B1151">AND(分科號=INDEX(E:E,ROW()),INDEX(D:D,ROW())&gt;=分起日,INDEX(D:D,ROW())&lt;=分訖日,IF(分專案="全部",TRUE,INDEX(J:J,ROW())=分專案))</f>
        <v>0</v>
      </c>
      <c r="C1151" s="45" cm="1">
        <f t="array" ref="C1151">IF(INDEX(F:F,ROW())&lt;&gt;"",INDEX(F:F,ROW()),IF(INDEX(E:E,ROW())&lt;&gt;0,INDEX(C:C,ROW()-1),0))</f>
        <v>0</v>
      </c>
      <c r="D1151" s="44" cm="1">
        <f t="array" ref="D1151">IF(INDEX(G:G,ROW())&lt;&gt;"",INDEX(G:G,ROW()),IF(INDEX(E:E,ROW())&lt;&gt;0,INDEX(D:D,ROW()-1),0))</f>
        <v>0</v>
      </c>
      <c r="E1151" s="217" cm="1">
        <f t="array" ref="E1151">IF(INDEX(I:I,ROW())&lt;&gt;"",VALUE(TRIM(LEFT(INDEX(I:I,ROW()),6))),0)</f>
        <v>0</v>
      </c>
      <c r="F1151" s="283"/>
      <c r="G1151" s="287"/>
      <c r="H1151" s="302"/>
      <c r="I1151" s="288"/>
      <c r="J1151" s="302"/>
      <c r="K1151" s="303"/>
      <c r="L1151" s="50"/>
      <c r="M1151" s="63"/>
    </row>
    <row r="1152" spans="1:13">
      <c r="A1152" s="44" cm="1">
        <f t="array" aca="1" ref="A1152" ca="1">IF(INDEX(B:B,ROW()),COUNTIF(OFFSET(INDEX(B:B,ROW()),ROW()*-1+6,,ROW()-5),TRUE),0)</f>
        <v>0</v>
      </c>
      <c r="B1152" s="44" t="b" cm="1">
        <f t="array" ref="B1152">AND(分科號=INDEX(E:E,ROW()),INDEX(D:D,ROW())&gt;=分起日,INDEX(D:D,ROW())&lt;=分訖日,IF(分專案="全部",TRUE,INDEX(J:J,ROW())=分專案))</f>
        <v>0</v>
      </c>
      <c r="C1152" s="45" cm="1">
        <f t="array" ref="C1152">IF(INDEX(F:F,ROW())&lt;&gt;"",INDEX(F:F,ROW()),IF(INDEX(E:E,ROW())&lt;&gt;0,INDEX(C:C,ROW()-1),0))</f>
        <v>0</v>
      </c>
      <c r="D1152" s="44" cm="1">
        <f t="array" ref="D1152">IF(INDEX(G:G,ROW())&lt;&gt;"",INDEX(G:G,ROW()),IF(INDEX(E:E,ROW())&lt;&gt;0,INDEX(D:D,ROW()-1),0))</f>
        <v>0</v>
      </c>
      <c r="E1152" s="217" cm="1">
        <f t="array" ref="E1152">IF(INDEX(I:I,ROW())&lt;&gt;"",VALUE(TRIM(LEFT(INDEX(I:I,ROW()),6))),0)</f>
        <v>0</v>
      </c>
      <c r="F1152" s="283"/>
      <c r="G1152" s="287"/>
      <c r="H1152" s="302"/>
      <c r="I1152" s="288"/>
      <c r="J1152" s="302"/>
      <c r="K1152" s="303"/>
      <c r="L1152" s="50"/>
      <c r="M1152" s="63"/>
    </row>
    <row r="1153" spans="1:13">
      <c r="A1153" s="44" cm="1">
        <f t="array" aca="1" ref="A1153" ca="1">IF(INDEX(B:B,ROW()),COUNTIF(OFFSET(INDEX(B:B,ROW()),ROW()*-1+6,,ROW()-5),TRUE),0)</f>
        <v>0</v>
      </c>
      <c r="B1153" s="44" t="b" cm="1">
        <f t="array" ref="B1153">AND(分科號=INDEX(E:E,ROW()),INDEX(D:D,ROW())&gt;=分起日,INDEX(D:D,ROW())&lt;=分訖日,IF(分專案="全部",TRUE,INDEX(J:J,ROW())=分專案))</f>
        <v>0</v>
      </c>
      <c r="C1153" s="45" cm="1">
        <f t="array" ref="C1153">IF(INDEX(F:F,ROW())&lt;&gt;"",INDEX(F:F,ROW()),IF(INDEX(E:E,ROW())&lt;&gt;0,INDEX(C:C,ROW()-1),0))</f>
        <v>0</v>
      </c>
      <c r="D1153" s="44" cm="1">
        <f t="array" ref="D1153">IF(INDEX(G:G,ROW())&lt;&gt;"",INDEX(G:G,ROW()),IF(INDEX(E:E,ROW())&lt;&gt;0,INDEX(D:D,ROW()-1),0))</f>
        <v>0</v>
      </c>
      <c r="E1153" s="217" cm="1">
        <f t="array" ref="E1153">IF(INDEX(I:I,ROW())&lt;&gt;"",VALUE(TRIM(LEFT(INDEX(I:I,ROW()),6))),0)</f>
        <v>0</v>
      </c>
      <c r="F1153" s="283"/>
      <c r="G1153" s="287"/>
      <c r="H1153" s="302"/>
      <c r="I1153" s="288"/>
      <c r="J1153" s="302"/>
      <c r="K1153" s="303"/>
      <c r="L1153" s="50"/>
      <c r="M1153" s="63"/>
    </row>
    <row r="1154" spans="1:13">
      <c r="A1154" s="44" cm="1">
        <f t="array" aca="1" ref="A1154" ca="1">IF(INDEX(B:B,ROW()),COUNTIF(OFFSET(INDEX(B:B,ROW()),ROW()*-1+6,,ROW()-5),TRUE),0)</f>
        <v>0</v>
      </c>
      <c r="B1154" s="44" t="b" cm="1">
        <f t="array" ref="B1154">AND(分科號=INDEX(E:E,ROW()),INDEX(D:D,ROW())&gt;=分起日,INDEX(D:D,ROW())&lt;=分訖日,IF(分專案="全部",TRUE,INDEX(J:J,ROW())=分專案))</f>
        <v>0</v>
      </c>
      <c r="C1154" s="45" cm="1">
        <f t="array" ref="C1154">IF(INDEX(F:F,ROW())&lt;&gt;"",INDEX(F:F,ROW()),IF(INDEX(E:E,ROW())&lt;&gt;0,INDEX(C:C,ROW()-1),0))</f>
        <v>0</v>
      </c>
      <c r="D1154" s="44" cm="1">
        <f t="array" ref="D1154">IF(INDEX(G:G,ROW())&lt;&gt;"",INDEX(G:G,ROW()),IF(INDEX(E:E,ROW())&lt;&gt;0,INDEX(D:D,ROW()-1),0))</f>
        <v>0</v>
      </c>
      <c r="E1154" s="217" cm="1">
        <f t="array" ref="E1154">IF(INDEX(I:I,ROW())&lt;&gt;"",VALUE(TRIM(LEFT(INDEX(I:I,ROW()),6))),0)</f>
        <v>0</v>
      </c>
      <c r="F1154" s="283"/>
      <c r="G1154" s="287"/>
      <c r="H1154" s="302"/>
      <c r="I1154" s="288"/>
      <c r="J1154" s="302"/>
      <c r="K1154" s="303"/>
      <c r="L1154" s="50"/>
      <c r="M1154" s="63"/>
    </row>
    <row r="1155" spans="1:13">
      <c r="A1155" s="44" cm="1">
        <f t="array" aca="1" ref="A1155" ca="1">IF(INDEX(B:B,ROW()),COUNTIF(OFFSET(INDEX(B:B,ROW()),ROW()*-1+6,,ROW()-5),TRUE),0)</f>
        <v>0</v>
      </c>
      <c r="B1155" s="44" t="b" cm="1">
        <f t="array" ref="B1155">AND(分科號=INDEX(E:E,ROW()),INDEX(D:D,ROW())&gt;=分起日,INDEX(D:D,ROW())&lt;=分訖日,IF(分專案="全部",TRUE,INDEX(J:J,ROW())=分專案))</f>
        <v>0</v>
      </c>
      <c r="C1155" s="45" cm="1">
        <f t="array" ref="C1155">IF(INDEX(F:F,ROW())&lt;&gt;"",INDEX(F:F,ROW()),IF(INDEX(E:E,ROW())&lt;&gt;0,INDEX(C:C,ROW()-1),0))</f>
        <v>0</v>
      </c>
      <c r="D1155" s="44" cm="1">
        <f t="array" ref="D1155">IF(INDEX(G:G,ROW())&lt;&gt;"",INDEX(G:G,ROW()),IF(INDEX(E:E,ROW())&lt;&gt;0,INDEX(D:D,ROW()-1),0))</f>
        <v>0</v>
      </c>
      <c r="E1155" s="217" cm="1">
        <f t="array" ref="E1155">IF(INDEX(I:I,ROW())&lt;&gt;"",VALUE(TRIM(LEFT(INDEX(I:I,ROW()),6))),0)</f>
        <v>0</v>
      </c>
      <c r="F1155" s="283"/>
      <c r="G1155" s="287"/>
      <c r="H1155" s="302"/>
      <c r="I1155" s="288"/>
      <c r="J1155" s="302"/>
      <c r="K1155" s="303"/>
      <c r="L1155" s="50"/>
      <c r="M1155" s="63"/>
    </row>
    <row r="1156" spans="1:13">
      <c r="A1156" s="44" cm="1">
        <f t="array" aca="1" ref="A1156" ca="1">IF(INDEX(B:B,ROW()),COUNTIF(OFFSET(INDEX(B:B,ROW()),ROW()*-1+6,,ROW()-5),TRUE),0)</f>
        <v>0</v>
      </c>
      <c r="B1156" s="44" t="b" cm="1">
        <f t="array" ref="B1156">AND(分科號=INDEX(E:E,ROW()),INDEX(D:D,ROW())&gt;=分起日,INDEX(D:D,ROW())&lt;=分訖日,IF(分專案="全部",TRUE,INDEX(J:J,ROW())=分專案))</f>
        <v>0</v>
      </c>
      <c r="C1156" s="45" cm="1">
        <f t="array" ref="C1156">IF(INDEX(F:F,ROW())&lt;&gt;"",INDEX(F:F,ROW()),IF(INDEX(E:E,ROW())&lt;&gt;0,INDEX(C:C,ROW()-1),0))</f>
        <v>0</v>
      </c>
      <c r="D1156" s="44" cm="1">
        <f t="array" ref="D1156">IF(INDEX(G:G,ROW())&lt;&gt;"",INDEX(G:G,ROW()),IF(INDEX(E:E,ROW())&lt;&gt;0,INDEX(D:D,ROW()-1),0))</f>
        <v>0</v>
      </c>
      <c r="E1156" s="217" cm="1">
        <f t="array" ref="E1156">IF(INDEX(I:I,ROW())&lt;&gt;"",VALUE(TRIM(LEFT(INDEX(I:I,ROW()),6))),0)</f>
        <v>0</v>
      </c>
      <c r="F1156" s="283"/>
      <c r="G1156" s="287"/>
      <c r="H1156" s="302"/>
      <c r="I1156" s="288"/>
      <c r="J1156" s="302"/>
      <c r="K1156" s="303"/>
      <c r="L1156" s="50"/>
      <c r="M1156" s="63"/>
    </row>
    <row r="1157" spans="1:13">
      <c r="A1157" s="44" cm="1">
        <f t="array" aca="1" ref="A1157" ca="1">IF(INDEX(B:B,ROW()),COUNTIF(OFFSET(INDEX(B:B,ROW()),ROW()*-1+6,,ROW()-5),TRUE),0)</f>
        <v>0</v>
      </c>
      <c r="B1157" s="44" t="b" cm="1">
        <f t="array" ref="B1157">AND(分科號=INDEX(E:E,ROW()),INDEX(D:D,ROW())&gt;=分起日,INDEX(D:D,ROW())&lt;=分訖日,IF(分專案="全部",TRUE,INDEX(J:J,ROW())=分專案))</f>
        <v>0</v>
      </c>
      <c r="C1157" s="45" cm="1">
        <f t="array" ref="C1157">IF(INDEX(F:F,ROW())&lt;&gt;"",INDEX(F:F,ROW()),IF(INDEX(E:E,ROW())&lt;&gt;0,INDEX(C:C,ROW()-1),0))</f>
        <v>0</v>
      </c>
      <c r="D1157" s="44" cm="1">
        <f t="array" ref="D1157">IF(INDEX(G:G,ROW())&lt;&gt;"",INDEX(G:G,ROW()),IF(INDEX(E:E,ROW())&lt;&gt;0,INDEX(D:D,ROW()-1),0))</f>
        <v>0</v>
      </c>
      <c r="E1157" s="217" cm="1">
        <f t="array" ref="E1157">IF(INDEX(I:I,ROW())&lt;&gt;"",VALUE(TRIM(LEFT(INDEX(I:I,ROW()),6))),0)</f>
        <v>0</v>
      </c>
      <c r="F1157" s="283"/>
      <c r="G1157" s="287"/>
      <c r="H1157" s="302"/>
      <c r="I1157" s="288"/>
      <c r="J1157" s="302"/>
      <c r="K1157" s="303"/>
      <c r="L1157" s="50"/>
      <c r="M1157" s="63"/>
    </row>
    <row r="1158" spans="1:13">
      <c r="A1158" s="44" cm="1">
        <f t="array" aca="1" ref="A1158" ca="1">IF(INDEX(B:B,ROW()),COUNTIF(OFFSET(INDEX(B:B,ROW()),ROW()*-1+6,,ROW()-5),TRUE),0)</f>
        <v>0</v>
      </c>
      <c r="B1158" s="44" t="b" cm="1">
        <f t="array" ref="B1158">AND(分科號=INDEX(E:E,ROW()),INDEX(D:D,ROW())&gt;=分起日,INDEX(D:D,ROW())&lt;=分訖日,IF(分專案="全部",TRUE,INDEX(J:J,ROW())=分專案))</f>
        <v>0</v>
      </c>
      <c r="C1158" s="45" cm="1">
        <f t="array" ref="C1158">IF(INDEX(F:F,ROW())&lt;&gt;"",INDEX(F:F,ROW()),IF(INDEX(E:E,ROW())&lt;&gt;0,INDEX(C:C,ROW()-1),0))</f>
        <v>0</v>
      </c>
      <c r="D1158" s="44" cm="1">
        <f t="array" ref="D1158">IF(INDEX(G:G,ROW())&lt;&gt;"",INDEX(G:G,ROW()),IF(INDEX(E:E,ROW())&lt;&gt;0,INDEX(D:D,ROW()-1),0))</f>
        <v>0</v>
      </c>
      <c r="E1158" s="217" cm="1">
        <f t="array" ref="E1158">IF(INDEX(I:I,ROW())&lt;&gt;"",VALUE(TRIM(LEFT(INDEX(I:I,ROW()),6))),0)</f>
        <v>0</v>
      </c>
      <c r="F1158" s="283"/>
      <c r="G1158" s="287"/>
      <c r="H1158" s="302"/>
      <c r="I1158" s="288"/>
      <c r="J1158" s="302"/>
      <c r="K1158" s="303"/>
      <c r="L1158" s="50"/>
      <c r="M1158" s="63"/>
    </row>
    <row r="1159" spans="1:13">
      <c r="A1159" s="44" cm="1">
        <f t="array" aca="1" ref="A1159" ca="1">IF(INDEX(B:B,ROW()),COUNTIF(OFFSET(INDEX(B:B,ROW()),ROW()*-1+6,,ROW()-5),TRUE),0)</f>
        <v>0</v>
      </c>
      <c r="B1159" s="44" t="b" cm="1">
        <f t="array" ref="B1159">AND(分科號=INDEX(E:E,ROW()),INDEX(D:D,ROW())&gt;=分起日,INDEX(D:D,ROW())&lt;=分訖日,IF(分專案="全部",TRUE,INDEX(J:J,ROW())=分專案))</f>
        <v>0</v>
      </c>
      <c r="C1159" s="45" cm="1">
        <f t="array" ref="C1159">IF(INDEX(F:F,ROW())&lt;&gt;"",INDEX(F:F,ROW()),IF(INDEX(E:E,ROW())&lt;&gt;0,INDEX(C:C,ROW()-1),0))</f>
        <v>0</v>
      </c>
      <c r="D1159" s="44" cm="1">
        <f t="array" ref="D1159">IF(INDEX(G:G,ROW())&lt;&gt;"",INDEX(G:G,ROW()),IF(INDEX(E:E,ROW())&lt;&gt;0,INDEX(D:D,ROW()-1),0))</f>
        <v>0</v>
      </c>
      <c r="E1159" s="217" cm="1">
        <f t="array" ref="E1159">IF(INDEX(I:I,ROW())&lt;&gt;"",VALUE(TRIM(LEFT(INDEX(I:I,ROW()),6))),0)</f>
        <v>0</v>
      </c>
      <c r="F1159" s="283"/>
      <c r="G1159" s="287"/>
      <c r="H1159" s="302"/>
      <c r="I1159" s="288"/>
      <c r="J1159" s="302"/>
      <c r="K1159" s="303"/>
      <c r="L1159" s="50"/>
      <c r="M1159" s="63"/>
    </row>
    <row r="1160" spans="1:13">
      <c r="A1160" s="44" cm="1">
        <f t="array" aca="1" ref="A1160" ca="1">IF(INDEX(B:B,ROW()),COUNTIF(OFFSET(INDEX(B:B,ROW()),ROW()*-1+6,,ROW()-5),TRUE),0)</f>
        <v>0</v>
      </c>
      <c r="B1160" s="44" t="b" cm="1">
        <f t="array" ref="B1160">AND(分科號=INDEX(E:E,ROW()),INDEX(D:D,ROW())&gt;=分起日,INDEX(D:D,ROW())&lt;=分訖日,IF(分專案="全部",TRUE,INDEX(J:J,ROW())=分專案))</f>
        <v>0</v>
      </c>
      <c r="C1160" s="45" cm="1">
        <f t="array" ref="C1160">IF(INDEX(F:F,ROW())&lt;&gt;"",INDEX(F:F,ROW()),IF(INDEX(E:E,ROW())&lt;&gt;0,INDEX(C:C,ROW()-1),0))</f>
        <v>0</v>
      </c>
      <c r="D1160" s="44" cm="1">
        <f t="array" ref="D1160">IF(INDEX(G:G,ROW())&lt;&gt;"",INDEX(G:G,ROW()),IF(INDEX(E:E,ROW())&lt;&gt;0,INDEX(D:D,ROW()-1),0))</f>
        <v>0</v>
      </c>
      <c r="E1160" s="217" cm="1">
        <f t="array" ref="E1160">IF(INDEX(I:I,ROW())&lt;&gt;"",VALUE(TRIM(LEFT(INDEX(I:I,ROW()),6))),0)</f>
        <v>0</v>
      </c>
      <c r="F1160" s="283"/>
      <c r="G1160" s="287"/>
      <c r="H1160" s="302"/>
      <c r="I1160" s="288"/>
      <c r="J1160" s="302"/>
      <c r="K1160" s="303"/>
      <c r="L1160" s="50"/>
      <c r="M1160" s="63"/>
    </row>
    <row r="1161" spans="1:13">
      <c r="A1161" s="44" cm="1">
        <f t="array" aca="1" ref="A1161" ca="1">IF(INDEX(B:B,ROW()),COUNTIF(OFFSET(INDEX(B:B,ROW()),ROW()*-1+6,,ROW()-5),TRUE),0)</f>
        <v>0</v>
      </c>
      <c r="B1161" s="44" t="b" cm="1">
        <f t="array" ref="B1161">AND(分科號=INDEX(E:E,ROW()),INDEX(D:D,ROW())&gt;=分起日,INDEX(D:D,ROW())&lt;=分訖日,IF(分專案="全部",TRUE,INDEX(J:J,ROW())=分專案))</f>
        <v>0</v>
      </c>
      <c r="C1161" s="45" cm="1">
        <f t="array" ref="C1161">IF(INDEX(F:F,ROW())&lt;&gt;"",INDEX(F:F,ROW()),IF(INDEX(E:E,ROW())&lt;&gt;0,INDEX(C:C,ROW()-1),0))</f>
        <v>0</v>
      </c>
      <c r="D1161" s="44" cm="1">
        <f t="array" ref="D1161">IF(INDEX(G:G,ROW())&lt;&gt;"",INDEX(G:G,ROW()),IF(INDEX(E:E,ROW())&lt;&gt;0,INDEX(D:D,ROW()-1),0))</f>
        <v>0</v>
      </c>
      <c r="E1161" s="217" cm="1">
        <f t="array" ref="E1161">IF(INDEX(I:I,ROW())&lt;&gt;"",VALUE(TRIM(LEFT(INDEX(I:I,ROW()),6))),0)</f>
        <v>0</v>
      </c>
      <c r="F1161" s="283"/>
      <c r="G1161" s="287"/>
      <c r="H1161" s="302"/>
      <c r="I1161" s="288"/>
      <c r="J1161" s="302"/>
      <c r="K1161" s="303"/>
      <c r="L1161" s="50"/>
      <c r="M1161" s="63"/>
    </row>
    <row r="1162" spans="1:13">
      <c r="A1162" s="44" cm="1">
        <f t="array" aca="1" ref="A1162" ca="1">IF(INDEX(B:B,ROW()),COUNTIF(OFFSET(INDEX(B:B,ROW()),ROW()*-1+6,,ROW()-5),TRUE),0)</f>
        <v>0</v>
      </c>
      <c r="B1162" s="44" t="b" cm="1">
        <f t="array" ref="B1162">AND(分科號=INDEX(E:E,ROW()),INDEX(D:D,ROW())&gt;=分起日,INDEX(D:D,ROW())&lt;=分訖日,IF(分專案="全部",TRUE,INDEX(J:J,ROW())=分專案))</f>
        <v>0</v>
      </c>
      <c r="C1162" s="45" cm="1">
        <f t="array" ref="C1162">IF(INDEX(F:F,ROW())&lt;&gt;"",INDEX(F:F,ROW()),IF(INDEX(E:E,ROW())&lt;&gt;0,INDEX(C:C,ROW()-1),0))</f>
        <v>0</v>
      </c>
      <c r="D1162" s="44" cm="1">
        <f t="array" ref="D1162">IF(INDEX(G:G,ROW())&lt;&gt;"",INDEX(G:G,ROW()),IF(INDEX(E:E,ROW())&lt;&gt;0,INDEX(D:D,ROW()-1),0))</f>
        <v>0</v>
      </c>
      <c r="E1162" s="217" cm="1">
        <f t="array" ref="E1162">IF(INDEX(I:I,ROW())&lt;&gt;"",VALUE(TRIM(LEFT(INDEX(I:I,ROW()),6))),0)</f>
        <v>0</v>
      </c>
      <c r="F1162" s="283"/>
      <c r="G1162" s="287"/>
      <c r="H1162" s="302"/>
      <c r="I1162" s="288"/>
      <c r="J1162" s="302"/>
      <c r="K1162" s="303"/>
      <c r="L1162" s="50"/>
      <c r="M1162" s="63"/>
    </row>
    <row r="1163" spans="1:13">
      <c r="A1163" s="44" cm="1">
        <f t="array" aca="1" ref="A1163" ca="1">IF(INDEX(B:B,ROW()),COUNTIF(OFFSET(INDEX(B:B,ROW()),ROW()*-1+6,,ROW()-5),TRUE),0)</f>
        <v>0</v>
      </c>
      <c r="B1163" s="44" t="b" cm="1">
        <f t="array" ref="B1163">AND(分科號=INDEX(E:E,ROW()),INDEX(D:D,ROW())&gt;=分起日,INDEX(D:D,ROW())&lt;=分訖日,IF(分專案="全部",TRUE,INDEX(J:J,ROW())=分專案))</f>
        <v>0</v>
      </c>
      <c r="C1163" s="45" cm="1">
        <f t="array" ref="C1163">IF(INDEX(F:F,ROW())&lt;&gt;"",INDEX(F:F,ROW()),IF(INDEX(E:E,ROW())&lt;&gt;0,INDEX(C:C,ROW()-1),0))</f>
        <v>0</v>
      </c>
      <c r="D1163" s="44" cm="1">
        <f t="array" ref="D1163">IF(INDEX(G:G,ROW())&lt;&gt;"",INDEX(G:G,ROW()),IF(INDEX(E:E,ROW())&lt;&gt;0,INDEX(D:D,ROW()-1),0))</f>
        <v>0</v>
      </c>
      <c r="E1163" s="217" cm="1">
        <f t="array" ref="E1163">IF(INDEX(I:I,ROW())&lt;&gt;"",VALUE(TRIM(LEFT(INDEX(I:I,ROW()),6))),0)</f>
        <v>0</v>
      </c>
      <c r="F1163" s="283"/>
      <c r="G1163" s="287"/>
      <c r="H1163" s="302"/>
      <c r="I1163" s="288"/>
      <c r="J1163" s="302"/>
      <c r="K1163" s="303"/>
      <c r="L1163" s="50"/>
      <c r="M1163" s="63"/>
    </row>
    <row r="1164" spans="1:13">
      <c r="A1164" s="44" cm="1">
        <f t="array" aca="1" ref="A1164" ca="1">IF(INDEX(B:B,ROW()),COUNTIF(OFFSET(INDEX(B:B,ROW()),ROW()*-1+6,,ROW()-5),TRUE),0)</f>
        <v>0</v>
      </c>
      <c r="B1164" s="44" t="b" cm="1">
        <f t="array" ref="B1164">AND(分科號=INDEX(E:E,ROW()),INDEX(D:D,ROW())&gt;=分起日,INDEX(D:D,ROW())&lt;=分訖日,IF(分專案="全部",TRUE,INDEX(J:J,ROW())=分專案))</f>
        <v>0</v>
      </c>
      <c r="C1164" s="45" cm="1">
        <f t="array" ref="C1164">IF(INDEX(F:F,ROW())&lt;&gt;"",INDEX(F:F,ROW()),IF(INDEX(E:E,ROW())&lt;&gt;0,INDEX(C:C,ROW()-1),0))</f>
        <v>0</v>
      </c>
      <c r="D1164" s="44" cm="1">
        <f t="array" ref="D1164">IF(INDEX(G:G,ROW())&lt;&gt;"",INDEX(G:G,ROW()),IF(INDEX(E:E,ROW())&lt;&gt;0,INDEX(D:D,ROW()-1),0))</f>
        <v>0</v>
      </c>
      <c r="E1164" s="217" cm="1">
        <f t="array" ref="E1164">IF(INDEX(I:I,ROW())&lt;&gt;"",VALUE(TRIM(LEFT(INDEX(I:I,ROW()),6))),0)</f>
        <v>0</v>
      </c>
      <c r="F1164" s="283"/>
      <c r="G1164" s="287"/>
      <c r="H1164" s="302"/>
      <c r="I1164" s="288"/>
      <c r="J1164" s="302"/>
      <c r="K1164" s="303"/>
      <c r="L1164" s="50"/>
      <c r="M1164" s="63"/>
    </row>
    <row r="1165" spans="1:13">
      <c r="A1165" s="44" cm="1">
        <f t="array" aca="1" ref="A1165" ca="1">IF(INDEX(B:B,ROW()),COUNTIF(OFFSET(INDEX(B:B,ROW()),ROW()*-1+6,,ROW()-5),TRUE),0)</f>
        <v>0</v>
      </c>
      <c r="B1165" s="44" t="b" cm="1">
        <f t="array" ref="B1165">AND(分科號=INDEX(E:E,ROW()),INDEX(D:D,ROW())&gt;=分起日,INDEX(D:D,ROW())&lt;=分訖日,IF(分專案="全部",TRUE,INDEX(J:J,ROW())=分專案))</f>
        <v>0</v>
      </c>
      <c r="C1165" s="45" cm="1">
        <f t="array" ref="C1165">IF(INDEX(F:F,ROW())&lt;&gt;"",INDEX(F:F,ROW()),IF(INDEX(E:E,ROW())&lt;&gt;0,INDEX(C:C,ROW()-1),0))</f>
        <v>0</v>
      </c>
      <c r="D1165" s="44" cm="1">
        <f t="array" ref="D1165">IF(INDEX(G:G,ROW())&lt;&gt;"",INDEX(G:G,ROW()),IF(INDEX(E:E,ROW())&lt;&gt;0,INDEX(D:D,ROW()-1),0))</f>
        <v>0</v>
      </c>
      <c r="E1165" s="217" cm="1">
        <f t="array" ref="E1165">IF(INDEX(I:I,ROW())&lt;&gt;"",VALUE(TRIM(LEFT(INDEX(I:I,ROW()),6))),0)</f>
        <v>0</v>
      </c>
      <c r="F1165" s="283"/>
      <c r="G1165" s="287"/>
      <c r="H1165" s="302"/>
      <c r="I1165" s="288"/>
      <c r="J1165" s="302"/>
      <c r="K1165" s="303"/>
      <c r="L1165" s="50"/>
      <c r="M1165" s="63"/>
    </row>
    <row r="1166" spans="1:13">
      <c r="A1166" s="44" cm="1">
        <f t="array" aca="1" ref="A1166" ca="1">IF(INDEX(B:B,ROW()),COUNTIF(OFFSET(INDEX(B:B,ROW()),ROW()*-1+6,,ROW()-5),TRUE),0)</f>
        <v>0</v>
      </c>
      <c r="B1166" s="44" t="b" cm="1">
        <f t="array" ref="B1166">AND(分科號=INDEX(E:E,ROW()),INDEX(D:D,ROW())&gt;=分起日,INDEX(D:D,ROW())&lt;=分訖日,IF(分專案="全部",TRUE,INDEX(J:J,ROW())=分專案))</f>
        <v>0</v>
      </c>
      <c r="C1166" s="45" cm="1">
        <f t="array" ref="C1166">IF(INDEX(F:F,ROW())&lt;&gt;"",INDEX(F:F,ROW()),IF(INDEX(E:E,ROW())&lt;&gt;0,INDEX(C:C,ROW()-1),0))</f>
        <v>0</v>
      </c>
      <c r="D1166" s="44" cm="1">
        <f t="array" ref="D1166">IF(INDEX(G:G,ROW())&lt;&gt;"",INDEX(G:G,ROW()),IF(INDEX(E:E,ROW())&lt;&gt;0,INDEX(D:D,ROW()-1),0))</f>
        <v>0</v>
      </c>
      <c r="E1166" s="217" cm="1">
        <f t="array" ref="E1166">IF(INDEX(I:I,ROW())&lt;&gt;"",VALUE(TRIM(LEFT(INDEX(I:I,ROW()),6))),0)</f>
        <v>0</v>
      </c>
      <c r="F1166" s="283"/>
      <c r="G1166" s="287"/>
      <c r="H1166" s="302"/>
      <c r="I1166" s="288"/>
      <c r="J1166" s="302"/>
      <c r="K1166" s="303"/>
      <c r="L1166" s="50"/>
      <c r="M1166" s="63"/>
    </row>
    <row r="1167" spans="1:13">
      <c r="A1167" s="44" cm="1">
        <f t="array" aca="1" ref="A1167" ca="1">IF(INDEX(B:B,ROW()),COUNTIF(OFFSET(INDEX(B:B,ROW()),ROW()*-1+6,,ROW()-5),TRUE),0)</f>
        <v>0</v>
      </c>
      <c r="B1167" s="44" t="b" cm="1">
        <f t="array" ref="B1167">AND(分科號=INDEX(E:E,ROW()),INDEX(D:D,ROW())&gt;=分起日,INDEX(D:D,ROW())&lt;=分訖日,IF(分專案="全部",TRUE,INDEX(J:J,ROW())=分專案))</f>
        <v>0</v>
      </c>
      <c r="C1167" s="45" cm="1">
        <f t="array" ref="C1167">IF(INDEX(F:F,ROW())&lt;&gt;"",INDEX(F:F,ROW()),IF(INDEX(E:E,ROW())&lt;&gt;0,INDEX(C:C,ROW()-1),0))</f>
        <v>0</v>
      </c>
      <c r="D1167" s="44" cm="1">
        <f t="array" ref="D1167">IF(INDEX(G:G,ROW())&lt;&gt;"",INDEX(G:G,ROW()),IF(INDEX(E:E,ROW())&lt;&gt;0,INDEX(D:D,ROW()-1),0))</f>
        <v>0</v>
      </c>
      <c r="E1167" s="217" cm="1">
        <f t="array" ref="E1167">IF(INDEX(I:I,ROW())&lt;&gt;"",VALUE(TRIM(LEFT(INDEX(I:I,ROW()),6))),0)</f>
        <v>0</v>
      </c>
      <c r="F1167" s="283"/>
      <c r="G1167" s="287"/>
      <c r="H1167" s="302"/>
      <c r="I1167" s="288"/>
      <c r="J1167" s="302"/>
      <c r="K1167" s="303"/>
      <c r="L1167" s="50"/>
      <c r="M1167" s="63"/>
    </row>
    <row r="1168" spans="1:13">
      <c r="A1168" s="44" cm="1">
        <f t="array" aca="1" ref="A1168" ca="1">IF(INDEX(B:B,ROW()),COUNTIF(OFFSET(INDEX(B:B,ROW()),ROW()*-1+6,,ROW()-5),TRUE),0)</f>
        <v>0</v>
      </c>
      <c r="B1168" s="44" t="b" cm="1">
        <f t="array" ref="B1168">AND(分科號=INDEX(E:E,ROW()),INDEX(D:D,ROW())&gt;=分起日,INDEX(D:D,ROW())&lt;=分訖日,IF(分專案="全部",TRUE,INDEX(J:J,ROW())=分專案))</f>
        <v>0</v>
      </c>
      <c r="C1168" s="45" cm="1">
        <f t="array" ref="C1168">IF(INDEX(F:F,ROW())&lt;&gt;"",INDEX(F:F,ROW()),IF(INDEX(E:E,ROW())&lt;&gt;0,INDEX(C:C,ROW()-1),0))</f>
        <v>0</v>
      </c>
      <c r="D1168" s="44" cm="1">
        <f t="array" ref="D1168">IF(INDEX(G:G,ROW())&lt;&gt;"",INDEX(G:G,ROW()),IF(INDEX(E:E,ROW())&lt;&gt;0,INDEX(D:D,ROW()-1),0))</f>
        <v>0</v>
      </c>
      <c r="E1168" s="217" cm="1">
        <f t="array" ref="E1168">IF(INDEX(I:I,ROW())&lt;&gt;"",VALUE(TRIM(LEFT(INDEX(I:I,ROW()),6))),0)</f>
        <v>0</v>
      </c>
      <c r="F1168" s="283"/>
      <c r="G1168" s="287"/>
      <c r="H1168" s="302"/>
      <c r="I1168" s="288"/>
      <c r="J1168" s="302"/>
      <c r="K1168" s="303"/>
      <c r="L1168" s="50"/>
      <c r="M1168" s="63"/>
    </row>
    <row r="1169" spans="1:13">
      <c r="A1169" s="44" cm="1">
        <f t="array" aca="1" ref="A1169" ca="1">IF(INDEX(B:B,ROW()),COUNTIF(OFFSET(INDEX(B:B,ROW()),ROW()*-1+6,,ROW()-5),TRUE),0)</f>
        <v>0</v>
      </c>
      <c r="B1169" s="44" t="b" cm="1">
        <f t="array" ref="B1169">AND(分科號=INDEX(E:E,ROW()),INDEX(D:D,ROW())&gt;=分起日,INDEX(D:D,ROW())&lt;=分訖日,IF(分專案="全部",TRUE,INDEX(J:J,ROW())=分專案))</f>
        <v>0</v>
      </c>
      <c r="C1169" s="45" cm="1">
        <f t="array" ref="C1169">IF(INDEX(F:F,ROW())&lt;&gt;"",INDEX(F:F,ROW()),IF(INDEX(E:E,ROW())&lt;&gt;0,INDEX(C:C,ROW()-1),0))</f>
        <v>0</v>
      </c>
      <c r="D1169" s="44" cm="1">
        <f t="array" ref="D1169">IF(INDEX(G:G,ROW())&lt;&gt;"",INDEX(G:G,ROW()),IF(INDEX(E:E,ROW())&lt;&gt;0,INDEX(D:D,ROW()-1),0))</f>
        <v>0</v>
      </c>
      <c r="E1169" s="217" cm="1">
        <f t="array" ref="E1169">IF(INDEX(I:I,ROW())&lt;&gt;"",VALUE(TRIM(LEFT(INDEX(I:I,ROW()),6))),0)</f>
        <v>0</v>
      </c>
      <c r="F1169" s="283"/>
      <c r="G1169" s="287"/>
      <c r="H1169" s="302"/>
      <c r="I1169" s="288"/>
      <c r="J1169" s="302"/>
      <c r="K1169" s="303"/>
      <c r="L1169" s="50"/>
      <c r="M1169" s="63"/>
    </row>
    <row r="1170" spans="1:13">
      <c r="A1170" s="44" cm="1">
        <f t="array" aca="1" ref="A1170" ca="1">IF(INDEX(B:B,ROW()),COUNTIF(OFFSET(INDEX(B:B,ROW()),ROW()*-1+6,,ROW()-5),TRUE),0)</f>
        <v>0</v>
      </c>
      <c r="B1170" s="44" t="b" cm="1">
        <f t="array" ref="B1170">AND(分科號=INDEX(E:E,ROW()),INDEX(D:D,ROW())&gt;=分起日,INDEX(D:D,ROW())&lt;=分訖日,IF(分專案="全部",TRUE,INDEX(J:J,ROW())=分專案))</f>
        <v>0</v>
      </c>
      <c r="C1170" s="45" cm="1">
        <f t="array" ref="C1170">IF(INDEX(F:F,ROW())&lt;&gt;"",INDEX(F:F,ROW()),IF(INDEX(E:E,ROW())&lt;&gt;0,INDEX(C:C,ROW()-1),0))</f>
        <v>0</v>
      </c>
      <c r="D1170" s="44" cm="1">
        <f t="array" ref="D1170">IF(INDEX(G:G,ROW())&lt;&gt;"",INDEX(G:G,ROW()),IF(INDEX(E:E,ROW())&lt;&gt;0,INDEX(D:D,ROW()-1),0))</f>
        <v>0</v>
      </c>
      <c r="E1170" s="217" cm="1">
        <f t="array" ref="E1170">IF(INDEX(I:I,ROW())&lt;&gt;"",VALUE(TRIM(LEFT(INDEX(I:I,ROW()),6))),0)</f>
        <v>0</v>
      </c>
      <c r="F1170" s="283"/>
      <c r="G1170" s="287"/>
      <c r="H1170" s="302"/>
      <c r="I1170" s="288"/>
      <c r="J1170" s="302"/>
      <c r="K1170" s="303"/>
      <c r="L1170" s="50"/>
      <c r="M1170" s="63"/>
    </row>
    <row r="1171" spans="1:13">
      <c r="A1171" s="44" cm="1">
        <f t="array" aca="1" ref="A1171" ca="1">IF(INDEX(B:B,ROW()),COUNTIF(OFFSET(INDEX(B:B,ROW()),ROW()*-1+6,,ROW()-5),TRUE),0)</f>
        <v>0</v>
      </c>
      <c r="B1171" s="44" t="b" cm="1">
        <f t="array" ref="B1171">AND(分科號=INDEX(E:E,ROW()),INDEX(D:D,ROW())&gt;=分起日,INDEX(D:D,ROW())&lt;=分訖日,IF(分專案="全部",TRUE,INDEX(J:J,ROW())=分專案))</f>
        <v>0</v>
      </c>
      <c r="C1171" s="45" cm="1">
        <f t="array" ref="C1171">IF(INDEX(F:F,ROW())&lt;&gt;"",INDEX(F:F,ROW()),IF(INDEX(E:E,ROW())&lt;&gt;0,INDEX(C:C,ROW()-1),0))</f>
        <v>0</v>
      </c>
      <c r="D1171" s="44" cm="1">
        <f t="array" ref="D1171">IF(INDEX(G:G,ROW())&lt;&gt;"",INDEX(G:G,ROW()),IF(INDEX(E:E,ROW())&lt;&gt;0,INDEX(D:D,ROW()-1),0))</f>
        <v>0</v>
      </c>
      <c r="E1171" s="217" cm="1">
        <f t="array" ref="E1171">IF(INDEX(I:I,ROW())&lt;&gt;"",VALUE(TRIM(LEFT(INDEX(I:I,ROW()),6))),0)</f>
        <v>0</v>
      </c>
      <c r="F1171" s="283"/>
      <c r="G1171" s="287"/>
      <c r="H1171" s="302"/>
      <c r="I1171" s="288"/>
      <c r="J1171" s="302"/>
      <c r="K1171" s="303"/>
      <c r="L1171" s="50"/>
      <c r="M1171" s="63"/>
    </row>
    <row r="1172" spans="1:13">
      <c r="A1172" s="44" cm="1">
        <f t="array" aca="1" ref="A1172" ca="1">IF(INDEX(B:B,ROW()),COUNTIF(OFFSET(INDEX(B:B,ROW()),ROW()*-1+6,,ROW()-5),TRUE),0)</f>
        <v>0</v>
      </c>
      <c r="B1172" s="44" t="b" cm="1">
        <f t="array" ref="B1172">AND(分科號=INDEX(E:E,ROW()),INDEX(D:D,ROW())&gt;=分起日,INDEX(D:D,ROW())&lt;=分訖日,IF(分專案="全部",TRUE,INDEX(J:J,ROW())=分專案))</f>
        <v>0</v>
      </c>
      <c r="C1172" s="45" cm="1">
        <f t="array" ref="C1172">IF(INDEX(F:F,ROW())&lt;&gt;"",INDEX(F:F,ROW()),IF(INDEX(E:E,ROW())&lt;&gt;0,INDEX(C:C,ROW()-1),0))</f>
        <v>0</v>
      </c>
      <c r="D1172" s="44" cm="1">
        <f t="array" ref="D1172">IF(INDEX(G:G,ROW())&lt;&gt;"",INDEX(G:G,ROW()),IF(INDEX(E:E,ROW())&lt;&gt;0,INDEX(D:D,ROW()-1),0))</f>
        <v>0</v>
      </c>
      <c r="E1172" s="217" cm="1">
        <f t="array" ref="E1172">IF(INDEX(I:I,ROW())&lt;&gt;"",VALUE(TRIM(LEFT(INDEX(I:I,ROW()),6))),0)</f>
        <v>0</v>
      </c>
      <c r="F1172" s="283"/>
      <c r="G1172" s="287"/>
      <c r="H1172" s="302"/>
      <c r="I1172" s="288"/>
      <c r="J1172" s="302"/>
      <c r="K1172" s="303"/>
      <c r="L1172" s="50"/>
      <c r="M1172" s="63"/>
    </row>
    <row r="1173" spans="1:13">
      <c r="A1173" s="44" cm="1">
        <f t="array" aca="1" ref="A1173" ca="1">IF(INDEX(B:B,ROW()),COUNTIF(OFFSET(INDEX(B:B,ROW()),ROW()*-1+6,,ROW()-5),TRUE),0)</f>
        <v>0</v>
      </c>
      <c r="B1173" s="44" t="b" cm="1">
        <f t="array" ref="B1173">AND(分科號=INDEX(E:E,ROW()),INDEX(D:D,ROW())&gt;=分起日,INDEX(D:D,ROW())&lt;=分訖日,IF(分專案="全部",TRUE,INDEX(J:J,ROW())=分專案))</f>
        <v>0</v>
      </c>
      <c r="C1173" s="45" cm="1">
        <f t="array" ref="C1173">IF(INDEX(F:F,ROW())&lt;&gt;"",INDEX(F:F,ROW()),IF(INDEX(E:E,ROW())&lt;&gt;0,INDEX(C:C,ROW()-1),0))</f>
        <v>0</v>
      </c>
      <c r="D1173" s="44" cm="1">
        <f t="array" ref="D1173">IF(INDEX(G:G,ROW())&lt;&gt;"",INDEX(G:G,ROW()),IF(INDEX(E:E,ROW())&lt;&gt;0,INDEX(D:D,ROW()-1),0))</f>
        <v>0</v>
      </c>
      <c r="E1173" s="217" cm="1">
        <f t="array" ref="E1173">IF(INDEX(I:I,ROW())&lt;&gt;"",VALUE(TRIM(LEFT(INDEX(I:I,ROW()),6))),0)</f>
        <v>0</v>
      </c>
      <c r="F1173" s="283"/>
      <c r="G1173" s="287"/>
      <c r="H1173" s="302"/>
      <c r="I1173" s="288"/>
      <c r="J1173" s="302"/>
      <c r="K1173" s="303"/>
      <c r="L1173" s="50"/>
      <c r="M1173" s="63"/>
    </row>
    <row r="1174" spans="1:13">
      <c r="A1174" s="44" cm="1">
        <f t="array" aca="1" ref="A1174" ca="1">IF(INDEX(B:B,ROW()),COUNTIF(OFFSET(INDEX(B:B,ROW()),ROW()*-1+6,,ROW()-5),TRUE),0)</f>
        <v>0</v>
      </c>
      <c r="B1174" s="44" t="b" cm="1">
        <f t="array" ref="B1174">AND(分科號=INDEX(E:E,ROW()),INDEX(D:D,ROW())&gt;=分起日,INDEX(D:D,ROW())&lt;=分訖日,IF(分專案="全部",TRUE,INDEX(J:J,ROW())=分專案))</f>
        <v>0</v>
      </c>
      <c r="C1174" s="45" cm="1">
        <f t="array" ref="C1174">IF(INDEX(F:F,ROW())&lt;&gt;"",INDEX(F:F,ROW()),IF(INDEX(E:E,ROW())&lt;&gt;0,INDEX(C:C,ROW()-1),0))</f>
        <v>0</v>
      </c>
      <c r="D1174" s="44" cm="1">
        <f t="array" ref="D1174">IF(INDEX(G:G,ROW())&lt;&gt;"",INDEX(G:G,ROW()),IF(INDEX(E:E,ROW())&lt;&gt;0,INDEX(D:D,ROW()-1),0))</f>
        <v>0</v>
      </c>
      <c r="E1174" s="217" cm="1">
        <f t="array" ref="E1174">IF(INDEX(I:I,ROW())&lt;&gt;"",VALUE(TRIM(LEFT(INDEX(I:I,ROW()),6))),0)</f>
        <v>0</v>
      </c>
      <c r="F1174" s="283"/>
      <c r="G1174" s="287"/>
      <c r="H1174" s="302"/>
      <c r="I1174" s="288"/>
      <c r="J1174" s="302"/>
      <c r="K1174" s="303"/>
      <c r="L1174" s="50"/>
      <c r="M1174" s="63"/>
    </row>
    <row r="1175" spans="1:13">
      <c r="A1175" s="44" cm="1">
        <f t="array" aca="1" ref="A1175" ca="1">IF(INDEX(B:B,ROW()),COUNTIF(OFFSET(INDEX(B:B,ROW()),ROW()*-1+6,,ROW()-5),TRUE),0)</f>
        <v>0</v>
      </c>
      <c r="B1175" s="44" t="b" cm="1">
        <f t="array" ref="B1175">AND(分科號=INDEX(E:E,ROW()),INDEX(D:D,ROW())&gt;=分起日,INDEX(D:D,ROW())&lt;=分訖日,IF(分專案="全部",TRUE,INDEX(J:J,ROW())=分專案))</f>
        <v>0</v>
      </c>
      <c r="C1175" s="45" cm="1">
        <f t="array" ref="C1175">IF(INDEX(F:F,ROW())&lt;&gt;"",INDEX(F:F,ROW()),IF(INDEX(E:E,ROW())&lt;&gt;0,INDEX(C:C,ROW()-1),0))</f>
        <v>0</v>
      </c>
      <c r="D1175" s="44" cm="1">
        <f t="array" ref="D1175">IF(INDEX(G:G,ROW())&lt;&gt;"",INDEX(G:G,ROW()),IF(INDEX(E:E,ROW())&lt;&gt;0,INDEX(D:D,ROW()-1),0))</f>
        <v>0</v>
      </c>
      <c r="E1175" s="217" cm="1">
        <f t="array" ref="E1175">IF(INDEX(I:I,ROW())&lt;&gt;"",VALUE(TRIM(LEFT(INDEX(I:I,ROW()),6))),0)</f>
        <v>0</v>
      </c>
      <c r="F1175" s="283"/>
      <c r="G1175" s="287"/>
      <c r="H1175" s="302"/>
      <c r="I1175" s="288"/>
      <c r="J1175" s="302"/>
      <c r="K1175" s="303"/>
      <c r="L1175" s="50"/>
      <c r="M1175" s="63"/>
    </row>
    <row r="1176" spans="1:13">
      <c r="A1176" s="44" cm="1">
        <f t="array" aca="1" ref="A1176" ca="1">IF(INDEX(B:B,ROW()),COUNTIF(OFFSET(INDEX(B:B,ROW()),ROW()*-1+6,,ROW()-5),TRUE),0)</f>
        <v>0</v>
      </c>
      <c r="B1176" s="44" t="b" cm="1">
        <f t="array" ref="B1176">AND(分科號=INDEX(E:E,ROW()),INDEX(D:D,ROW())&gt;=分起日,INDEX(D:D,ROW())&lt;=分訖日,IF(分專案="全部",TRUE,INDEX(J:J,ROW())=分專案))</f>
        <v>0</v>
      </c>
      <c r="C1176" s="45" cm="1">
        <f t="array" ref="C1176">IF(INDEX(F:F,ROW())&lt;&gt;"",INDEX(F:F,ROW()),IF(INDEX(E:E,ROW())&lt;&gt;0,INDEX(C:C,ROW()-1),0))</f>
        <v>0</v>
      </c>
      <c r="D1176" s="44" cm="1">
        <f t="array" ref="D1176">IF(INDEX(G:G,ROW())&lt;&gt;"",INDEX(G:G,ROW()),IF(INDEX(E:E,ROW())&lt;&gt;0,INDEX(D:D,ROW()-1),0))</f>
        <v>0</v>
      </c>
      <c r="E1176" s="217" cm="1">
        <f t="array" ref="E1176">IF(INDEX(I:I,ROW())&lt;&gt;"",VALUE(TRIM(LEFT(INDEX(I:I,ROW()),6))),0)</f>
        <v>0</v>
      </c>
      <c r="F1176" s="283"/>
      <c r="G1176" s="287"/>
      <c r="H1176" s="302"/>
      <c r="I1176" s="288"/>
      <c r="J1176" s="302"/>
      <c r="K1176" s="303"/>
      <c r="L1176" s="50"/>
      <c r="M1176" s="63"/>
    </row>
    <row r="1177" spans="1:13">
      <c r="A1177" s="44" cm="1">
        <f t="array" aca="1" ref="A1177" ca="1">IF(INDEX(B:B,ROW()),COUNTIF(OFFSET(INDEX(B:B,ROW()),ROW()*-1+6,,ROW()-5),TRUE),0)</f>
        <v>0</v>
      </c>
      <c r="B1177" s="44" t="b" cm="1">
        <f t="array" ref="B1177">AND(分科號=INDEX(E:E,ROW()),INDEX(D:D,ROW())&gt;=分起日,INDEX(D:D,ROW())&lt;=分訖日,IF(分專案="全部",TRUE,INDEX(J:J,ROW())=分專案))</f>
        <v>0</v>
      </c>
      <c r="C1177" s="45" cm="1">
        <f t="array" ref="C1177">IF(INDEX(F:F,ROW())&lt;&gt;"",INDEX(F:F,ROW()),IF(INDEX(E:E,ROW())&lt;&gt;0,INDEX(C:C,ROW()-1),0))</f>
        <v>0</v>
      </c>
      <c r="D1177" s="44" cm="1">
        <f t="array" ref="D1177">IF(INDEX(G:G,ROW())&lt;&gt;"",INDEX(G:G,ROW()),IF(INDEX(E:E,ROW())&lt;&gt;0,INDEX(D:D,ROW()-1),0))</f>
        <v>0</v>
      </c>
      <c r="E1177" s="217" cm="1">
        <f t="array" ref="E1177">IF(INDEX(I:I,ROW())&lt;&gt;"",VALUE(TRIM(LEFT(INDEX(I:I,ROW()),6))),0)</f>
        <v>0</v>
      </c>
      <c r="F1177" s="283"/>
      <c r="G1177" s="287"/>
      <c r="H1177" s="302"/>
      <c r="I1177" s="288"/>
      <c r="J1177" s="302"/>
      <c r="K1177" s="303"/>
      <c r="L1177" s="50"/>
      <c r="M1177" s="63"/>
    </row>
    <row r="1178" spans="1:13">
      <c r="A1178" s="44" cm="1">
        <f t="array" aca="1" ref="A1178" ca="1">IF(INDEX(B:B,ROW()),COUNTIF(OFFSET(INDEX(B:B,ROW()),ROW()*-1+6,,ROW()-5),TRUE),0)</f>
        <v>0</v>
      </c>
      <c r="B1178" s="44" t="b" cm="1">
        <f t="array" ref="B1178">AND(分科號=INDEX(E:E,ROW()),INDEX(D:D,ROW())&gt;=分起日,INDEX(D:D,ROW())&lt;=分訖日,IF(分專案="全部",TRUE,INDEX(J:J,ROW())=分專案))</f>
        <v>0</v>
      </c>
      <c r="C1178" s="45" cm="1">
        <f t="array" ref="C1178">IF(INDEX(F:F,ROW())&lt;&gt;"",INDEX(F:F,ROW()),IF(INDEX(E:E,ROW())&lt;&gt;0,INDEX(C:C,ROW()-1),0))</f>
        <v>0</v>
      </c>
      <c r="D1178" s="44" cm="1">
        <f t="array" ref="D1178">IF(INDEX(G:G,ROW())&lt;&gt;"",INDEX(G:G,ROW()),IF(INDEX(E:E,ROW())&lt;&gt;0,INDEX(D:D,ROW()-1),0))</f>
        <v>0</v>
      </c>
      <c r="E1178" s="217" cm="1">
        <f t="array" ref="E1178">IF(INDEX(I:I,ROW())&lt;&gt;"",VALUE(TRIM(LEFT(INDEX(I:I,ROW()),6))),0)</f>
        <v>0</v>
      </c>
      <c r="F1178" s="283"/>
      <c r="G1178" s="287"/>
      <c r="H1178" s="302"/>
      <c r="I1178" s="288"/>
      <c r="J1178" s="302"/>
      <c r="K1178" s="303"/>
      <c r="L1178" s="50"/>
      <c r="M1178" s="63"/>
    </row>
    <row r="1179" spans="1:13">
      <c r="A1179" s="44" cm="1">
        <f t="array" aca="1" ref="A1179" ca="1">IF(INDEX(B:B,ROW()),COUNTIF(OFFSET(INDEX(B:B,ROW()),ROW()*-1+6,,ROW()-5),TRUE),0)</f>
        <v>0</v>
      </c>
      <c r="B1179" s="44" t="b" cm="1">
        <f t="array" ref="B1179">AND(分科號=INDEX(E:E,ROW()),INDEX(D:D,ROW())&gt;=分起日,INDEX(D:D,ROW())&lt;=分訖日,IF(分專案="全部",TRUE,INDEX(J:J,ROW())=分專案))</f>
        <v>0</v>
      </c>
      <c r="C1179" s="45" cm="1">
        <f t="array" ref="C1179">IF(INDEX(F:F,ROW())&lt;&gt;"",INDEX(F:F,ROW()),IF(INDEX(E:E,ROW())&lt;&gt;0,INDEX(C:C,ROW()-1),0))</f>
        <v>0</v>
      </c>
      <c r="D1179" s="44" cm="1">
        <f t="array" ref="D1179">IF(INDEX(G:G,ROW())&lt;&gt;"",INDEX(G:G,ROW()),IF(INDEX(E:E,ROW())&lt;&gt;0,INDEX(D:D,ROW()-1),0))</f>
        <v>0</v>
      </c>
      <c r="E1179" s="217" cm="1">
        <f t="array" ref="E1179">IF(INDEX(I:I,ROW())&lt;&gt;"",VALUE(TRIM(LEFT(INDEX(I:I,ROW()),6))),0)</f>
        <v>0</v>
      </c>
      <c r="F1179" s="283"/>
      <c r="G1179" s="287"/>
      <c r="H1179" s="302"/>
      <c r="I1179" s="288"/>
      <c r="J1179" s="302"/>
      <c r="K1179" s="303"/>
      <c r="L1179" s="50"/>
      <c r="M1179" s="63"/>
    </row>
    <row r="1180" spans="1:13">
      <c r="A1180" s="44" cm="1">
        <f t="array" aca="1" ref="A1180" ca="1">IF(INDEX(B:B,ROW()),COUNTIF(OFFSET(INDEX(B:B,ROW()),ROW()*-1+6,,ROW()-5),TRUE),0)</f>
        <v>0</v>
      </c>
      <c r="B1180" s="44" t="b" cm="1">
        <f t="array" ref="B1180">AND(分科號=INDEX(E:E,ROW()),INDEX(D:D,ROW())&gt;=分起日,INDEX(D:D,ROW())&lt;=分訖日,IF(分專案="全部",TRUE,INDEX(J:J,ROW())=分專案))</f>
        <v>0</v>
      </c>
      <c r="C1180" s="45" cm="1">
        <f t="array" ref="C1180">IF(INDEX(F:F,ROW())&lt;&gt;"",INDEX(F:F,ROW()),IF(INDEX(E:E,ROW())&lt;&gt;0,INDEX(C:C,ROW()-1),0))</f>
        <v>0</v>
      </c>
      <c r="D1180" s="44" cm="1">
        <f t="array" ref="D1180">IF(INDEX(G:G,ROW())&lt;&gt;"",INDEX(G:G,ROW()),IF(INDEX(E:E,ROW())&lt;&gt;0,INDEX(D:D,ROW()-1),0))</f>
        <v>0</v>
      </c>
      <c r="E1180" s="217" cm="1">
        <f t="array" ref="E1180">IF(INDEX(I:I,ROW())&lt;&gt;"",VALUE(TRIM(LEFT(INDEX(I:I,ROW()),6))),0)</f>
        <v>0</v>
      </c>
      <c r="F1180" s="283"/>
      <c r="G1180" s="287"/>
      <c r="H1180" s="302"/>
      <c r="I1180" s="288"/>
      <c r="J1180" s="302"/>
      <c r="K1180" s="303"/>
      <c r="L1180" s="50"/>
      <c r="M1180" s="63"/>
    </row>
    <row r="1181" spans="1:13">
      <c r="A1181" s="44" cm="1">
        <f t="array" aca="1" ref="A1181" ca="1">IF(INDEX(B:B,ROW()),COUNTIF(OFFSET(INDEX(B:B,ROW()),ROW()*-1+6,,ROW()-5),TRUE),0)</f>
        <v>0</v>
      </c>
      <c r="B1181" s="44" t="b" cm="1">
        <f t="array" ref="B1181">AND(分科號=INDEX(E:E,ROW()),INDEX(D:D,ROW())&gt;=分起日,INDEX(D:D,ROW())&lt;=分訖日,IF(分專案="全部",TRUE,INDEX(J:J,ROW())=分專案))</f>
        <v>0</v>
      </c>
      <c r="C1181" s="45" cm="1">
        <f t="array" ref="C1181">IF(INDEX(F:F,ROW())&lt;&gt;"",INDEX(F:F,ROW()),IF(INDEX(E:E,ROW())&lt;&gt;0,INDEX(C:C,ROW()-1),0))</f>
        <v>0</v>
      </c>
      <c r="D1181" s="44" cm="1">
        <f t="array" ref="D1181">IF(INDEX(G:G,ROW())&lt;&gt;"",INDEX(G:G,ROW()),IF(INDEX(E:E,ROW())&lt;&gt;0,INDEX(D:D,ROW()-1),0))</f>
        <v>0</v>
      </c>
      <c r="E1181" s="217" cm="1">
        <f t="array" ref="E1181">IF(INDEX(I:I,ROW())&lt;&gt;"",VALUE(TRIM(LEFT(INDEX(I:I,ROW()),6))),0)</f>
        <v>0</v>
      </c>
      <c r="F1181" s="283"/>
      <c r="G1181" s="287"/>
      <c r="H1181" s="302"/>
      <c r="I1181" s="288"/>
      <c r="J1181" s="302"/>
      <c r="K1181" s="303"/>
      <c r="L1181" s="50"/>
      <c r="M1181" s="63"/>
    </row>
    <row r="1182" spans="1:13">
      <c r="A1182" s="44" cm="1">
        <f t="array" aca="1" ref="A1182" ca="1">IF(INDEX(B:B,ROW()),COUNTIF(OFFSET(INDEX(B:B,ROW()),ROW()*-1+6,,ROW()-5),TRUE),0)</f>
        <v>0</v>
      </c>
      <c r="B1182" s="44" t="b" cm="1">
        <f t="array" ref="B1182">AND(分科號=INDEX(E:E,ROW()),INDEX(D:D,ROW())&gt;=分起日,INDEX(D:D,ROW())&lt;=分訖日,IF(分專案="全部",TRUE,INDEX(J:J,ROW())=分專案))</f>
        <v>0</v>
      </c>
      <c r="C1182" s="45" cm="1">
        <f t="array" ref="C1182">IF(INDEX(F:F,ROW())&lt;&gt;"",INDEX(F:F,ROW()),IF(INDEX(E:E,ROW())&lt;&gt;0,INDEX(C:C,ROW()-1),0))</f>
        <v>0</v>
      </c>
      <c r="D1182" s="44" cm="1">
        <f t="array" ref="D1182">IF(INDEX(G:G,ROW())&lt;&gt;"",INDEX(G:G,ROW()),IF(INDEX(E:E,ROW())&lt;&gt;0,INDEX(D:D,ROW()-1),0))</f>
        <v>0</v>
      </c>
      <c r="E1182" s="217" cm="1">
        <f t="array" ref="E1182">IF(INDEX(I:I,ROW())&lt;&gt;"",VALUE(TRIM(LEFT(INDEX(I:I,ROW()),6))),0)</f>
        <v>0</v>
      </c>
      <c r="F1182" s="283"/>
      <c r="G1182" s="287"/>
      <c r="H1182" s="302"/>
      <c r="I1182" s="288"/>
      <c r="J1182" s="302"/>
      <c r="K1182" s="303"/>
      <c r="L1182" s="50"/>
      <c r="M1182" s="63"/>
    </row>
    <row r="1183" spans="1:13">
      <c r="A1183" s="44" cm="1">
        <f t="array" aca="1" ref="A1183" ca="1">IF(INDEX(B:B,ROW()),COUNTIF(OFFSET(INDEX(B:B,ROW()),ROW()*-1+6,,ROW()-5),TRUE),0)</f>
        <v>0</v>
      </c>
      <c r="B1183" s="44" t="b" cm="1">
        <f t="array" ref="B1183">AND(分科號=INDEX(E:E,ROW()),INDEX(D:D,ROW())&gt;=分起日,INDEX(D:D,ROW())&lt;=分訖日,IF(分專案="全部",TRUE,INDEX(J:J,ROW())=分專案))</f>
        <v>0</v>
      </c>
      <c r="C1183" s="45" cm="1">
        <f t="array" ref="C1183">IF(INDEX(F:F,ROW())&lt;&gt;"",INDEX(F:F,ROW()),IF(INDEX(E:E,ROW())&lt;&gt;0,INDEX(C:C,ROW()-1),0))</f>
        <v>0</v>
      </c>
      <c r="D1183" s="44" cm="1">
        <f t="array" ref="D1183">IF(INDEX(G:G,ROW())&lt;&gt;"",INDEX(G:G,ROW()),IF(INDEX(E:E,ROW())&lt;&gt;0,INDEX(D:D,ROW()-1),0))</f>
        <v>0</v>
      </c>
      <c r="E1183" s="217" cm="1">
        <f t="array" ref="E1183">IF(INDEX(I:I,ROW())&lt;&gt;"",VALUE(TRIM(LEFT(INDEX(I:I,ROW()),6))),0)</f>
        <v>0</v>
      </c>
      <c r="F1183" s="283"/>
      <c r="G1183" s="287"/>
      <c r="H1183" s="302"/>
      <c r="I1183" s="288"/>
      <c r="J1183" s="302"/>
      <c r="K1183" s="303"/>
      <c r="L1183" s="50"/>
      <c r="M1183" s="63"/>
    </row>
    <row r="1184" spans="1:13">
      <c r="A1184" s="44" cm="1">
        <f t="array" aca="1" ref="A1184" ca="1">IF(INDEX(B:B,ROW()),COUNTIF(OFFSET(INDEX(B:B,ROW()),ROW()*-1+6,,ROW()-5),TRUE),0)</f>
        <v>0</v>
      </c>
      <c r="B1184" s="44" t="b" cm="1">
        <f t="array" ref="B1184">AND(分科號=INDEX(E:E,ROW()),INDEX(D:D,ROW())&gt;=分起日,INDEX(D:D,ROW())&lt;=分訖日,IF(分專案="全部",TRUE,INDEX(J:J,ROW())=分專案))</f>
        <v>0</v>
      </c>
      <c r="C1184" s="45" cm="1">
        <f t="array" ref="C1184">IF(INDEX(F:F,ROW())&lt;&gt;"",INDEX(F:F,ROW()),IF(INDEX(E:E,ROW())&lt;&gt;0,INDEX(C:C,ROW()-1),0))</f>
        <v>0</v>
      </c>
      <c r="D1184" s="44" cm="1">
        <f t="array" ref="D1184">IF(INDEX(G:G,ROW())&lt;&gt;"",INDEX(G:G,ROW()),IF(INDEX(E:E,ROW())&lt;&gt;0,INDEX(D:D,ROW()-1),0))</f>
        <v>0</v>
      </c>
      <c r="E1184" s="217" cm="1">
        <f t="array" ref="E1184">IF(INDEX(I:I,ROW())&lt;&gt;"",VALUE(TRIM(LEFT(INDEX(I:I,ROW()),6))),0)</f>
        <v>0</v>
      </c>
      <c r="F1184" s="283"/>
      <c r="G1184" s="287"/>
      <c r="H1184" s="302"/>
      <c r="I1184" s="288"/>
      <c r="J1184" s="302"/>
      <c r="K1184" s="303"/>
      <c r="L1184" s="50"/>
      <c r="M1184" s="63"/>
    </row>
    <row r="1185" spans="1:13">
      <c r="A1185" s="44" cm="1">
        <f t="array" aca="1" ref="A1185" ca="1">IF(INDEX(B:B,ROW()),COUNTIF(OFFSET(INDEX(B:B,ROW()),ROW()*-1+6,,ROW()-5),TRUE),0)</f>
        <v>0</v>
      </c>
      <c r="B1185" s="44" t="b" cm="1">
        <f t="array" ref="B1185">AND(分科號=INDEX(E:E,ROW()),INDEX(D:D,ROW())&gt;=分起日,INDEX(D:D,ROW())&lt;=分訖日,IF(分專案="全部",TRUE,INDEX(J:J,ROW())=分專案))</f>
        <v>0</v>
      </c>
      <c r="C1185" s="45" cm="1">
        <f t="array" ref="C1185">IF(INDEX(F:F,ROW())&lt;&gt;"",INDEX(F:F,ROW()),IF(INDEX(E:E,ROW())&lt;&gt;0,INDEX(C:C,ROW()-1),0))</f>
        <v>0</v>
      </c>
      <c r="D1185" s="44" cm="1">
        <f t="array" ref="D1185">IF(INDEX(G:G,ROW())&lt;&gt;"",INDEX(G:G,ROW()),IF(INDEX(E:E,ROW())&lt;&gt;0,INDEX(D:D,ROW()-1),0))</f>
        <v>0</v>
      </c>
      <c r="E1185" s="217" cm="1">
        <f t="array" ref="E1185">IF(INDEX(I:I,ROW())&lt;&gt;"",VALUE(TRIM(LEFT(INDEX(I:I,ROW()),6))),0)</f>
        <v>0</v>
      </c>
      <c r="F1185" s="283"/>
      <c r="G1185" s="287"/>
      <c r="H1185" s="302"/>
      <c r="I1185" s="288"/>
      <c r="J1185" s="302"/>
      <c r="K1185" s="303"/>
      <c r="L1185" s="50"/>
      <c r="M1185" s="63"/>
    </row>
    <row r="1186" spans="1:13">
      <c r="A1186" s="44" cm="1">
        <f t="array" aca="1" ref="A1186" ca="1">IF(INDEX(B:B,ROW()),COUNTIF(OFFSET(INDEX(B:B,ROW()),ROW()*-1+6,,ROW()-5),TRUE),0)</f>
        <v>0</v>
      </c>
      <c r="B1186" s="44" t="b" cm="1">
        <f t="array" ref="B1186">AND(分科號=INDEX(E:E,ROW()),INDEX(D:D,ROW())&gt;=分起日,INDEX(D:D,ROW())&lt;=分訖日,IF(分專案="全部",TRUE,INDEX(J:J,ROW())=分專案))</f>
        <v>0</v>
      </c>
      <c r="C1186" s="45" cm="1">
        <f t="array" ref="C1186">IF(INDEX(F:F,ROW())&lt;&gt;"",INDEX(F:F,ROW()),IF(INDEX(E:E,ROW())&lt;&gt;0,INDEX(C:C,ROW()-1),0))</f>
        <v>0</v>
      </c>
      <c r="D1186" s="44" cm="1">
        <f t="array" ref="D1186">IF(INDEX(G:G,ROW())&lt;&gt;"",INDEX(G:G,ROW()),IF(INDEX(E:E,ROW())&lt;&gt;0,INDEX(D:D,ROW()-1),0))</f>
        <v>0</v>
      </c>
      <c r="E1186" s="217" cm="1">
        <f t="array" ref="E1186">IF(INDEX(I:I,ROW())&lt;&gt;"",VALUE(TRIM(LEFT(INDEX(I:I,ROW()),6))),0)</f>
        <v>0</v>
      </c>
      <c r="F1186" s="283"/>
      <c r="G1186" s="287"/>
      <c r="H1186" s="302"/>
      <c r="I1186" s="288"/>
      <c r="J1186" s="302"/>
      <c r="K1186" s="303"/>
      <c r="L1186" s="50"/>
      <c r="M1186" s="63"/>
    </row>
    <row r="1187" spans="1:13">
      <c r="A1187" s="44" cm="1">
        <f t="array" aca="1" ref="A1187" ca="1">IF(INDEX(B:B,ROW()),COUNTIF(OFFSET(INDEX(B:B,ROW()),ROW()*-1+6,,ROW()-5),TRUE),0)</f>
        <v>0</v>
      </c>
      <c r="B1187" s="44" t="b" cm="1">
        <f t="array" ref="B1187">AND(分科號=INDEX(E:E,ROW()),INDEX(D:D,ROW())&gt;=分起日,INDEX(D:D,ROW())&lt;=分訖日,IF(分專案="全部",TRUE,INDEX(J:J,ROW())=分專案))</f>
        <v>0</v>
      </c>
      <c r="C1187" s="45" cm="1">
        <f t="array" ref="C1187">IF(INDEX(F:F,ROW())&lt;&gt;"",INDEX(F:F,ROW()),IF(INDEX(E:E,ROW())&lt;&gt;0,INDEX(C:C,ROW()-1),0))</f>
        <v>0</v>
      </c>
      <c r="D1187" s="44" cm="1">
        <f t="array" ref="D1187">IF(INDEX(G:G,ROW())&lt;&gt;"",INDEX(G:G,ROW()),IF(INDEX(E:E,ROW())&lt;&gt;0,INDEX(D:D,ROW()-1),0))</f>
        <v>0</v>
      </c>
      <c r="E1187" s="217" cm="1">
        <f t="array" ref="E1187">IF(INDEX(I:I,ROW())&lt;&gt;"",VALUE(TRIM(LEFT(INDEX(I:I,ROW()),6))),0)</f>
        <v>0</v>
      </c>
      <c r="F1187" s="283"/>
      <c r="G1187" s="287"/>
      <c r="H1187" s="302"/>
      <c r="I1187" s="288"/>
      <c r="J1187" s="302"/>
      <c r="K1187" s="303"/>
      <c r="L1187" s="50"/>
      <c r="M1187" s="63"/>
    </row>
    <row r="1188" spans="1:13">
      <c r="A1188" s="44" cm="1">
        <f t="array" aca="1" ref="A1188" ca="1">IF(INDEX(B:B,ROW()),COUNTIF(OFFSET(INDEX(B:B,ROW()),ROW()*-1+6,,ROW()-5),TRUE),0)</f>
        <v>0</v>
      </c>
      <c r="B1188" s="44" t="b" cm="1">
        <f t="array" ref="B1188">AND(分科號=INDEX(E:E,ROW()),INDEX(D:D,ROW())&gt;=分起日,INDEX(D:D,ROW())&lt;=分訖日,IF(分專案="全部",TRUE,INDEX(J:J,ROW())=分專案))</f>
        <v>0</v>
      </c>
      <c r="C1188" s="45" cm="1">
        <f t="array" ref="C1188">IF(INDEX(F:F,ROW())&lt;&gt;"",INDEX(F:F,ROW()),IF(INDEX(E:E,ROW())&lt;&gt;0,INDEX(C:C,ROW()-1),0))</f>
        <v>0</v>
      </c>
      <c r="D1188" s="44" cm="1">
        <f t="array" ref="D1188">IF(INDEX(G:G,ROW())&lt;&gt;"",INDEX(G:G,ROW()),IF(INDEX(E:E,ROW())&lt;&gt;0,INDEX(D:D,ROW()-1),0))</f>
        <v>0</v>
      </c>
      <c r="E1188" s="217" cm="1">
        <f t="array" ref="E1188">IF(INDEX(I:I,ROW())&lt;&gt;"",VALUE(TRIM(LEFT(INDEX(I:I,ROW()),6))),0)</f>
        <v>0</v>
      </c>
      <c r="F1188" s="283"/>
      <c r="G1188" s="287"/>
      <c r="H1188" s="302"/>
      <c r="I1188" s="288"/>
      <c r="J1188" s="302"/>
      <c r="K1188" s="303"/>
      <c r="L1188" s="50"/>
      <c r="M1188" s="63"/>
    </row>
    <row r="1189" spans="1:13">
      <c r="A1189" s="44" cm="1">
        <f t="array" aca="1" ref="A1189" ca="1">IF(INDEX(B:B,ROW()),COUNTIF(OFFSET(INDEX(B:B,ROW()),ROW()*-1+6,,ROW()-5),TRUE),0)</f>
        <v>0</v>
      </c>
      <c r="B1189" s="44" t="b" cm="1">
        <f t="array" ref="B1189">AND(分科號=INDEX(E:E,ROW()),INDEX(D:D,ROW())&gt;=分起日,INDEX(D:D,ROW())&lt;=分訖日,IF(分專案="全部",TRUE,INDEX(J:J,ROW())=分專案))</f>
        <v>0</v>
      </c>
      <c r="C1189" s="45" cm="1">
        <f t="array" ref="C1189">IF(INDEX(F:F,ROW())&lt;&gt;"",INDEX(F:F,ROW()),IF(INDEX(E:E,ROW())&lt;&gt;0,INDEX(C:C,ROW()-1),0))</f>
        <v>0</v>
      </c>
      <c r="D1189" s="44" cm="1">
        <f t="array" ref="D1189">IF(INDEX(G:G,ROW())&lt;&gt;"",INDEX(G:G,ROW()),IF(INDEX(E:E,ROW())&lt;&gt;0,INDEX(D:D,ROW()-1),0))</f>
        <v>0</v>
      </c>
      <c r="E1189" s="217" cm="1">
        <f t="array" ref="E1189">IF(INDEX(I:I,ROW())&lt;&gt;"",VALUE(TRIM(LEFT(INDEX(I:I,ROW()),6))),0)</f>
        <v>0</v>
      </c>
      <c r="F1189" s="283"/>
      <c r="G1189" s="287"/>
      <c r="H1189" s="302"/>
      <c r="I1189" s="288"/>
      <c r="J1189" s="302"/>
      <c r="K1189" s="303"/>
      <c r="L1189" s="50"/>
      <c r="M1189" s="63"/>
    </row>
    <row r="1190" spans="1:13">
      <c r="A1190" s="44" cm="1">
        <f t="array" aca="1" ref="A1190" ca="1">IF(INDEX(B:B,ROW()),COUNTIF(OFFSET(INDEX(B:B,ROW()),ROW()*-1+6,,ROW()-5),TRUE),0)</f>
        <v>0</v>
      </c>
      <c r="B1190" s="44" t="b" cm="1">
        <f t="array" ref="B1190">AND(分科號=INDEX(E:E,ROW()),INDEX(D:D,ROW())&gt;=分起日,INDEX(D:D,ROW())&lt;=分訖日,IF(分專案="全部",TRUE,INDEX(J:J,ROW())=分專案))</f>
        <v>0</v>
      </c>
      <c r="C1190" s="45" cm="1">
        <f t="array" ref="C1190">IF(INDEX(F:F,ROW())&lt;&gt;"",INDEX(F:F,ROW()),IF(INDEX(E:E,ROW())&lt;&gt;0,INDEX(C:C,ROW()-1),0))</f>
        <v>0</v>
      </c>
      <c r="D1190" s="44" cm="1">
        <f t="array" ref="D1190">IF(INDEX(G:G,ROW())&lt;&gt;"",INDEX(G:G,ROW()),IF(INDEX(E:E,ROW())&lt;&gt;0,INDEX(D:D,ROW()-1),0))</f>
        <v>0</v>
      </c>
      <c r="E1190" s="217" cm="1">
        <f t="array" ref="E1190">IF(INDEX(I:I,ROW())&lt;&gt;"",VALUE(TRIM(LEFT(INDEX(I:I,ROW()),6))),0)</f>
        <v>0</v>
      </c>
      <c r="F1190" s="283"/>
      <c r="G1190" s="287"/>
      <c r="H1190" s="302"/>
      <c r="I1190" s="288"/>
      <c r="J1190" s="302"/>
      <c r="K1190" s="303"/>
      <c r="L1190" s="50"/>
      <c r="M1190" s="63"/>
    </row>
    <row r="1191" spans="1:13">
      <c r="A1191" s="44" cm="1">
        <f t="array" aca="1" ref="A1191" ca="1">IF(INDEX(B:B,ROW()),COUNTIF(OFFSET(INDEX(B:B,ROW()),ROW()*-1+6,,ROW()-5),TRUE),0)</f>
        <v>0</v>
      </c>
      <c r="B1191" s="44" t="b" cm="1">
        <f t="array" ref="B1191">AND(分科號=INDEX(E:E,ROW()),INDEX(D:D,ROW())&gt;=分起日,INDEX(D:D,ROW())&lt;=分訖日,IF(分專案="全部",TRUE,INDEX(J:J,ROW())=分專案))</f>
        <v>0</v>
      </c>
      <c r="C1191" s="45" cm="1">
        <f t="array" ref="C1191">IF(INDEX(F:F,ROW())&lt;&gt;"",INDEX(F:F,ROW()),IF(INDEX(E:E,ROW())&lt;&gt;0,INDEX(C:C,ROW()-1),0))</f>
        <v>0</v>
      </c>
      <c r="D1191" s="44" cm="1">
        <f t="array" ref="D1191">IF(INDEX(G:G,ROW())&lt;&gt;"",INDEX(G:G,ROW()),IF(INDEX(E:E,ROW())&lt;&gt;0,INDEX(D:D,ROW()-1),0))</f>
        <v>0</v>
      </c>
      <c r="E1191" s="217" cm="1">
        <f t="array" ref="E1191">IF(INDEX(I:I,ROW())&lt;&gt;"",VALUE(TRIM(LEFT(INDEX(I:I,ROW()),6))),0)</f>
        <v>0</v>
      </c>
      <c r="F1191" s="283"/>
      <c r="G1191" s="287"/>
      <c r="H1191" s="302"/>
      <c r="I1191" s="288"/>
      <c r="J1191" s="302"/>
      <c r="K1191" s="303"/>
      <c r="L1191" s="50"/>
      <c r="M1191" s="63"/>
    </row>
    <row r="1192" spans="1:13">
      <c r="A1192" s="44" cm="1">
        <f t="array" aca="1" ref="A1192" ca="1">IF(INDEX(B:B,ROW()),COUNTIF(OFFSET(INDEX(B:B,ROW()),ROW()*-1+6,,ROW()-5),TRUE),0)</f>
        <v>0</v>
      </c>
      <c r="B1192" s="44" t="b" cm="1">
        <f t="array" ref="B1192">AND(分科號=INDEX(E:E,ROW()),INDEX(D:D,ROW())&gt;=分起日,INDEX(D:D,ROW())&lt;=分訖日,IF(分專案="全部",TRUE,INDEX(J:J,ROW())=分專案))</f>
        <v>0</v>
      </c>
      <c r="C1192" s="45" cm="1">
        <f t="array" ref="C1192">IF(INDEX(F:F,ROW())&lt;&gt;"",INDEX(F:F,ROW()),IF(INDEX(E:E,ROW())&lt;&gt;0,INDEX(C:C,ROW()-1),0))</f>
        <v>0</v>
      </c>
      <c r="D1192" s="44" cm="1">
        <f t="array" ref="D1192">IF(INDEX(G:G,ROW())&lt;&gt;"",INDEX(G:G,ROW()),IF(INDEX(E:E,ROW())&lt;&gt;0,INDEX(D:D,ROW()-1),0))</f>
        <v>0</v>
      </c>
      <c r="E1192" s="217" cm="1">
        <f t="array" ref="E1192">IF(INDEX(I:I,ROW())&lt;&gt;"",VALUE(TRIM(LEFT(INDEX(I:I,ROW()),6))),0)</f>
        <v>0</v>
      </c>
      <c r="F1192" s="283"/>
      <c r="G1192" s="287"/>
      <c r="H1192" s="302"/>
      <c r="I1192" s="288"/>
      <c r="J1192" s="302"/>
      <c r="K1192" s="303"/>
      <c r="L1192" s="50"/>
      <c r="M1192" s="63"/>
    </row>
    <row r="1193" spans="1:13">
      <c r="A1193" s="44" cm="1">
        <f t="array" aca="1" ref="A1193" ca="1">IF(INDEX(B:B,ROW()),COUNTIF(OFFSET(INDEX(B:B,ROW()),ROW()*-1+6,,ROW()-5),TRUE),0)</f>
        <v>0</v>
      </c>
      <c r="B1193" s="44" t="b" cm="1">
        <f t="array" ref="B1193">AND(分科號=INDEX(E:E,ROW()),INDEX(D:D,ROW())&gt;=分起日,INDEX(D:D,ROW())&lt;=分訖日,IF(分專案="全部",TRUE,INDEX(J:J,ROW())=分專案))</f>
        <v>0</v>
      </c>
      <c r="C1193" s="45" cm="1">
        <f t="array" ref="C1193">IF(INDEX(F:F,ROW())&lt;&gt;"",INDEX(F:F,ROW()),IF(INDEX(E:E,ROW())&lt;&gt;0,INDEX(C:C,ROW()-1),0))</f>
        <v>0</v>
      </c>
      <c r="D1193" s="44" cm="1">
        <f t="array" ref="D1193">IF(INDEX(G:G,ROW())&lt;&gt;"",INDEX(G:G,ROW()),IF(INDEX(E:E,ROW())&lt;&gt;0,INDEX(D:D,ROW()-1),0))</f>
        <v>0</v>
      </c>
      <c r="E1193" s="217" cm="1">
        <f t="array" ref="E1193">IF(INDEX(I:I,ROW())&lt;&gt;"",VALUE(TRIM(LEFT(INDEX(I:I,ROW()),6))),0)</f>
        <v>0</v>
      </c>
      <c r="F1193" s="283"/>
      <c r="G1193" s="287"/>
      <c r="H1193" s="302"/>
      <c r="I1193" s="288"/>
      <c r="J1193" s="302"/>
      <c r="K1193" s="303"/>
      <c r="L1193" s="50"/>
      <c r="M1193" s="63"/>
    </row>
    <row r="1194" spans="1:13">
      <c r="A1194" s="44" cm="1">
        <f t="array" aca="1" ref="A1194" ca="1">IF(INDEX(B:B,ROW()),COUNTIF(OFFSET(INDEX(B:B,ROW()),ROW()*-1+6,,ROW()-5),TRUE),0)</f>
        <v>0</v>
      </c>
      <c r="B1194" s="44" t="b" cm="1">
        <f t="array" ref="B1194">AND(分科號=INDEX(E:E,ROW()),INDEX(D:D,ROW())&gt;=分起日,INDEX(D:D,ROW())&lt;=分訖日,IF(分專案="全部",TRUE,INDEX(J:J,ROW())=分專案))</f>
        <v>0</v>
      </c>
      <c r="C1194" s="45" cm="1">
        <f t="array" ref="C1194">IF(INDEX(F:F,ROW())&lt;&gt;"",INDEX(F:F,ROW()),IF(INDEX(E:E,ROW())&lt;&gt;0,INDEX(C:C,ROW()-1),0))</f>
        <v>0</v>
      </c>
      <c r="D1194" s="44" cm="1">
        <f t="array" ref="D1194">IF(INDEX(G:G,ROW())&lt;&gt;"",INDEX(G:G,ROW()),IF(INDEX(E:E,ROW())&lt;&gt;0,INDEX(D:D,ROW()-1),0))</f>
        <v>0</v>
      </c>
      <c r="E1194" s="217" cm="1">
        <f t="array" ref="E1194">IF(INDEX(I:I,ROW())&lt;&gt;"",VALUE(TRIM(LEFT(INDEX(I:I,ROW()),6))),0)</f>
        <v>0</v>
      </c>
      <c r="F1194" s="283"/>
      <c r="G1194" s="287"/>
      <c r="H1194" s="302"/>
      <c r="I1194" s="288"/>
      <c r="J1194" s="302"/>
      <c r="K1194" s="303"/>
      <c r="L1194" s="50"/>
      <c r="M1194" s="63"/>
    </row>
    <row r="1195" spans="1:13">
      <c r="A1195" s="44" cm="1">
        <f t="array" aca="1" ref="A1195" ca="1">IF(INDEX(B:B,ROW()),COUNTIF(OFFSET(INDEX(B:B,ROW()),ROW()*-1+6,,ROW()-5),TRUE),0)</f>
        <v>0</v>
      </c>
      <c r="B1195" s="44" t="b" cm="1">
        <f t="array" ref="B1195">AND(分科號=INDEX(E:E,ROW()),INDEX(D:D,ROW())&gt;=分起日,INDEX(D:D,ROW())&lt;=分訖日,IF(分專案="全部",TRUE,INDEX(J:J,ROW())=分專案))</f>
        <v>0</v>
      </c>
      <c r="C1195" s="45" cm="1">
        <f t="array" ref="C1195">IF(INDEX(F:F,ROW())&lt;&gt;"",INDEX(F:F,ROW()),IF(INDEX(E:E,ROW())&lt;&gt;0,INDEX(C:C,ROW()-1),0))</f>
        <v>0</v>
      </c>
      <c r="D1195" s="44" cm="1">
        <f t="array" ref="D1195">IF(INDEX(G:G,ROW())&lt;&gt;"",INDEX(G:G,ROW()),IF(INDEX(E:E,ROW())&lt;&gt;0,INDEX(D:D,ROW()-1),0))</f>
        <v>0</v>
      </c>
      <c r="E1195" s="217" cm="1">
        <f t="array" ref="E1195">IF(INDEX(I:I,ROW())&lt;&gt;"",VALUE(TRIM(LEFT(INDEX(I:I,ROW()),6))),0)</f>
        <v>0</v>
      </c>
      <c r="F1195" s="283"/>
      <c r="G1195" s="287"/>
      <c r="H1195" s="302"/>
      <c r="I1195" s="288"/>
      <c r="J1195" s="302"/>
      <c r="K1195" s="303"/>
      <c r="L1195" s="50"/>
      <c r="M1195" s="63"/>
    </row>
    <row r="1196" spans="1:13">
      <c r="A1196" s="44" cm="1">
        <f t="array" aca="1" ref="A1196" ca="1">IF(INDEX(B:B,ROW()),COUNTIF(OFFSET(INDEX(B:B,ROW()),ROW()*-1+6,,ROW()-5),TRUE),0)</f>
        <v>0</v>
      </c>
      <c r="B1196" s="44" t="b" cm="1">
        <f t="array" ref="B1196">AND(分科號=INDEX(E:E,ROW()),INDEX(D:D,ROW())&gt;=分起日,INDEX(D:D,ROW())&lt;=分訖日,IF(分專案="全部",TRUE,INDEX(J:J,ROW())=分專案))</f>
        <v>0</v>
      </c>
      <c r="C1196" s="45" cm="1">
        <f t="array" ref="C1196">IF(INDEX(F:F,ROW())&lt;&gt;"",INDEX(F:F,ROW()),IF(INDEX(E:E,ROW())&lt;&gt;0,INDEX(C:C,ROW()-1),0))</f>
        <v>0</v>
      </c>
      <c r="D1196" s="44" cm="1">
        <f t="array" ref="D1196">IF(INDEX(G:G,ROW())&lt;&gt;"",INDEX(G:G,ROW()),IF(INDEX(E:E,ROW())&lt;&gt;0,INDEX(D:D,ROW()-1),0))</f>
        <v>0</v>
      </c>
      <c r="E1196" s="217" cm="1">
        <f t="array" ref="E1196">IF(INDEX(I:I,ROW())&lt;&gt;"",VALUE(TRIM(LEFT(INDEX(I:I,ROW()),6))),0)</f>
        <v>0</v>
      </c>
      <c r="F1196" s="283"/>
      <c r="G1196" s="287"/>
      <c r="H1196" s="302"/>
      <c r="I1196" s="288"/>
      <c r="J1196" s="302"/>
      <c r="K1196" s="303"/>
      <c r="L1196" s="50"/>
      <c r="M1196" s="63"/>
    </row>
    <row r="1197" spans="1:13">
      <c r="A1197" s="44" cm="1">
        <f t="array" aca="1" ref="A1197" ca="1">IF(INDEX(B:B,ROW()),COUNTIF(OFFSET(INDEX(B:B,ROW()),ROW()*-1+6,,ROW()-5),TRUE),0)</f>
        <v>0</v>
      </c>
      <c r="B1197" s="44" t="b" cm="1">
        <f t="array" ref="B1197">AND(分科號=INDEX(E:E,ROW()),INDEX(D:D,ROW())&gt;=分起日,INDEX(D:D,ROW())&lt;=分訖日,IF(分專案="全部",TRUE,INDEX(J:J,ROW())=分專案))</f>
        <v>0</v>
      </c>
      <c r="C1197" s="45" cm="1">
        <f t="array" ref="C1197">IF(INDEX(F:F,ROW())&lt;&gt;"",INDEX(F:F,ROW()),IF(INDEX(E:E,ROW())&lt;&gt;0,INDEX(C:C,ROW()-1),0))</f>
        <v>0</v>
      </c>
      <c r="D1197" s="44" cm="1">
        <f t="array" ref="D1197">IF(INDEX(G:G,ROW())&lt;&gt;"",INDEX(G:G,ROW()),IF(INDEX(E:E,ROW())&lt;&gt;0,INDEX(D:D,ROW()-1),0))</f>
        <v>0</v>
      </c>
      <c r="E1197" s="217" cm="1">
        <f t="array" ref="E1197">IF(INDEX(I:I,ROW())&lt;&gt;"",VALUE(TRIM(LEFT(INDEX(I:I,ROW()),6))),0)</f>
        <v>0</v>
      </c>
      <c r="F1197" s="283"/>
      <c r="G1197" s="287"/>
      <c r="H1197" s="302"/>
      <c r="I1197" s="288"/>
      <c r="J1197" s="302"/>
      <c r="K1197" s="303"/>
      <c r="L1197" s="50"/>
      <c r="M1197" s="63"/>
    </row>
    <row r="1198" spans="1:13">
      <c r="A1198" s="44" cm="1">
        <f t="array" aca="1" ref="A1198" ca="1">IF(INDEX(B:B,ROW()),COUNTIF(OFFSET(INDEX(B:B,ROW()),ROW()*-1+6,,ROW()-5),TRUE),0)</f>
        <v>0</v>
      </c>
      <c r="B1198" s="44" t="b" cm="1">
        <f t="array" ref="B1198">AND(分科號=INDEX(E:E,ROW()),INDEX(D:D,ROW())&gt;=分起日,INDEX(D:D,ROW())&lt;=分訖日,IF(分專案="全部",TRUE,INDEX(J:J,ROW())=分專案))</f>
        <v>0</v>
      </c>
      <c r="C1198" s="45" cm="1">
        <f t="array" ref="C1198">IF(INDEX(F:F,ROW())&lt;&gt;"",INDEX(F:F,ROW()),IF(INDEX(E:E,ROW())&lt;&gt;0,INDEX(C:C,ROW()-1),0))</f>
        <v>0</v>
      </c>
      <c r="D1198" s="44" cm="1">
        <f t="array" ref="D1198">IF(INDEX(G:G,ROW())&lt;&gt;"",INDEX(G:G,ROW()),IF(INDEX(E:E,ROW())&lt;&gt;0,INDEX(D:D,ROW()-1),0))</f>
        <v>0</v>
      </c>
      <c r="E1198" s="217" cm="1">
        <f t="array" ref="E1198">IF(INDEX(I:I,ROW())&lt;&gt;"",VALUE(TRIM(LEFT(INDEX(I:I,ROW()),6))),0)</f>
        <v>0</v>
      </c>
      <c r="F1198" s="283"/>
      <c r="G1198" s="287"/>
      <c r="H1198" s="302"/>
      <c r="I1198" s="288"/>
      <c r="J1198" s="302"/>
      <c r="K1198" s="303"/>
      <c r="L1198" s="50"/>
      <c r="M1198" s="63"/>
    </row>
    <row r="1199" spans="1:13">
      <c r="A1199" s="44" cm="1">
        <f t="array" aca="1" ref="A1199" ca="1">IF(INDEX(B:B,ROW()),COUNTIF(OFFSET(INDEX(B:B,ROW()),ROW()*-1+6,,ROW()-5),TRUE),0)</f>
        <v>0</v>
      </c>
      <c r="B1199" s="44" t="b" cm="1">
        <f t="array" ref="B1199">AND(分科號=INDEX(E:E,ROW()),INDEX(D:D,ROW())&gt;=分起日,INDEX(D:D,ROW())&lt;=分訖日,IF(分專案="全部",TRUE,INDEX(J:J,ROW())=分專案))</f>
        <v>0</v>
      </c>
      <c r="C1199" s="45" cm="1">
        <f t="array" ref="C1199">IF(INDEX(F:F,ROW())&lt;&gt;"",INDEX(F:F,ROW()),IF(INDEX(E:E,ROW())&lt;&gt;0,INDEX(C:C,ROW()-1),0))</f>
        <v>0</v>
      </c>
      <c r="D1199" s="44" cm="1">
        <f t="array" ref="D1199">IF(INDEX(G:G,ROW())&lt;&gt;"",INDEX(G:G,ROW()),IF(INDEX(E:E,ROW())&lt;&gt;0,INDEX(D:D,ROW()-1),0))</f>
        <v>0</v>
      </c>
      <c r="E1199" s="217" cm="1">
        <f t="array" ref="E1199">IF(INDEX(I:I,ROW())&lt;&gt;"",VALUE(TRIM(LEFT(INDEX(I:I,ROW()),6))),0)</f>
        <v>0</v>
      </c>
      <c r="F1199" s="283"/>
      <c r="G1199" s="287"/>
      <c r="H1199" s="302"/>
      <c r="I1199" s="288"/>
      <c r="J1199" s="302"/>
      <c r="K1199" s="303"/>
      <c r="L1199" s="50"/>
      <c r="M1199" s="63"/>
    </row>
    <row r="1200" spans="1:13">
      <c r="A1200" s="44" cm="1">
        <f t="array" aca="1" ref="A1200" ca="1">IF(INDEX(B:B,ROW()),COUNTIF(OFFSET(INDEX(B:B,ROW()),ROW()*-1+6,,ROW()-5),TRUE),0)</f>
        <v>0</v>
      </c>
      <c r="B1200" s="44" t="b" cm="1">
        <f t="array" ref="B1200">AND(分科號=INDEX(E:E,ROW()),INDEX(D:D,ROW())&gt;=分起日,INDEX(D:D,ROW())&lt;=分訖日,IF(分專案="全部",TRUE,INDEX(J:J,ROW())=分專案))</f>
        <v>0</v>
      </c>
      <c r="C1200" s="45" cm="1">
        <f t="array" ref="C1200">IF(INDEX(F:F,ROW())&lt;&gt;"",INDEX(F:F,ROW()),IF(INDEX(E:E,ROW())&lt;&gt;0,INDEX(C:C,ROW()-1),0))</f>
        <v>0</v>
      </c>
      <c r="D1200" s="44" cm="1">
        <f t="array" ref="D1200">IF(INDEX(G:G,ROW())&lt;&gt;"",INDEX(G:G,ROW()),IF(INDEX(E:E,ROW())&lt;&gt;0,INDEX(D:D,ROW()-1),0))</f>
        <v>0</v>
      </c>
      <c r="E1200" s="217" cm="1">
        <f t="array" ref="E1200">IF(INDEX(I:I,ROW())&lt;&gt;"",VALUE(TRIM(LEFT(INDEX(I:I,ROW()),6))),0)</f>
        <v>0</v>
      </c>
      <c r="F1200" s="283"/>
      <c r="G1200" s="287"/>
      <c r="H1200" s="302"/>
      <c r="I1200" s="288"/>
      <c r="J1200" s="302"/>
      <c r="K1200" s="303"/>
      <c r="L1200" s="50"/>
      <c r="M1200" s="63"/>
    </row>
    <row r="1201" spans="1:13">
      <c r="A1201" s="44" cm="1">
        <f t="array" aca="1" ref="A1201" ca="1">IF(INDEX(B:B,ROW()),COUNTIF(OFFSET(INDEX(B:B,ROW()),ROW()*-1+6,,ROW()-5),TRUE),0)</f>
        <v>0</v>
      </c>
      <c r="B1201" s="44" t="b" cm="1">
        <f t="array" ref="B1201">AND(分科號=INDEX(E:E,ROW()),INDEX(D:D,ROW())&gt;=分起日,INDEX(D:D,ROW())&lt;=分訖日,IF(分專案="全部",TRUE,INDEX(J:J,ROW())=分專案))</f>
        <v>0</v>
      </c>
      <c r="C1201" s="45" cm="1">
        <f t="array" ref="C1201">IF(INDEX(F:F,ROW())&lt;&gt;"",INDEX(F:F,ROW()),IF(INDEX(E:E,ROW())&lt;&gt;0,INDEX(C:C,ROW()-1),0))</f>
        <v>0</v>
      </c>
      <c r="D1201" s="44" cm="1">
        <f t="array" ref="D1201">IF(INDEX(G:G,ROW())&lt;&gt;"",INDEX(G:G,ROW()),IF(INDEX(E:E,ROW())&lt;&gt;0,INDEX(D:D,ROW()-1),0))</f>
        <v>0</v>
      </c>
      <c r="E1201" s="217" cm="1">
        <f t="array" ref="E1201">IF(INDEX(I:I,ROW())&lt;&gt;"",VALUE(TRIM(LEFT(INDEX(I:I,ROW()),6))),0)</f>
        <v>0</v>
      </c>
      <c r="F1201" s="283"/>
      <c r="G1201" s="287"/>
      <c r="H1201" s="302"/>
      <c r="I1201" s="288"/>
      <c r="J1201" s="302"/>
      <c r="K1201" s="303"/>
      <c r="L1201" s="50"/>
      <c r="M1201" s="63"/>
    </row>
    <row r="1202" spans="1:13">
      <c r="A1202" s="44" cm="1">
        <f t="array" aca="1" ref="A1202" ca="1">IF(INDEX(B:B,ROW()),COUNTIF(OFFSET(INDEX(B:B,ROW()),ROW()*-1+6,,ROW()-5),TRUE),0)</f>
        <v>0</v>
      </c>
      <c r="B1202" s="44" t="b" cm="1">
        <f t="array" ref="B1202">AND(分科號=INDEX(E:E,ROW()),INDEX(D:D,ROW())&gt;=分起日,INDEX(D:D,ROW())&lt;=分訖日,IF(分專案="全部",TRUE,INDEX(J:J,ROW())=分專案))</f>
        <v>0</v>
      </c>
      <c r="C1202" s="45" cm="1">
        <f t="array" ref="C1202">IF(INDEX(F:F,ROW())&lt;&gt;"",INDEX(F:F,ROW()),IF(INDEX(E:E,ROW())&lt;&gt;0,INDEX(C:C,ROW()-1),0))</f>
        <v>0</v>
      </c>
      <c r="D1202" s="44" cm="1">
        <f t="array" ref="D1202">IF(INDEX(G:G,ROW())&lt;&gt;"",INDEX(G:G,ROW()),IF(INDEX(E:E,ROW())&lt;&gt;0,INDEX(D:D,ROW()-1),0))</f>
        <v>0</v>
      </c>
      <c r="E1202" s="217" cm="1">
        <f t="array" ref="E1202">IF(INDEX(I:I,ROW())&lt;&gt;"",VALUE(TRIM(LEFT(INDEX(I:I,ROW()),6))),0)</f>
        <v>0</v>
      </c>
      <c r="F1202" s="283"/>
      <c r="G1202" s="287"/>
      <c r="H1202" s="302"/>
      <c r="I1202" s="288"/>
      <c r="J1202" s="302"/>
      <c r="K1202" s="303"/>
      <c r="L1202" s="50"/>
      <c r="M1202" s="63"/>
    </row>
    <row r="1203" spans="1:13">
      <c r="A1203" s="44" cm="1">
        <f t="array" aca="1" ref="A1203" ca="1">IF(INDEX(B:B,ROW()),COUNTIF(OFFSET(INDEX(B:B,ROW()),ROW()*-1+6,,ROW()-5),TRUE),0)</f>
        <v>0</v>
      </c>
      <c r="B1203" s="44" t="b" cm="1">
        <f t="array" ref="B1203">AND(分科號=INDEX(E:E,ROW()),INDEX(D:D,ROW())&gt;=分起日,INDEX(D:D,ROW())&lt;=分訖日,IF(分專案="全部",TRUE,INDEX(J:J,ROW())=分專案))</f>
        <v>0</v>
      </c>
      <c r="C1203" s="45" cm="1">
        <f t="array" ref="C1203">IF(INDEX(F:F,ROW())&lt;&gt;"",INDEX(F:F,ROW()),IF(INDEX(E:E,ROW())&lt;&gt;0,INDEX(C:C,ROW()-1),0))</f>
        <v>0</v>
      </c>
      <c r="D1203" s="44" cm="1">
        <f t="array" ref="D1203">IF(INDEX(G:G,ROW())&lt;&gt;"",INDEX(G:G,ROW()),IF(INDEX(E:E,ROW())&lt;&gt;0,INDEX(D:D,ROW()-1),0))</f>
        <v>0</v>
      </c>
      <c r="E1203" s="217" cm="1">
        <f t="array" ref="E1203">IF(INDEX(I:I,ROW())&lt;&gt;"",VALUE(TRIM(LEFT(INDEX(I:I,ROW()),6))),0)</f>
        <v>0</v>
      </c>
      <c r="F1203" s="283"/>
      <c r="G1203" s="287"/>
      <c r="H1203" s="302"/>
      <c r="I1203" s="288"/>
      <c r="J1203" s="302"/>
      <c r="K1203" s="303"/>
      <c r="L1203" s="50"/>
      <c r="M1203" s="63"/>
    </row>
    <row r="1204" spans="1:13">
      <c r="A1204" s="44" cm="1">
        <f t="array" aca="1" ref="A1204" ca="1">IF(INDEX(B:B,ROW()),COUNTIF(OFFSET(INDEX(B:B,ROW()),ROW()*-1+6,,ROW()-5),TRUE),0)</f>
        <v>0</v>
      </c>
      <c r="B1204" s="44" t="b" cm="1">
        <f t="array" ref="B1204">AND(分科號=INDEX(E:E,ROW()),INDEX(D:D,ROW())&gt;=分起日,INDEX(D:D,ROW())&lt;=分訖日,IF(分專案="全部",TRUE,INDEX(J:J,ROW())=分專案))</f>
        <v>0</v>
      </c>
      <c r="C1204" s="45" cm="1">
        <f t="array" ref="C1204">IF(INDEX(F:F,ROW())&lt;&gt;"",INDEX(F:F,ROW()),IF(INDEX(E:E,ROW())&lt;&gt;0,INDEX(C:C,ROW()-1),0))</f>
        <v>0</v>
      </c>
      <c r="D1204" s="44" cm="1">
        <f t="array" ref="D1204">IF(INDEX(G:G,ROW())&lt;&gt;"",INDEX(G:G,ROW()),IF(INDEX(E:E,ROW())&lt;&gt;0,INDEX(D:D,ROW()-1),0))</f>
        <v>0</v>
      </c>
      <c r="E1204" s="217" cm="1">
        <f t="array" ref="E1204">IF(INDEX(I:I,ROW())&lt;&gt;"",VALUE(TRIM(LEFT(INDEX(I:I,ROW()),6))),0)</f>
        <v>0</v>
      </c>
      <c r="F1204" s="283"/>
      <c r="G1204" s="287"/>
      <c r="H1204" s="302"/>
      <c r="I1204" s="288"/>
      <c r="J1204" s="302"/>
      <c r="K1204" s="303"/>
      <c r="L1204" s="50"/>
      <c r="M1204" s="63"/>
    </row>
    <row r="1205" spans="1:13">
      <c r="A1205" s="44" cm="1">
        <f t="array" aca="1" ref="A1205" ca="1">IF(INDEX(B:B,ROW()),COUNTIF(OFFSET(INDEX(B:B,ROW()),ROW()*-1+6,,ROW()-5),TRUE),0)</f>
        <v>0</v>
      </c>
      <c r="B1205" s="44" t="b" cm="1">
        <f t="array" ref="B1205">AND(分科號=INDEX(E:E,ROW()),INDEX(D:D,ROW())&gt;=分起日,INDEX(D:D,ROW())&lt;=分訖日,IF(分專案="全部",TRUE,INDEX(J:J,ROW())=分專案))</f>
        <v>0</v>
      </c>
      <c r="C1205" s="45" cm="1">
        <f t="array" ref="C1205">IF(INDEX(F:F,ROW())&lt;&gt;"",INDEX(F:F,ROW()),IF(INDEX(E:E,ROW())&lt;&gt;0,INDEX(C:C,ROW()-1),0))</f>
        <v>0</v>
      </c>
      <c r="D1205" s="44" cm="1">
        <f t="array" ref="D1205">IF(INDEX(G:G,ROW())&lt;&gt;"",INDEX(G:G,ROW()),IF(INDEX(E:E,ROW())&lt;&gt;0,INDEX(D:D,ROW()-1),0))</f>
        <v>0</v>
      </c>
      <c r="E1205" s="217" cm="1">
        <f t="array" ref="E1205">IF(INDEX(I:I,ROW())&lt;&gt;"",VALUE(TRIM(LEFT(INDEX(I:I,ROW()),6))),0)</f>
        <v>0</v>
      </c>
      <c r="F1205" s="283"/>
      <c r="G1205" s="287"/>
      <c r="H1205" s="302"/>
      <c r="I1205" s="288"/>
      <c r="J1205" s="302"/>
      <c r="K1205" s="303"/>
      <c r="L1205" s="50"/>
      <c r="M1205" s="63"/>
    </row>
    <row r="1206" spans="1:13">
      <c r="A1206" s="44" cm="1">
        <f t="array" aca="1" ref="A1206" ca="1">IF(INDEX(B:B,ROW()),COUNTIF(OFFSET(INDEX(B:B,ROW()),ROW()*-1+6,,ROW()-5),TRUE),0)</f>
        <v>0</v>
      </c>
      <c r="B1206" s="44" t="b" cm="1">
        <f t="array" ref="B1206">AND(分科號=INDEX(E:E,ROW()),INDEX(D:D,ROW())&gt;=分起日,INDEX(D:D,ROW())&lt;=分訖日,IF(分專案="全部",TRUE,INDEX(J:J,ROW())=分專案))</f>
        <v>0</v>
      </c>
      <c r="C1206" s="45" cm="1">
        <f t="array" ref="C1206">IF(INDEX(F:F,ROW())&lt;&gt;"",INDEX(F:F,ROW()),IF(INDEX(E:E,ROW())&lt;&gt;0,INDEX(C:C,ROW()-1),0))</f>
        <v>0</v>
      </c>
      <c r="D1206" s="44" cm="1">
        <f t="array" ref="D1206">IF(INDEX(G:G,ROW())&lt;&gt;"",INDEX(G:G,ROW()),IF(INDEX(E:E,ROW())&lt;&gt;0,INDEX(D:D,ROW()-1),0))</f>
        <v>0</v>
      </c>
      <c r="E1206" s="217" cm="1">
        <f t="array" ref="E1206">IF(INDEX(I:I,ROW())&lt;&gt;"",VALUE(TRIM(LEFT(INDEX(I:I,ROW()),6))),0)</f>
        <v>0</v>
      </c>
      <c r="F1206" s="283"/>
      <c r="G1206" s="287"/>
      <c r="H1206" s="302"/>
      <c r="I1206" s="288"/>
      <c r="J1206" s="302"/>
      <c r="K1206" s="303"/>
      <c r="L1206" s="50"/>
      <c r="M1206" s="63"/>
    </row>
    <row r="1207" spans="1:13">
      <c r="A1207" s="44" cm="1">
        <f t="array" aca="1" ref="A1207" ca="1">IF(INDEX(B:B,ROW()),COUNTIF(OFFSET(INDEX(B:B,ROW()),ROW()*-1+6,,ROW()-5),TRUE),0)</f>
        <v>0</v>
      </c>
      <c r="B1207" s="44" t="b" cm="1">
        <f t="array" ref="B1207">AND(分科號=INDEX(E:E,ROW()),INDEX(D:D,ROW())&gt;=分起日,INDEX(D:D,ROW())&lt;=分訖日,IF(分專案="全部",TRUE,INDEX(J:J,ROW())=分專案))</f>
        <v>0</v>
      </c>
      <c r="C1207" s="45" cm="1">
        <f t="array" ref="C1207">IF(INDEX(F:F,ROW())&lt;&gt;"",INDEX(F:F,ROW()),IF(INDEX(E:E,ROW())&lt;&gt;0,INDEX(C:C,ROW()-1),0))</f>
        <v>0</v>
      </c>
      <c r="D1207" s="44" cm="1">
        <f t="array" ref="D1207">IF(INDEX(G:G,ROW())&lt;&gt;"",INDEX(G:G,ROW()),IF(INDEX(E:E,ROW())&lt;&gt;0,INDEX(D:D,ROW()-1),0))</f>
        <v>0</v>
      </c>
      <c r="E1207" s="217" cm="1">
        <f t="array" ref="E1207">IF(INDEX(I:I,ROW())&lt;&gt;"",VALUE(TRIM(LEFT(INDEX(I:I,ROW()),6))),0)</f>
        <v>0</v>
      </c>
      <c r="F1207" s="283"/>
      <c r="G1207" s="287"/>
      <c r="H1207" s="302"/>
      <c r="I1207" s="288"/>
      <c r="J1207" s="302"/>
      <c r="K1207" s="303"/>
      <c r="L1207" s="50"/>
      <c r="M1207" s="63"/>
    </row>
    <row r="1208" spans="1:13">
      <c r="A1208" s="44" cm="1">
        <f t="array" aca="1" ref="A1208" ca="1">IF(INDEX(B:B,ROW()),COUNTIF(OFFSET(INDEX(B:B,ROW()),ROW()*-1+6,,ROW()-5),TRUE),0)</f>
        <v>0</v>
      </c>
      <c r="B1208" s="44" t="b" cm="1">
        <f t="array" ref="B1208">AND(分科號=INDEX(E:E,ROW()),INDEX(D:D,ROW())&gt;=分起日,INDEX(D:D,ROW())&lt;=分訖日,IF(分專案="全部",TRUE,INDEX(J:J,ROW())=分專案))</f>
        <v>0</v>
      </c>
      <c r="C1208" s="45" cm="1">
        <f t="array" ref="C1208">IF(INDEX(F:F,ROW())&lt;&gt;"",INDEX(F:F,ROW()),IF(INDEX(E:E,ROW())&lt;&gt;0,INDEX(C:C,ROW()-1),0))</f>
        <v>0</v>
      </c>
      <c r="D1208" s="44" cm="1">
        <f t="array" ref="D1208">IF(INDEX(G:G,ROW())&lt;&gt;"",INDEX(G:G,ROW()),IF(INDEX(E:E,ROW())&lt;&gt;0,INDEX(D:D,ROW()-1),0))</f>
        <v>0</v>
      </c>
      <c r="E1208" s="217" cm="1">
        <f t="array" ref="E1208">IF(INDEX(I:I,ROW())&lt;&gt;"",VALUE(TRIM(LEFT(INDEX(I:I,ROW()),6))),0)</f>
        <v>0</v>
      </c>
      <c r="F1208" s="283"/>
      <c r="G1208" s="287"/>
      <c r="H1208" s="302"/>
      <c r="I1208" s="288"/>
      <c r="J1208" s="302"/>
      <c r="K1208" s="303"/>
      <c r="L1208" s="50"/>
      <c r="M1208" s="63"/>
    </row>
    <row r="1209" spans="1:13">
      <c r="A1209" s="44" cm="1">
        <f t="array" aca="1" ref="A1209" ca="1">IF(INDEX(B:B,ROW()),COUNTIF(OFFSET(INDEX(B:B,ROW()),ROW()*-1+6,,ROW()-5),TRUE),0)</f>
        <v>0</v>
      </c>
      <c r="B1209" s="44" t="b" cm="1">
        <f t="array" ref="B1209">AND(分科號=INDEX(E:E,ROW()),INDEX(D:D,ROW())&gt;=分起日,INDEX(D:D,ROW())&lt;=分訖日,IF(分專案="全部",TRUE,INDEX(J:J,ROW())=分專案))</f>
        <v>0</v>
      </c>
      <c r="C1209" s="45" cm="1">
        <f t="array" ref="C1209">IF(INDEX(F:F,ROW())&lt;&gt;"",INDEX(F:F,ROW()),IF(INDEX(E:E,ROW())&lt;&gt;0,INDEX(C:C,ROW()-1),0))</f>
        <v>0</v>
      </c>
      <c r="D1209" s="44" cm="1">
        <f t="array" ref="D1209">IF(INDEX(G:G,ROW())&lt;&gt;"",INDEX(G:G,ROW()),IF(INDEX(E:E,ROW())&lt;&gt;0,INDEX(D:D,ROW()-1),0))</f>
        <v>0</v>
      </c>
      <c r="E1209" s="217" cm="1">
        <f t="array" ref="E1209">IF(INDEX(I:I,ROW())&lt;&gt;"",VALUE(TRIM(LEFT(INDEX(I:I,ROW()),6))),0)</f>
        <v>0</v>
      </c>
      <c r="F1209" s="283"/>
      <c r="G1209" s="287"/>
      <c r="H1209" s="302"/>
      <c r="I1209" s="288"/>
      <c r="J1209" s="302"/>
      <c r="K1209" s="303"/>
      <c r="L1209" s="50"/>
      <c r="M1209" s="63"/>
    </row>
    <row r="1210" spans="1:13">
      <c r="A1210" s="44" cm="1">
        <f t="array" aca="1" ref="A1210" ca="1">IF(INDEX(B:B,ROW()),COUNTIF(OFFSET(INDEX(B:B,ROW()),ROW()*-1+6,,ROW()-5),TRUE),0)</f>
        <v>0</v>
      </c>
      <c r="B1210" s="44" t="b" cm="1">
        <f t="array" ref="B1210">AND(分科號=INDEX(E:E,ROW()),INDEX(D:D,ROW())&gt;=分起日,INDEX(D:D,ROW())&lt;=分訖日,IF(分專案="全部",TRUE,INDEX(J:J,ROW())=分專案))</f>
        <v>0</v>
      </c>
      <c r="C1210" s="45" cm="1">
        <f t="array" ref="C1210">IF(INDEX(F:F,ROW())&lt;&gt;"",INDEX(F:F,ROW()),IF(INDEX(E:E,ROW())&lt;&gt;0,INDEX(C:C,ROW()-1),0))</f>
        <v>0</v>
      </c>
      <c r="D1210" s="44" cm="1">
        <f t="array" ref="D1210">IF(INDEX(G:G,ROW())&lt;&gt;"",INDEX(G:G,ROW()),IF(INDEX(E:E,ROW())&lt;&gt;0,INDEX(D:D,ROW()-1),0))</f>
        <v>0</v>
      </c>
      <c r="E1210" s="217" cm="1">
        <f t="array" ref="E1210">IF(INDEX(I:I,ROW())&lt;&gt;"",VALUE(TRIM(LEFT(INDEX(I:I,ROW()),6))),0)</f>
        <v>0</v>
      </c>
      <c r="F1210" s="283"/>
      <c r="G1210" s="287"/>
      <c r="H1210" s="302"/>
      <c r="I1210" s="288"/>
      <c r="J1210" s="302"/>
      <c r="K1210" s="303"/>
      <c r="L1210" s="50"/>
      <c r="M1210" s="63"/>
    </row>
    <row r="1211" spans="1:13">
      <c r="A1211" s="44" cm="1">
        <f t="array" aca="1" ref="A1211" ca="1">IF(INDEX(B:B,ROW()),COUNTIF(OFFSET(INDEX(B:B,ROW()),ROW()*-1+6,,ROW()-5),TRUE),0)</f>
        <v>0</v>
      </c>
      <c r="B1211" s="44" t="b" cm="1">
        <f t="array" ref="B1211">AND(分科號=INDEX(E:E,ROW()),INDEX(D:D,ROW())&gt;=分起日,INDEX(D:D,ROW())&lt;=分訖日,IF(分專案="全部",TRUE,INDEX(J:J,ROW())=分專案))</f>
        <v>0</v>
      </c>
      <c r="C1211" s="45" cm="1">
        <f t="array" ref="C1211">IF(INDEX(F:F,ROW())&lt;&gt;"",INDEX(F:F,ROW()),IF(INDEX(E:E,ROW())&lt;&gt;0,INDEX(C:C,ROW()-1),0))</f>
        <v>0</v>
      </c>
      <c r="D1211" s="44" cm="1">
        <f t="array" ref="D1211">IF(INDEX(G:G,ROW())&lt;&gt;"",INDEX(G:G,ROW()),IF(INDEX(E:E,ROW())&lt;&gt;0,INDEX(D:D,ROW()-1),0))</f>
        <v>0</v>
      </c>
      <c r="E1211" s="217" cm="1">
        <f t="array" ref="E1211">IF(INDEX(I:I,ROW())&lt;&gt;"",VALUE(TRIM(LEFT(INDEX(I:I,ROW()),6))),0)</f>
        <v>0</v>
      </c>
      <c r="F1211" s="283"/>
      <c r="G1211" s="287"/>
      <c r="H1211" s="302"/>
      <c r="I1211" s="288"/>
      <c r="J1211" s="302"/>
      <c r="K1211" s="303"/>
      <c r="L1211" s="50"/>
      <c r="M1211" s="63"/>
    </row>
    <row r="1212" spans="1:13">
      <c r="A1212" s="44" cm="1">
        <f t="array" aca="1" ref="A1212" ca="1">IF(INDEX(B:B,ROW()),COUNTIF(OFFSET(INDEX(B:B,ROW()),ROW()*-1+6,,ROW()-5),TRUE),0)</f>
        <v>0</v>
      </c>
      <c r="B1212" s="44" t="b" cm="1">
        <f t="array" ref="B1212">AND(分科號=INDEX(E:E,ROW()),INDEX(D:D,ROW())&gt;=分起日,INDEX(D:D,ROW())&lt;=分訖日,IF(分專案="全部",TRUE,INDEX(J:J,ROW())=分專案))</f>
        <v>0</v>
      </c>
      <c r="C1212" s="45" cm="1">
        <f t="array" ref="C1212">IF(INDEX(F:F,ROW())&lt;&gt;"",INDEX(F:F,ROW()),IF(INDEX(E:E,ROW())&lt;&gt;0,INDEX(C:C,ROW()-1),0))</f>
        <v>0</v>
      </c>
      <c r="D1212" s="44" cm="1">
        <f t="array" ref="D1212">IF(INDEX(G:G,ROW())&lt;&gt;"",INDEX(G:G,ROW()),IF(INDEX(E:E,ROW())&lt;&gt;0,INDEX(D:D,ROW()-1),0))</f>
        <v>0</v>
      </c>
      <c r="E1212" s="217" cm="1">
        <f t="array" ref="E1212">IF(INDEX(I:I,ROW())&lt;&gt;"",VALUE(TRIM(LEFT(INDEX(I:I,ROW()),6))),0)</f>
        <v>0</v>
      </c>
      <c r="F1212" s="283"/>
      <c r="G1212" s="287"/>
      <c r="H1212" s="302"/>
      <c r="I1212" s="288"/>
      <c r="J1212" s="302"/>
      <c r="K1212" s="303"/>
      <c r="L1212" s="50"/>
      <c r="M1212" s="63"/>
    </row>
    <row r="1213" spans="1:13">
      <c r="A1213" s="44" cm="1">
        <f t="array" aca="1" ref="A1213" ca="1">IF(INDEX(B:B,ROW()),COUNTIF(OFFSET(INDEX(B:B,ROW()),ROW()*-1+6,,ROW()-5),TRUE),0)</f>
        <v>0</v>
      </c>
      <c r="B1213" s="44" t="b" cm="1">
        <f t="array" ref="B1213">AND(分科號=INDEX(E:E,ROW()),INDEX(D:D,ROW())&gt;=分起日,INDEX(D:D,ROW())&lt;=分訖日,IF(分專案="全部",TRUE,INDEX(J:J,ROW())=分專案))</f>
        <v>0</v>
      </c>
      <c r="C1213" s="45" cm="1">
        <f t="array" ref="C1213">IF(INDEX(F:F,ROW())&lt;&gt;"",INDEX(F:F,ROW()),IF(INDEX(E:E,ROW())&lt;&gt;0,INDEX(C:C,ROW()-1),0))</f>
        <v>0</v>
      </c>
      <c r="D1213" s="44" cm="1">
        <f t="array" ref="D1213">IF(INDEX(G:G,ROW())&lt;&gt;"",INDEX(G:G,ROW()),IF(INDEX(E:E,ROW())&lt;&gt;0,INDEX(D:D,ROW()-1),0))</f>
        <v>0</v>
      </c>
      <c r="E1213" s="217" cm="1">
        <f t="array" ref="E1213">IF(INDEX(I:I,ROW())&lt;&gt;"",VALUE(TRIM(LEFT(INDEX(I:I,ROW()),6))),0)</f>
        <v>0</v>
      </c>
      <c r="F1213" s="283"/>
      <c r="G1213" s="287"/>
      <c r="H1213" s="302"/>
      <c r="I1213" s="288"/>
      <c r="J1213" s="302"/>
      <c r="K1213" s="303"/>
      <c r="L1213" s="50"/>
      <c r="M1213" s="63"/>
    </row>
    <row r="1214" spans="1:13">
      <c r="A1214" s="44" cm="1">
        <f t="array" aca="1" ref="A1214" ca="1">IF(INDEX(B:B,ROW()),COUNTIF(OFFSET(INDEX(B:B,ROW()),ROW()*-1+6,,ROW()-5),TRUE),0)</f>
        <v>0</v>
      </c>
      <c r="B1214" s="44" t="b" cm="1">
        <f t="array" ref="B1214">AND(分科號=INDEX(E:E,ROW()),INDEX(D:D,ROW())&gt;=分起日,INDEX(D:D,ROW())&lt;=分訖日,IF(分專案="全部",TRUE,INDEX(J:J,ROW())=分專案))</f>
        <v>0</v>
      </c>
      <c r="C1214" s="45" cm="1">
        <f t="array" ref="C1214">IF(INDEX(F:F,ROW())&lt;&gt;"",INDEX(F:F,ROW()),IF(INDEX(E:E,ROW())&lt;&gt;0,INDEX(C:C,ROW()-1),0))</f>
        <v>0</v>
      </c>
      <c r="D1214" s="44" cm="1">
        <f t="array" ref="D1214">IF(INDEX(G:G,ROW())&lt;&gt;"",INDEX(G:G,ROW()),IF(INDEX(E:E,ROW())&lt;&gt;0,INDEX(D:D,ROW()-1),0))</f>
        <v>0</v>
      </c>
      <c r="E1214" s="217" cm="1">
        <f t="array" ref="E1214">IF(INDEX(I:I,ROW())&lt;&gt;"",VALUE(TRIM(LEFT(INDEX(I:I,ROW()),6))),0)</f>
        <v>0</v>
      </c>
      <c r="F1214" s="283"/>
      <c r="G1214" s="287"/>
      <c r="H1214" s="302"/>
      <c r="I1214" s="288"/>
      <c r="J1214" s="302"/>
      <c r="K1214" s="303"/>
      <c r="L1214" s="50"/>
      <c r="M1214" s="63"/>
    </row>
    <row r="1215" spans="1:13">
      <c r="A1215" s="44" cm="1">
        <f t="array" aca="1" ref="A1215" ca="1">IF(INDEX(B:B,ROW()),COUNTIF(OFFSET(INDEX(B:B,ROW()),ROW()*-1+6,,ROW()-5),TRUE),0)</f>
        <v>0</v>
      </c>
      <c r="B1215" s="44" t="b" cm="1">
        <f t="array" ref="B1215">AND(分科號=INDEX(E:E,ROW()),INDEX(D:D,ROW())&gt;=分起日,INDEX(D:D,ROW())&lt;=分訖日,IF(分專案="全部",TRUE,INDEX(J:J,ROW())=分專案))</f>
        <v>0</v>
      </c>
      <c r="C1215" s="45" cm="1">
        <f t="array" ref="C1215">IF(INDEX(F:F,ROW())&lt;&gt;"",INDEX(F:F,ROW()),IF(INDEX(E:E,ROW())&lt;&gt;0,INDEX(C:C,ROW()-1),0))</f>
        <v>0</v>
      </c>
      <c r="D1215" s="44" cm="1">
        <f t="array" ref="D1215">IF(INDEX(G:G,ROW())&lt;&gt;"",INDEX(G:G,ROW()),IF(INDEX(E:E,ROW())&lt;&gt;0,INDEX(D:D,ROW()-1),0))</f>
        <v>0</v>
      </c>
      <c r="E1215" s="217" cm="1">
        <f t="array" ref="E1215">IF(INDEX(I:I,ROW())&lt;&gt;"",VALUE(TRIM(LEFT(INDEX(I:I,ROW()),6))),0)</f>
        <v>0</v>
      </c>
      <c r="F1215" s="283"/>
      <c r="G1215" s="287"/>
      <c r="H1215" s="302"/>
      <c r="I1215" s="288"/>
      <c r="J1215" s="302"/>
      <c r="K1215" s="303"/>
      <c r="L1215" s="50"/>
      <c r="M1215" s="63"/>
    </row>
    <row r="1216" spans="1:13">
      <c r="A1216" s="44" cm="1">
        <f t="array" aca="1" ref="A1216" ca="1">IF(INDEX(B:B,ROW()),COUNTIF(OFFSET(INDEX(B:B,ROW()),ROW()*-1+6,,ROW()-5),TRUE),0)</f>
        <v>0</v>
      </c>
      <c r="B1216" s="44" t="b" cm="1">
        <f t="array" ref="B1216">AND(分科號=INDEX(E:E,ROW()),INDEX(D:D,ROW())&gt;=分起日,INDEX(D:D,ROW())&lt;=分訖日,IF(分專案="全部",TRUE,INDEX(J:J,ROW())=分專案))</f>
        <v>0</v>
      </c>
      <c r="C1216" s="45" cm="1">
        <f t="array" ref="C1216">IF(INDEX(F:F,ROW())&lt;&gt;"",INDEX(F:F,ROW()),IF(INDEX(E:E,ROW())&lt;&gt;0,INDEX(C:C,ROW()-1),0))</f>
        <v>0</v>
      </c>
      <c r="D1216" s="44" cm="1">
        <f t="array" ref="D1216">IF(INDEX(G:G,ROW())&lt;&gt;"",INDEX(G:G,ROW()),IF(INDEX(E:E,ROW())&lt;&gt;0,INDEX(D:D,ROW()-1),0))</f>
        <v>0</v>
      </c>
      <c r="E1216" s="217" cm="1">
        <f t="array" ref="E1216">IF(INDEX(I:I,ROW())&lt;&gt;"",VALUE(TRIM(LEFT(INDEX(I:I,ROW()),6))),0)</f>
        <v>0</v>
      </c>
      <c r="F1216" s="283"/>
      <c r="G1216" s="287"/>
      <c r="H1216" s="302"/>
      <c r="I1216" s="288"/>
      <c r="J1216" s="302"/>
      <c r="K1216" s="303"/>
      <c r="L1216" s="50"/>
      <c r="M1216" s="63"/>
    </row>
    <row r="1217" spans="1:13">
      <c r="A1217" s="44" cm="1">
        <f t="array" aca="1" ref="A1217" ca="1">IF(INDEX(B:B,ROW()),COUNTIF(OFFSET(INDEX(B:B,ROW()),ROW()*-1+6,,ROW()-5),TRUE),0)</f>
        <v>0</v>
      </c>
      <c r="B1217" s="44" t="b" cm="1">
        <f t="array" ref="B1217">AND(分科號=INDEX(E:E,ROW()),INDEX(D:D,ROW())&gt;=分起日,INDEX(D:D,ROW())&lt;=分訖日,IF(分專案="全部",TRUE,INDEX(J:J,ROW())=分專案))</f>
        <v>0</v>
      </c>
      <c r="C1217" s="45" cm="1">
        <f t="array" ref="C1217">IF(INDEX(F:F,ROW())&lt;&gt;"",INDEX(F:F,ROW()),IF(INDEX(E:E,ROW())&lt;&gt;0,INDEX(C:C,ROW()-1),0))</f>
        <v>0</v>
      </c>
      <c r="D1217" s="44" cm="1">
        <f t="array" ref="D1217">IF(INDEX(G:G,ROW())&lt;&gt;"",INDEX(G:G,ROW()),IF(INDEX(E:E,ROW())&lt;&gt;0,INDEX(D:D,ROW()-1),0))</f>
        <v>0</v>
      </c>
      <c r="E1217" s="217" cm="1">
        <f t="array" ref="E1217">IF(INDEX(I:I,ROW())&lt;&gt;"",VALUE(TRIM(LEFT(INDEX(I:I,ROW()),6))),0)</f>
        <v>0</v>
      </c>
      <c r="F1217" s="283"/>
      <c r="G1217" s="287"/>
      <c r="H1217" s="302"/>
      <c r="I1217" s="288"/>
      <c r="J1217" s="302"/>
      <c r="K1217" s="303"/>
      <c r="L1217" s="50"/>
      <c r="M1217" s="63"/>
    </row>
    <row r="1218" spans="1:13">
      <c r="A1218" s="44" cm="1">
        <f t="array" aca="1" ref="A1218" ca="1">IF(INDEX(B:B,ROW()),COUNTIF(OFFSET(INDEX(B:B,ROW()),ROW()*-1+6,,ROW()-5),TRUE),0)</f>
        <v>0</v>
      </c>
      <c r="B1218" s="44" t="b" cm="1">
        <f t="array" ref="B1218">AND(分科號=INDEX(E:E,ROW()),INDEX(D:D,ROW())&gt;=分起日,INDEX(D:D,ROW())&lt;=分訖日,IF(分專案="全部",TRUE,INDEX(J:J,ROW())=分專案))</f>
        <v>0</v>
      </c>
      <c r="C1218" s="45" cm="1">
        <f t="array" ref="C1218">IF(INDEX(F:F,ROW())&lt;&gt;"",INDEX(F:F,ROW()),IF(INDEX(E:E,ROW())&lt;&gt;0,INDEX(C:C,ROW()-1),0))</f>
        <v>0</v>
      </c>
      <c r="D1218" s="44" cm="1">
        <f t="array" ref="D1218">IF(INDEX(G:G,ROW())&lt;&gt;"",INDEX(G:G,ROW()),IF(INDEX(E:E,ROW())&lt;&gt;0,INDEX(D:D,ROW()-1),0))</f>
        <v>0</v>
      </c>
      <c r="E1218" s="217" cm="1">
        <f t="array" ref="E1218">IF(INDEX(I:I,ROW())&lt;&gt;"",VALUE(TRIM(LEFT(INDEX(I:I,ROW()),6))),0)</f>
        <v>0</v>
      </c>
      <c r="F1218" s="283"/>
      <c r="G1218" s="287"/>
      <c r="H1218" s="302"/>
      <c r="I1218" s="288"/>
      <c r="J1218" s="302"/>
      <c r="K1218" s="303"/>
      <c r="L1218" s="50"/>
      <c r="M1218" s="63"/>
    </row>
    <row r="1219" spans="1:13">
      <c r="A1219" s="44" cm="1">
        <f t="array" aca="1" ref="A1219" ca="1">IF(INDEX(B:B,ROW()),COUNTIF(OFFSET(INDEX(B:B,ROW()),ROW()*-1+6,,ROW()-5),TRUE),0)</f>
        <v>0</v>
      </c>
      <c r="B1219" s="44" t="b" cm="1">
        <f t="array" ref="B1219">AND(分科號=INDEX(E:E,ROW()),INDEX(D:D,ROW())&gt;=分起日,INDEX(D:D,ROW())&lt;=分訖日,IF(分專案="全部",TRUE,INDEX(J:J,ROW())=分專案))</f>
        <v>0</v>
      </c>
      <c r="C1219" s="45" cm="1">
        <f t="array" ref="C1219">IF(INDEX(F:F,ROW())&lt;&gt;"",INDEX(F:F,ROW()),IF(INDEX(E:E,ROW())&lt;&gt;0,INDEX(C:C,ROW()-1),0))</f>
        <v>0</v>
      </c>
      <c r="D1219" s="44" cm="1">
        <f t="array" ref="D1219">IF(INDEX(G:G,ROW())&lt;&gt;"",INDEX(G:G,ROW()),IF(INDEX(E:E,ROW())&lt;&gt;0,INDEX(D:D,ROW()-1),0))</f>
        <v>0</v>
      </c>
      <c r="E1219" s="217" cm="1">
        <f t="array" ref="E1219">IF(INDEX(I:I,ROW())&lt;&gt;"",VALUE(TRIM(LEFT(INDEX(I:I,ROW()),6))),0)</f>
        <v>0</v>
      </c>
      <c r="F1219" s="283"/>
      <c r="G1219" s="287"/>
      <c r="H1219" s="302"/>
      <c r="I1219" s="288"/>
      <c r="J1219" s="302"/>
      <c r="K1219" s="303"/>
      <c r="L1219" s="50"/>
      <c r="M1219" s="63"/>
    </row>
    <row r="1220" spans="1:13">
      <c r="A1220" s="44" cm="1">
        <f t="array" aca="1" ref="A1220" ca="1">IF(INDEX(B:B,ROW()),COUNTIF(OFFSET(INDEX(B:B,ROW()),ROW()*-1+6,,ROW()-5),TRUE),0)</f>
        <v>0</v>
      </c>
      <c r="B1220" s="44" t="b" cm="1">
        <f t="array" ref="B1220">AND(分科號=INDEX(E:E,ROW()),INDEX(D:D,ROW())&gt;=分起日,INDEX(D:D,ROW())&lt;=分訖日,IF(分專案="全部",TRUE,INDEX(J:J,ROW())=分專案))</f>
        <v>0</v>
      </c>
      <c r="C1220" s="45" cm="1">
        <f t="array" ref="C1220">IF(INDEX(F:F,ROW())&lt;&gt;"",INDEX(F:F,ROW()),IF(INDEX(E:E,ROW())&lt;&gt;0,INDEX(C:C,ROW()-1),0))</f>
        <v>0</v>
      </c>
      <c r="D1220" s="44" cm="1">
        <f t="array" ref="D1220">IF(INDEX(G:G,ROW())&lt;&gt;"",INDEX(G:G,ROW()),IF(INDEX(E:E,ROW())&lt;&gt;0,INDEX(D:D,ROW()-1),0))</f>
        <v>0</v>
      </c>
      <c r="E1220" s="217" cm="1">
        <f t="array" ref="E1220">IF(INDEX(I:I,ROW())&lt;&gt;"",VALUE(TRIM(LEFT(INDEX(I:I,ROW()),6))),0)</f>
        <v>0</v>
      </c>
      <c r="F1220" s="283"/>
      <c r="G1220" s="287"/>
      <c r="H1220" s="302"/>
      <c r="I1220" s="288"/>
      <c r="J1220" s="302"/>
      <c r="K1220" s="303"/>
      <c r="L1220" s="50"/>
      <c r="M1220" s="63"/>
    </row>
    <row r="1221" spans="1:13">
      <c r="A1221" s="44" cm="1">
        <f t="array" aca="1" ref="A1221" ca="1">IF(INDEX(B:B,ROW()),COUNTIF(OFFSET(INDEX(B:B,ROW()),ROW()*-1+6,,ROW()-5),TRUE),0)</f>
        <v>0</v>
      </c>
      <c r="B1221" s="44" t="b" cm="1">
        <f t="array" ref="B1221">AND(分科號=INDEX(E:E,ROW()),INDEX(D:D,ROW())&gt;=分起日,INDEX(D:D,ROW())&lt;=分訖日,IF(分專案="全部",TRUE,INDEX(J:J,ROW())=分專案))</f>
        <v>0</v>
      </c>
      <c r="C1221" s="45" cm="1">
        <f t="array" ref="C1221">IF(INDEX(F:F,ROW())&lt;&gt;"",INDEX(F:F,ROW()),IF(INDEX(E:E,ROW())&lt;&gt;0,INDEX(C:C,ROW()-1),0))</f>
        <v>0</v>
      </c>
      <c r="D1221" s="44" cm="1">
        <f t="array" ref="D1221">IF(INDEX(G:G,ROW())&lt;&gt;"",INDEX(G:G,ROW()),IF(INDEX(E:E,ROW())&lt;&gt;0,INDEX(D:D,ROW()-1),0))</f>
        <v>0</v>
      </c>
      <c r="E1221" s="217" cm="1">
        <f t="array" ref="E1221">IF(INDEX(I:I,ROW())&lt;&gt;"",VALUE(TRIM(LEFT(INDEX(I:I,ROW()),6))),0)</f>
        <v>0</v>
      </c>
      <c r="F1221" s="283"/>
      <c r="G1221" s="287"/>
      <c r="H1221" s="302"/>
      <c r="I1221" s="288"/>
      <c r="J1221" s="302"/>
      <c r="K1221" s="303"/>
      <c r="L1221" s="50"/>
      <c r="M1221" s="63"/>
    </row>
    <row r="1222" spans="1:13">
      <c r="A1222" s="44" cm="1">
        <f t="array" aca="1" ref="A1222" ca="1">IF(INDEX(B:B,ROW()),COUNTIF(OFFSET(INDEX(B:B,ROW()),ROW()*-1+6,,ROW()-5),TRUE),0)</f>
        <v>0</v>
      </c>
      <c r="B1222" s="44" t="b" cm="1">
        <f t="array" ref="B1222">AND(分科號=INDEX(E:E,ROW()),INDEX(D:D,ROW())&gt;=分起日,INDEX(D:D,ROW())&lt;=分訖日,IF(分專案="全部",TRUE,INDEX(J:J,ROW())=分專案))</f>
        <v>0</v>
      </c>
      <c r="C1222" s="45" cm="1">
        <f t="array" ref="C1222">IF(INDEX(F:F,ROW())&lt;&gt;"",INDEX(F:F,ROW()),IF(INDEX(E:E,ROW())&lt;&gt;0,INDEX(C:C,ROW()-1),0))</f>
        <v>0</v>
      </c>
      <c r="D1222" s="44" cm="1">
        <f t="array" ref="D1222">IF(INDEX(G:G,ROW())&lt;&gt;"",INDEX(G:G,ROW()),IF(INDEX(E:E,ROW())&lt;&gt;0,INDEX(D:D,ROW()-1),0))</f>
        <v>0</v>
      </c>
      <c r="E1222" s="217" cm="1">
        <f t="array" ref="E1222">IF(INDEX(I:I,ROW())&lt;&gt;"",VALUE(TRIM(LEFT(INDEX(I:I,ROW()),6))),0)</f>
        <v>0</v>
      </c>
      <c r="F1222" s="283"/>
      <c r="G1222" s="287"/>
      <c r="H1222" s="302"/>
      <c r="I1222" s="288"/>
      <c r="J1222" s="302"/>
      <c r="K1222" s="303"/>
      <c r="L1222" s="50"/>
      <c r="M1222" s="63"/>
    </row>
    <row r="1223" spans="1:13">
      <c r="A1223" s="44" cm="1">
        <f t="array" aca="1" ref="A1223" ca="1">IF(INDEX(B:B,ROW()),COUNTIF(OFFSET(INDEX(B:B,ROW()),ROW()*-1+6,,ROW()-5),TRUE),0)</f>
        <v>0</v>
      </c>
      <c r="B1223" s="44" t="b" cm="1">
        <f t="array" ref="B1223">AND(分科號=INDEX(E:E,ROW()),INDEX(D:D,ROW())&gt;=分起日,INDEX(D:D,ROW())&lt;=分訖日,IF(分專案="全部",TRUE,INDEX(J:J,ROW())=分專案))</f>
        <v>0</v>
      </c>
      <c r="C1223" s="45" cm="1">
        <f t="array" ref="C1223">IF(INDEX(F:F,ROW())&lt;&gt;"",INDEX(F:F,ROW()),IF(INDEX(E:E,ROW())&lt;&gt;0,INDEX(C:C,ROW()-1),0))</f>
        <v>0</v>
      </c>
      <c r="D1223" s="44" cm="1">
        <f t="array" ref="D1223">IF(INDEX(G:G,ROW())&lt;&gt;"",INDEX(G:G,ROW()),IF(INDEX(E:E,ROW())&lt;&gt;0,INDEX(D:D,ROW()-1),0))</f>
        <v>0</v>
      </c>
      <c r="E1223" s="217" cm="1">
        <f t="array" ref="E1223">IF(INDEX(I:I,ROW())&lt;&gt;"",VALUE(TRIM(LEFT(INDEX(I:I,ROW()),6))),0)</f>
        <v>0</v>
      </c>
      <c r="F1223" s="283"/>
      <c r="G1223" s="287"/>
      <c r="H1223" s="302"/>
      <c r="I1223" s="288"/>
      <c r="J1223" s="302"/>
      <c r="K1223" s="303"/>
      <c r="L1223" s="50"/>
      <c r="M1223" s="63"/>
    </row>
    <row r="1224" spans="1:13">
      <c r="A1224" s="44" cm="1">
        <f t="array" aca="1" ref="A1224" ca="1">IF(INDEX(B:B,ROW()),COUNTIF(OFFSET(INDEX(B:B,ROW()),ROW()*-1+6,,ROW()-5),TRUE),0)</f>
        <v>0</v>
      </c>
      <c r="B1224" s="44" t="b" cm="1">
        <f t="array" ref="B1224">AND(分科號=INDEX(E:E,ROW()),INDEX(D:D,ROW())&gt;=分起日,INDEX(D:D,ROW())&lt;=分訖日,IF(分專案="全部",TRUE,INDEX(J:J,ROW())=分專案))</f>
        <v>0</v>
      </c>
      <c r="C1224" s="45" cm="1">
        <f t="array" ref="C1224">IF(INDEX(F:F,ROW())&lt;&gt;"",INDEX(F:F,ROW()),IF(INDEX(E:E,ROW())&lt;&gt;0,INDEX(C:C,ROW()-1),0))</f>
        <v>0</v>
      </c>
      <c r="D1224" s="44" cm="1">
        <f t="array" ref="D1224">IF(INDEX(G:G,ROW())&lt;&gt;"",INDEX(G:G,ROW()),IF(INDEX(E:E,ROW())&lt;&gt;0,INDEX(D:D,ROW()-1),0))</f>
        <v>0</v>
      </c>
      <c r="E1224" s="217" cm="1">
        <f t="array" ref="E1224">IF(INDEX(I:I,ROW())&lt;&gt;"",VALUE(TRIM(LEFT(INDEX(I:I,ROW()),6))),0)</f>
        <v>0</v>
      </c>
      <c r="F1224" s="283"/>
      <c r="G1224" s="287"/>
      <c r="H1224" s="302"/>
      <c r="I1224" s="288"/>
      <c r="J1224" s="302"/>
      <c r="K1224" s="303"/>
      <c r="L1224" s="50"/>
      <c r="M1224" s="63"/>
    </row>
    <row r="1225" spans="1:13">
      <c r="A1225" s="44" cm="1">
        <f t="array" aca="1" ref="A1225" ca="1">IF(INDEX(B:B,ROW()),COUNTIF(OFFSET(INDEX(B:B,ROW()),ROW()*-1+6,,ROW()-5),TRUE),0)</f>
        <v>0</v>
      </c>
      <c r="B1225" s="44" t="b" cm="1">
        <f t="array" ref="B1225">AND(分科號=INDEX(E:E,ROW()),INDEX(D:D,ROW())&gt;=分起日,INDEX(D:D,ROW())&lt;=分訖日,IF(分專案="全部",TRUE,INDEX(J:J,ROW())=分專案))</f>
        <v>0</v>
      </c>
      <c r="C1225" s="45" cm="1">
        <f t="array" ref="C1225">IF(INDEX(F:F,ROW())&lt;&gt;"",INDEX(F:F,ROW()),IF(INDEX(E:E,ROW())&lt;&gt;0,INDEX(C:C,ROW()-1),0))</f>
        <v>0</v>
      </c>
      <c r="D1225" s="44" cm="1">
        <f t="array" ref="D1225">IF(INDEX(G:G,ROW())&lt;&gt;"",INDEX(G:G,ROW()),IF(INDEX(E:E,ROW())&lt;&gt;0,INDEX(D:D,ROW()-1),0))</f>
        <v>0</v>
      </c>
      <c r="E1225" s="217" cm="1">
        <f t="array" ref="E1225">IF(INDEX(I:I,ROW())&lt;&gt;"",VALUE(TRIM(LEFT(INDEX(I:I,ROW()),6))),0)</f>
        <v>0</v>
      </c>
      <c r="F1225" s="283"/>
      <c r="G1225" s="287"/>
      <c r="H1225" s="302"/>
      <c r="I1225" s="288"/>
      <c r="J1225" s="302"/>
      <c r="K1225" s="303"/>
      <c r="L1225" s="50"/>
      <c r="M1225" s="63"/>
    </row>
    <row r="1226" spans="1:13">
      <c r="A1226" s="44" cm="1">
        <f t="array" aca="1" ref="A1226" ca="1">IF(INDEX(B:B,ROW()),COUNTIF(OFFSET(INDEX(B:B,ROW()),ROW()*-1+6,,ROW()-5),TRUE),0)</f>
        <v>0</v>
      </c>
      <c r="B1226" s="44" t="b" cm="1">
        <f t="array" ref="B1226">AND(分科號=INDEX(E:E,ROW()),INDEX(D:D,ROW())&gt;=分起日,INDEX(D:D,ROW())&lt;=分訖日,IF(分專案="全部",TRUE,INDEX(J:J,ROW())=分專案))</f>
        <v>0</v>
      </c>
      <c r="C1226" s="45" cm="1">
        <f t="array" ref="C1226">IF(INDEX(F:F,ROW())&lt;&gt;"",INDEX(F:F,ROW()),IF(INDEX(E:E,ROW())&lt;&gt;0,INDEX(C:C,ROW()-1),0))</f>
        <v>0</v>
      </c>
      <c r="D1226" s="44" cm="1">
        <f t="array" ref="D1226">IF(INDEX(G:G,ROW())&lt;&gt;"",INDEX(G:G,ROW()),IF(INDEX(E:E,ROW())&lt;&gt;0,INDEX(D:D,ROW()-1),0))</f>
        <v>0</v>
      </c>
      <c r="E1226" s="217" cm="1">
        <f t="array" ref="E1226">IF(INDEX(I:I,ROW())&lt;&gt;"",VALUE(TRIM(LEFT(INDEX(I:I,ROW()),6))),0)</f>
        <v>0</v>
      </c>
      <c r="F1226" s="283"/>
      <c r="G1226" s="287"/>
      <c r="H1226" s="302"/>
      <c r="I1226" s="288"/>
      <c r="J1226" s="302"/>
      <c r="K1226" s="303"/>
      <c r="L1226" s="50"/>
      <c r="M1226" s="63"/>
    </row>
    <row r="1227" spans="1:13">
      <c r="A1227" s="44" cm="1">
        <f t="array" aca="1" ref="A1227" ca="1">IF(INDEX(B:B,ROW()),COUNTIF(OFFSET(INDEX(B:B,ROW()),ROW()*-1+6,,ROW()-5),TRUE),0)</f>
        <v>0</v>
      </c>
      <c r="B1227" s="44" t="b" cm="1">
        <f t="array" ref="B1227">AND(分科號=INDEX(E:E,ROW()),INDEX(D:D,ROW())&gt;=分起日,INDEX(D:D,ROW())&lt;=分訖日,IF(分專案="全部",TRUE,INDEX(J:J,ROW())=分專案))</f>
        <v>0</v>
      </c>
      <c r="C1227" s="45" cm="1">
        <f t="array" ref="C1227">IF(INDEX(F:F,ROW())&lt;&gt;"",INDEX(F:F,ROW()),IF(INDEX(E:E,ROW())&lt;&gt;0,INDEX(C:C,ROW()-1),0))</f>
        <v>0</v>
      </c>
      <c r="D1227" s="44" cm="1">
        <f t="array" ref="D1227">IF(INDEX(G:G,ROW())&lt;&gt;"",INDEX(G:G,ROW()),IF(INDEX(E:E,ROW())&lt;&gt;0,INDEX(D:D,ROW()-1),0))</f>
        <v>0</v>
      </c>
      <c r="E1227" s="217" cm="1">
        <f t="array" ref="E1227">IF(INDEX(I:I,ROW())&lt;&gt;"",VALUE(TRIM(LEFT(INDEX(I:I,ROW()),6))),0)</f>
        <v>0</v>
      </c>
      <c r="F1227" s="283"/>
      <c r="G1227" s="287"/>
      <c r="H1227" s="302"/>
      <c r="I1227" s="288"/>
      <c r="J1227" s="302"/>
      <c r="K1227" s="303"/>
      <c r="L1227" s="50"/>
      <c r="M1227" s="63"/>
    </row>
    <row r="1228" spans="1:13">
      <c r="A1228" s="44" cm="1">
        <f t="array" aca="1" ref="A1228" ca="1">IF(INDEX(B:B,ROW()),COUNTIF(OFFSET(INDEX(B:B,ROW()),ROW()*-1+6,,ROW()-5),TRUE),0)</f>
        <v>0</v>
      </c>
      <c r="B1228" s="44" t="b" cm="1">
        <f t="array" ref="B1228">AND(分科號=INDEX(E:E,ROW()),INDEX(D:D,ROW())&gt;=分起日,INDEX(D:D,ROW())&lt;=分訖日,IF(分專案="全部",TRUE,INDEX(J:J,ROW())=分專案))</f>
        <v>0</v>
      </c>
      <c r="C1228" s="45" cm="1">
        <f t="array" ref="C1228">IF(INDEX(F:F,ROW())&lt;&gt;"",INDEX(F:F,ROW()),IF(INDEX(E:E,ROW())&lt;&gt;0,INDEX(C:C,ROW()-1),0))</f>
        <v>0</v>
      </c>
      <c r="D1228" s="44" cm="1">
        <f t="array" ref="D1228">IF(INDEX(G:G,ROW())&lt;&gt;"",INDEX(G:G,ROW()),IF(INDEX(E:E,ROW())&lt;&gt;0,INDEX(D:D,ROW()-1),0))</f>
        <v>0</v>
      </c>
      <c r="E1228" s="217" cm="1">
        <f t="array" ref="E1228">IF(INDEX(I:I,ROW())&lt;&gt;"",VALUE(TRIM(LEFT(INDEX(I:I,ROW()),6))),0)</f>
        <v>0</v>
      </c>
      <c r="F1228" s="283"/>
      <c r="G1228" s="287"/>
      <c r="H1228" s="302"/>
      <c r="I1228" s="288"/>
      <c r="J1228" s="302"/>
      <c r="K1228" s="303"/>
      <c r="L1228" s="50"/>
      <c r="M1228" s="63"/>
    </row>
    <row r="1229" spans="1:13">
      <c r="A1229" s="44" cm="1">
        <f t="array" aca="1" ref="A1229" ca="1">IF(INDEX(B:B,ROW()),COUNTIF(OFFSET(INDEX(B:B,ROW()),ROW()*-1+6,,ROW()-5),TRUE),0)</f>
        <v>0</v>
      </c>
      <c r="B1229" s="44" t="b" cm="1">
        <f t="array" ref="B1229">AND(分科號=INDEX(E:E,ROW()),INDEX(D:D,ROW())&gt;=分起日,INDEX(D:D,ROW())&lt;=分訖日,IF(分專案="全部",TRUE,INDEX(J:J,ROW())=分專案))</f>
        <v>0</v>
      </c>
      <c r="C1229" s="45" cm="1">
        <f t="array" ref="C1229">IF(INDEX(F:F,ROW())&lt;&gt;"",INDEX(F:F,ROW()),IF(INDEX(E:E,ROW())&lt;&gt;0,INDEX(C:C,ROW()-1),0))</f>
        <v>0</v>
      </c>
      <c r="D1229" s="44" cm="1">
        <f t="array" ref="D1229">IF(INDEX(G:G,ROW())&lt;&gt;"",INDEX(G:G,ROW()),IF(INDEX(E:E,ROW())&lt;&gt;0,INDEX(D:D,ROW()-1),0))</f>
        <v>0</v>
      </c>
      <c r="E1229" s="217" cm="1">
        <f t="array" ref="E1229">IF(INDEX(I:I,ROW())&lt;&gt;"",VALUE(TRIM(LEFT(INDEX(I:I,ROW()),6))),0)</f>
        <v>0</v>
      </c>
      <c r="F1229" s="283"/>
      <c r="G1229" s="287"/>
      <c r="H1229" s="302"/>
      <c r="I1229" s="288"/>
      <c r="J1229" s="302"/>
      <c r="K1229" s="303"/>
      <c r="L1229" s="50"/>
      <c r="M1229" s="63"/>
    </row>
    <row r="1230" spans="1:13">
      <c r="A1230" s="44" cm="1">
        <f t="array" aca="1" ref="A1230" ca="1">IF(INDEX(B:B,ROW()),COUNTIF(OFFSET(INDEX(B:B,ROW()),ROW()*-1+6,,ROW()-5),TRUE),0)</f>
        <v>0</v>
      </c>
      <c r="B1230" s="44" t="b" cm="1">
        <f t="array" ref="B1230">AND(分科號=INDEX(E:E,ROW()),INDEX(D:D,ROW())&gt;=分起日,INDEX(D:D,ROW())&lt;=分訖日,IF(分專案="全部",TRUE,INDEX(J:J,ROW())=分專案))</f>
        <v>0</v>
      </c>
      <c r="C1230" s="45" cm="1">
        <f t="array" ref="C1230">IF(INDEX(F:F,ROW())&lt;&gt;"",INDEX(F:F,ROW()),IF(INDEX(E:E,ROW())&lt;&gt;0,INDEX(C:C,ROW()-1),0))</f>
        <v>0</v>
      </c>
      <c r="D1230" s="44" cm="1">
        <f t="array" ref="D1230">IF(INDEX(G:G,ROW())&lt;&gt;"",INDEX(G:G,ROW()),IF(INDEX(E:E,ROW())&lt;&gt;0,INDEX(D:D,ROW()-1),0))</f>
        <v>0</v>
      </c>
      <c r="E1230" s="217" cm="1">
        <f t="array" ref="E1230">IF(INDEX(I:I,ROW())&lt;&gt;"",VALUE(TRIM(LEFT(INDEX(I:I,ROW()),6))),0)</f>
        <v>0</v>
      </c>
      <c r="F1230" s="283"/>
      <c r="G1230" s="287"/>
      <c r="H1230" s="302"/>
      <c r="I1230" s="288"/>
      <c r="J1230" s="302"/>
      <c r="K1230" s="303"/>
      <c r="L1230" s="50"/>
      <c r="M1230" s="63"/>
    </row>
    <row r="1231" spans="1:13">
      <c r="A1231" s="44" cm="1">
        <f t="array" aca="1" ref="A1231" ca="1">IF(INDEX(B:B,ROW()),COUNTIF(OFFSET(INDEX(B:B,ROW()),ROW()*-1+6,,ROW()-5),TRUE),0)</f>
        <v>0</v>
      </c>
      <c r="B1231" s="44" t="b" cm="1">
        <f t="array" ref="B1231">AND(分科號=INDEX(E:E,ROW()),INDEX(D:D,ROW())&gt;=分起日,INDEX(D:D,ROW())&lt;=分訖日,IF(分專案="全部",TRUE,INDEX(J:J,ROW())=分專案))</f>
        <v>0</v>
      </c>
      <c r="C1231" s="45" cm="1">
        <f t="array" ref="C1231">IF(INDEX(F:F,ROW())&lt;&gt;"",INDEX(F:F,ROW()),IF(INDEX(E:E,ROW())&lt;&gt;0,INDEX(C:C,ROW()-1),0))</f>
        <v>0</v>
      </c>
      <c r="D1231" s="44" cm="1">
        <f t="array" ref="D1231">IF(INDEX(G:G,ROW())&lt;&gt;"",INDEX(G:G,ROW()),IF(INDEX(E:E,ROW())&lt;&gt;0,INDEX(D:D,ROW()-1),0))</f>
        <v>0</v>
      </c>
      <c r="E1231" s="217" cm="1">
        <f t="array" ref="E1231">IF(INDEX(I:I,ROW())&lt;&gt;"",VALUE(TRIM(LEFT(INDEX(I:I,ROW()),6))),0)</f>
        <v>0</v>
      </c>
      <c r="F1231" s="283"/>
      <c r="G1231" s="287"/>
      <c r="H1231" s="302"/>
      <c r="I1231" s="288"/>
      <c r="J1231" s="302"/>
      <c r="K1231" s="303"/>
      <c r="L1231" s="50"/>
      <c r="M1231" s="63"/>
    </row>
    <row r="1232" spans="1:13">
      <c r="A1232" s="44" cm="1">
        <f t="array" aca="1" ref="A1232" ca="1">IF(INDEX(B:B,ROW()),COUNTIF(OFFSET(INDEX(B:B,ROW()),ROW()*-1+6,,ROW()-5),TRUE),0)</f>
        <v>0</v>
      </c>
      <c r="B1232" s="44" t="b" cm="1">
        <f t="array" ref="B1232">AND(分科號=INDEX(E:E,ROW()),INDEX(D:D,ROW())&gt;=分起日,INDEX(D:D,ROW())&lt;=分訖日,IF(分專案="全部",TRUE,INDEX(J:J,ROW())=分專案))</f>
        <v>0</v>
      </c>
      <c r="C1232" s="45" cm="1">
        <f t="array" ref="C1232">IF(INDEX(F:F,ROW())&lt;&gt;"",INDEX(F:F,ROW()),IF(INDEX(E:E,ROW())&lt;&gt;0,INDEX(C:C,ROW()-1),0))</f>
        <v>0</v>
      </c>
      <c r="D1232" s="44" cm="1">
        <f t="array" ref="D1232">IF(INDEX(G:G,ROW())&lt;&gt;"",INDEX(G:G,ROW()),IF(INDEX(E:E,ROW())&lt;&gt;0,INDEX(D:D,ROW()-1),0))</f>
        <v>0</v>
      </c>
      <c r="E1232" s="217" cm="1">
        <f t="array" ref="E1232">IF(INDEX(I:I,ROW())&lt;&gt;"",VALUE(TRIM(LEFT(INDEX(I:I,ROW()),6))),0)</f>
        <v>0</v>
      </c>
      <c r="F1232" s="283"/>
      <c r="G1232" s="287"/>
      <c r="H1232" s="302"/>
      <c r="I1232" s="288"/>
      <c r="J1232" s="302"/>
      <c r="K1232" s="303"/>
      <c r="L1232" s="50"/>
      <c r="M1232" s="63"/>
    </row>
    <row r="1233" spans="1:13">
      <c r="A1233" s="44" cm="1">
        <f t="array" aca="1" ref="A1233" ca="1">IF(INDEX(B:B,ROW()),COUNTIF(OFFSET(INDEX(B:B,ROW()),ROW()*-1+6,,ROW()-5),TRUE),0)</f>
        <v>0</v>
      </c>
      <c r="B1233" s="44" t="b" cm="1">
        <f t="array" ref="B1233">AND(分科號=INDEX(E:E,ROW()),INDEX(D:D,ROW())&gt;=分起日,INDEX(D:D,ROW())&lt;=分訖日,IF(分專案="全部",TRUE,INDEX(J:J,ROW())=分專案))</f>
        <v>0</v>
      </c>
      <c r="C1233" s="45" cm="1">
        <f t="array" ref="C1233">IF(INDEX(F:F,ROW())&lt;&gt;"",INDEX(F:F,ROW()),IF(INDEX(E:E,ROW())&lt;&gt;0,INDEX(C:C,ROW()-1),0))</f>
        <v>0</v>
      </c>
      <c r="D1233" s="44" cm="1">
        <f t="array" ref="D1233">IF(INDEX(G:G,ROW())&lt;&gt;"",INDEX(G:G,ROW()),IF(INDEX(E:E,ROW())&lt;&gt;0,INDEX(D:D,ROW()-1),0))</f>
        <v>0</v>
      </c>
      <c r="E1233" s="217" cm="1">
        <f t="array" ref="E1233">IF(INDEX(I:I,ROW())&lt;&gt;"",VALUE(TRIM(LEFT(INDEX(I:I,ROW()),6))),0)</f>
        <v>0</v>
      </c>
      <c r="F1233" s="283"/>
      <c r="G1233" s="287"/>
      <c r="H1233" s="302"/>
      <c r="I1233" s="288"/>
      <c r="J1233" s="302"/>
      <c r="K1233" s="303"/>
      <c r="L1233" s="50"/>
      <c r="M1233" s="63"/>
    </row>
    <row r="1234" spans="1:13">
      <c r="A1234" s="44" cm="1">
        <f t="array" aca="1" ref="A1234" ca="1">IF(INDEX(B:B,ROW()),COUNTIF(OFFSET(INDEX(B:B,ROW()),ROW()*-1+6,,ROW()-5),TRUE),0)</f>
        <v>0</v>
      </c>
      <c r="B1234" s="44" t="b" cm="1">
        <f t="array" ref="B1234">AND(分科號=INDEX(E:E,ROW()),INDEX(D:D,ROW())&gt;=分起日,INDEX(D:D,ROW())&lt;=分訖日,IF(分專案="全部",TRUE,INDEX(J:J,ROW())=分專案))</f>
        <v>0</v>
      </c>
      <c r="C1234" s="45" cm="1">
        <f t="array" ref="C1234">IF(INDEX(F:F,ROW())&lt;&gt;"",INDEX(F:F,ROW()),IF(INDEX(E:E,ROW())&lt;&gt;0,INDEX(C:C,ROW()-1),0))</f>
        <v>0</v>
      </c>
      <c r="D1234" s="44" cm="1">
        <f t="array" ref="D1234">IF(INDEX(G:G,ROW())&lt;&gt;"",INDEX(G:G,ROW()),IF(INDEX(E:E,ROW())&lt;&gt;0,INDEX(D:D,ROW()-1),0))</f>
        <v>0</v>
      </c>
      <c r="E1234" s="217" cm="1">
        <f t="array" ref="E1234">IF(INDEX(I:I,ROW())&lt;&gt;"",VALUE(TRIM(LEFT(INDEX(I:I,ROW()),6))),0)</f>
        <v>0</v>
      </c>
      <c r="F1234" s="283"/>
      <c r="G1234" s="287"/>
      <c r="H1234" s="302"/>
      <c r="I1234" s="288"/>
      <c r="J1234" s="302"/>
      <c r="K1234" s="303"/>
      <c r="L1234" s="50"/>
      <c r="M1234" s="63"/>
    </row>
    <row r="1235" spans="1:13">
      <c r="A1235" s="44" cm="1">
        <f t="array" aca="1" ref="A1235" ca="1">IF(INDEX(B:B,ROW()),COUNTIF(OFFSET(INDEX(B:B,ROW()),ROW()*-1+6,,ROW()-5),TRUE),0)</f>
        <v>0</v>
      </c>
      <c r="B1235" s="44" t="b" cm="1">
        <f t="array" ref="B1235">AND(分科號=INDEX(E:E,ROW()),INDEX(D:D,ROW())&gt;=分起日,INDEX(D:D,ROW())&lt;=分訖日,IF(分專案="全部",TRUE,INDEX(J:J,ROW())=分專案))</f>
        <v>0</v>
      </c>
      <c r="C1235" s="45" cm="1">
        <f t="array" ref="C1235">IF(INDEX(F:F,ROW())&lt;&gt;"",INDEX(F:F,ROW()),IF(INDEX(E:E,ROW())&lt;&gt;0,INDEX(C:C,ROW()-1),0))</f>
        <v>0</v>
      </c>
      <c r="D1235" s="44" cm="1">
        <f t="array" ref="D1235">IF(INDEX(G:G,ROW())&lt;&gt;"",INDEX(G:G,ROW()),IF(INDEX(E:E,ROW())&lt;&gt;0,INDEX(D:D,ROW()-1),0))</f>
        <v>0</v>
      </c>
      <c r="E1235" s="217" cm="1">
        <f t="array" ref="E1235">IF(INDEX(I:I,ROW())&lt;&gt;"",VALUE(TRIM(LEFT(INDEX(I:I,ROW()),6))),0)</f>
        <v>0</v>
      </c>
      <c r="F1235" s="283"/>
      <c r="G1235" s="287"/>
      <c r="H1235" s="302"/>
      <c r="I1235" s="288"/>
      <c r="J1235" s="302"/>
      <c r="K1235" s="303"/>
      <c r="L1235" s="50"/>
      <c r="M1235" s="63"/>
    </row>
    <row r="1236" spans="1:13">
      <c r="A1236" s="44" cm="1">
        <f t="array" aca="1" ref="A1236" ca="1">IF(INDEX(B:B,ROW()),COUNTIF(OFFSET(INDEX(B:B,ROW()),ROW()*-1+6,,ROW()-5),TRUE),0)</f>
        <v>0</v>
      </c>
      <c r="B1236" s="44" t="b" cm="1">
        <f t="array" ref="B1236">AND(分科號=INDEX(E:E,ROW()),INDEX(D:D,ROW())&gt;=分起日,INDEX(D:D,ROW())&lt;=分訖日,IF(分專案="全部",TRUE,INDEX(J:J,ROW())=分專案))</f>
        <v>0</v>
      </c>
      <c r="C1236" s="45" cm="1">
        <f t="array" ref="C1236">IF(INDEX(F:F,ROW())&lt;&gt;"",INDEX(F:F,ROW()),IF(INDEX(E:E,ROW())&lt;&gt;0,INDEX(C:C,ROW()-1),0))</f>
        <v>0</v>
      </c>
      <c r="D1236" s="44" cm="1">
        <f t="array" ref="D1236">IF(INDEX(G:G,ROW())&lt;&gt;"",INDEX(G:G,ROW()),IF(INDEX(E:E,ROW())&lt;&gt;0,INDEX(D:D,ROW()-1),0))</f>
        <v>0</v>
      </c>
      <c r="E1236" s="217" cm="1">
        <f t="array" ref="E1236">IF(INDEX(I:I,ROW())&lt;&gt;"",VALUE(TRIM(LEFT(INDEX(I:I,ROW()),6))),0)</f>
        <v>0</v>
      </c>
      <c r="F1236" s="283"/>
      <c r="G1236" s="287"/>
      <c r="H1236" s="302"/>
      <c r="I1236" s="288"/>
      <c r="J1236" s="302"/>
      <c r="K1236" s="303"/>
      <c r="L1236" s="50"/>
      <c r="M1236" s="63"/>
    </row>
    <row r="1237" spans="1:13">
      <c r="A1237" s="44" cm="1">
        <f t="array" aca="1" ref="A1237" ca="1">IF(INDEX(B:B,ROW()),COUNTIF(OFFSET(INDEX(B:B,ROW()),ROW()*-1+6,,ROW()-5),TRUE),0)</f>
        <v>0</v>
      </c>
      <c r="B1237" s="44" t="b" cm="1">
        <f t="array" ref="B1237">AND(分科號=INDEX(E:E,ROW()),INDEX(D:D,ROW())&gt;=分起日,INDEX(D:D,ROW())&lt;=分訖日,IF(分專案="全部",TRUE,INDEX(J:J,ROW())=分專案))</f>
        <v>0</v>
      </c>
      <c r="C1237" s="45" cm="1">
        <f t="array" ref="C1237">IF(INDEX(F:F,ROW())&lt;&gt;"",INDEX(F:F,ROW()),IF(INDEX(E:E,ROW())&lt;&gt;0,INDEX(C:C,ROW()-1),0))</f>
        <v>0</v>
      </c>
      <c r="D1237" s="44" cm="1">
        <f t="array" ref="D1237">IF(INDEX(G:G,ROW())&lt;&gt;"",INDEX(G:G,ROW()),IF(INDEX(E:E,ROW())&lt;&gt;0,INDEX(D:D,ROW()-1),0))</f>
        <v>0</v>
      </c>
      <c r="E1237" s="217" cm="1">
        <f t="array" ref="E1237">IF(INDEX(I:I,ROW())&lt;&gt;"",VALUE(TRIM(LEFT(INDEX(I:I,ROW()),6))),0)</f>
        <v>0</v>
      </c>
      <c r="F1237" s="283"/>
      <c r="G1237" s="287"/>
      <c r="H1237" s="302"/>
      <c r="I1237" s="288"/>
      <c r="J1237" s="302"/>
      <c r="K1237" s="303"/>
      <c r="L1237" s="50"/>
      <c r="M1237" s="63"/>
    </row>
    <row r="1238" spans="1:13">
      <c r="A1238" s="44" cm="1">
        <f t="array" aca="1" ref="A1238" ca="1">IF(INDEX(B:B,ROW()),COUNTIF(OFFSET(INDEX(B:B,ROW()),ROW()*-1+6,,ROW()-5),TRUE),0)</f>
        <v>0</v>
      </c>
      <c r="B1238" s="44" t="b" cm="1">
        <f t="array" ref="B1238">AND(分科號=INDEX(E:E,ROW()),INDEX(D:D,ROW())&gt;=分起日,INDEX(D:D,ROW())&lt;=分訖日,IF(分專案="全部",TRUE,INDEX(J:J,ROW())=分專案))</f>
        <v>0</v>
      </c>
      <c r="C1238" s="45" cm="1">
        <f t="array" ref="C1238">IF(INDEX(F:F,ROW())&lt;&gt;"",INDEX(F:F,ROW()),IF(INDEX(E:E,ROW())&lt;&gt;0,INDEX(C:C,ROW()-1),0))</f>
        <v>0</v>
      </c>
      <c r="D1238" s="44" cm="1">
        <f t="array" ref="D1238">IF(INDEX(G:G,ROW())&lt;&gt;"",INDEX(G:G,ROW()),IF(INDEX(E:E,ROW())&lt;&gt;0,INDEX(D:D,ROW()-1),0))</f>
        <v>0</v>
      </c>
      <c r="E1238" s="217" cm="1">
        <f t="array" ref="E1238">IF(INDEX(I:I,ROW())&lt;&gt;"",VALUE(TRIM(LEFT(INDEX(I:I,ROW()),6))),0)</f>
        <v>0</v>
      </c>
      <c r="F1238" s="283"/>
      <c r="G1238" s="287"/>
      <c r="H1238" s="302"/>
      <c r="I1238" s="288"/>
      <c r="J1238" s="302"/>
      <c r="K1238" s="303"/>
      <c r="L1238" s="50"/>
      <c r="M1238" s="63"/>
    </row>
    <row r="1239" spans="1:13">
      <c r="A1239" s="44" cm="1">
        <f t="array" aca="1" ref="A1239" ca="1">IF(INDEX(B:B,ROW()),COUNTIF(OFFSET(INDEX(B:B,ROW()),ROW()*-1+6,,ROW()-5),TRUE),0)</f>
        <v>0</v>
      </c>
      <c r="B1239" s="44" t="b" cm="1">
        <f t="array" ref="B1239">AND(分科號=INDEX(E:E,ROW()),INDEX(D:D,ROW())&gt;=分起日,INDEX(D:D,ROW())&lt;=分訖日,IF(分專案="全部",TRUE,INDEX(J:J,ROW())=分專案))</f>
        <v>0</v>
      </c>
      <c r="C1239" s="45" cm="1">
        <f t="array" ref="C1239">IF(INDEX(F:F,ROW())&lt;&gt;"",INDEX(F:F,ROW()),IF(INDEX(E:E,ROW())&lt;&gt;0,INDEX(C:C,ROW()-1),0))</f>
        <v>0</v>
      </c>
      <c r="D1239" s="44" cm="1">
        <f t="array" ref="D1239">IF(INDEX(G:G,ROW())&lt;&gt;"",INDEX(G:G,ROW()),IF(INDEX(E:E,ROW())&lt;&gt;0,INDEX(D:D,ROW()-1),0))</f>
        <v>0</v>
      </c>
      <c r="E1239" s="217" cm="1">
        <f t="array" ref="E1239">IF(INDEX(I:I,ROW())&lt;&gt;"",VALUE(TRIM(LEFT(INDEX(I:I,ROW()),6))),0)</f>
        <v>0</v>
      </c>
      <c r="F1239" s="283"/>
      <c r="G1239" s="287"/>
      <c r="H1239" s="302"/>
      <c r="I1239" s="288"/>
      <c r="J1239" s="302"/>
      <c r="K1239" s="303"/>
      <c r="L1239" s="50"/>
      <c r="M1239" s="63"/>
    </row>
    <row r="1240" spans="1:13">
      <c r="A1240" s="44" cm="1">
        <f t="array" aca="1" ref="A1240" ca="1">IF(INDEX(B:B,ROW()),COUNTIF(OFFSET(INDEX(B:B,ROW()),ROW()*-1+6,,ROW()-5),TRUE),0)</f>
        <v>0</v>
      </c>
      <c r="B1240" s="44" t="b" cm="1">
        <f t="array" ref="B1240">AND(分科號=INDEX(E:E,ROW()),INDEX(D:D,ROW())&gt;=分起日,INDEX(D:D,ROW())&lt;=分訖日,IF(分專案="全部",TRUE,INDEX(J:J,ROW())=分專案))</f>
        <v>0</v>
      </c>
      <c r="C1240" s="45" cm="1">
        <f t="array" ref="C1240">IF(INDEX(F:F,ROW())&lt;&gt;"",INDEX(F:F,ROW()),IF(INDEX(E:E,ROW())&lt;&gt;0,INDEX(C:C,ROW()-1),0))</f>
        <v>0</v>
      </c>
      <c r="D1240" s="44" cm="1">
        <f t="array" ref="D1240">IF(INDEX(G:G,ROW())&lt;&gt;"",INDEX(G:G,ROW()),IF(INDEX(E:E,ROW())&lt;&gt;0,INDEX(D:D,ROW()-1),0))</f>
        <v>0</v>
      </c>
      <c r="E1240" s="217" cm="1">
        <f t="array" ref="E1240">IF(INDEX(I:I,ROW())&lt;&gt;"",VALUE(TRIM(LEFT(INDEX(I:I,ROW()),6))),0)</f>
        <v>0</v>
      </c>
      <c r="F1240" s="283"/>
      <c r="G1240" s="287"/>
      <c r="H1240" s="302"/>
      <c r="I1240" s="288"/>
      <c r="J1240" s="302"/>
      <c r="K1240" s="303"/>
      <c r="L1240" s="50"/>
      <c r="M1240" s="63"/>
    </row>
    <row r="1241" spans="1:13">
      <c r="A1241" s="44" cm="1">
        <f t="array" aca="1" ref="A1241" ca="1">IF(INDEX(B:B,ROW()),COUNTIF(OFFSET(INDEX(B:B,ROW()),ROW()*-1+6,,ROW()-5),TRUE),0)</f>
        <v>0</v>
      </c>
      <c r="B1241" s="44" t="b" cm="1">
        <f t="array" ref="B1241">AND(分科號=INDEX(E:E,ROW()),INDEX(D:D,ROW())&gt;=分起日,INDEX(D:D,ROW())&lt;=分訖日,IF(分專案="全部",TRUE,INDEX(J:J,ROW())=分專案))</f>
        <v>0</v>
      </c>
      <c r="C1241" s="45" cm="1">
        <f t="array" ref="C1241">IF(INDEX(F:F,ROW())&lt;&gt;"",INDEX(F:F,ROW()),IF(INDEX(E:E,ROW())&lt;&gt;0,INDEX(C:C,ROW()-1),0))</f>
        <v>0</v>
      </c>
      <c r="D1241" s="44" cm="1">
        <f t="array" ref="D1241">IF(INDEX(G:G,ROW())&lt;&gt;"",INDEX(G:G,ROW()),IF(INDEX(E:E,ROW())&lt;&gt;0,INDEX(D:D,ROW()-1),0))</f>
        <v>0</v>
      </c>
      <c r="E1241" s="217" cm="1">
        <f t="array" ref="E1241">IF(INDEX(I:I,ROW())&lt;&gt;"",VALUE(TRIM(LEFT(INDEX(I:I,ROW()),6))),0)</f>
        <v>0</v>
      </c>
      <c r="F1241" s="283"/>
      <c r="G1241" s="287"/>
      <c r="H1241" s="302"/>
      <c r="I1241" s="288"/>
      <c r="J1241" s="302"/>
      <c r="K1241" s="303"/>
      <c r="L1241" s="50"/>
      <c r="M1241" s="63"/>
    </row>
    <row r="1242" spans="1:13">
      <c r="A1242" s="44" cm="1">
        <f t="array" aca="1" ref="A1242" ca="1">IF(INDEX(B:B,ROW()),COUNTIF(OFFSET(INDEX(B:B,ROW()),ROW()*-1+6,,ROW()-5),TRUE),0)</f>
        <v>0</v>
      </c>
      <c r="B1242" s="44" t="b" cm="1">
        <f t="array" ref="B1242">AND(分科號=INDEX(E:E,ROW()),INDEX(D:D,ROW())&gt;=分起日,INDEX(D:D,ROW())&lt;=分訖日,IF(分專案="全部",TRUE,INDEX(J:J,ROW())=分專案))</f>
        <v>0</v>
      </c>
      <c r="C1242" s="45" cm="1">
        <f t="array" ref="C1242">IF(INDEX(F:F,ROW())&lt;&gt;"",INDEX(F:F,ROW()),IF(INDEX(E:E,ROW())&lt;&gt;0,INDEX(C:C,ROW()-1),0))</f>
        <v>0</v>
      </c>
      <c r="D1242" s="44" cm="1">
        <f t="array" ref="D1242">IF(INDEX(G:G,ROW())&lt;&gt;"",INDEX(G:G,ROW()),IF(INDEX(E:E,ROW())&lt;&gt;0,INDEX(D:D,ROW()-1),0))</f>
        <v>0</v>
      </c>
      <c r="E1242" s="217" cm="1">
        <f t="array" ref="E1242">IF(INDEX(I:I,ROW())&lt;&gt;"",VALUE(TRIM(LEFT(INDEX(I:I,ROW()),6))),0)</f>
        <v>0</v>
      </c>
      <c r="F1242" s="283"/>
      <c r="G1242" s="287"/>
      <c r="H1242" s="302"/>
      <c r="I1242" s="288"/>
      <c r="J1242" s="302"/>
      <c r="K1242" s="303"/>
      <c r="L1242" s="50"/>
      <c r="M1242" s="63"/>
    </row>
    <row r="1243" spans="1:13">
      <c r="A1243" s="44" cm="1">
        <f t="array" aca="1" ref="A1243" ca="1">IF(INDEX(B:B,ROW()),COUNTIF(OFFSET(INDEX(B:B,ROW()),ROW()*-1+6,,ROW()-5),TRUE),0)</f>
        <v>0</v>
      </c>
      <c r="B1243" s="44" t="b" cm="1">
        <f t="array" ref="B1243">AND(分科號=INDEX(E:E,ROW()),INDEX(D:D,ROW())&gt;=分起日,INDEX(D:D,ROW())&lt;=分訖日,IF(分專案="全部",TRUE,INDEX(J:J,ROW())=分專案))</f>
        <v>0</v>
      </c>
      <c r="C1243" s="45" cm="1">
        <f t="array" ref="C1243">IF(INDEX(F:F,ROW())&lt;&gt;"",INDEX(F:F,ROW()),IF(INDEX(E:E,ROW())&lt;&gt;0,INDEX(C:C,ROW()-1),0))</f>
        <v>0</v>
      </c>
      <c r="D1243" s="44" cm="1">
        <f t="array" ref="D1243">IF(INDEX(G:G,ROW())&lt;&gt;"",INDEX(G:G,ROW()),IF(INDEX(E:E,ROW())&lt;&gt;0,INDEX(D:D,ROW()-1),0))</f>
        <v>0</v>
      </c>
      <c r="E1243" s="217" cm="1">
        <f t="array" ref="E1243">IF(INDEX(I:I,ROW())&lt;&gt;"",VALUE(TRIM(LEFT(INDEX(I:I,ROW()),6))),0)</f>
        <v>0</v>
      </c>
      <c r="F1243" s="283"/>
      <c r="G1243" s="287"/>
      <c r="H1243" s="302"/>
      <c r="I1243" s="288"/>
      <c r="J1243" s="302"/>
      <c r="K1243" s="303"/>
      <c r="L1243" s="50"/>
      <c r="M1243" s="63"/>
    </row>
    <row r="1244" spans="1:13">
      <c r="A1244" s="44" cm="1">
        <f t="array" aca="1" ref="A1244" ca="1">IF(INDEX(B:B,ROW()),COUNTIF(OFFSET(INDEX(B:B,ROW()),ROW()*-1+6,,ROW()-5),TRUE),0)</f>
        <v>0</v>
      </c>
      <c r="B1244" s="44" t="b" cm="1">
        <f t="array" ref="B1244">AND(分科號=INDEX(E:E,ROW()),INDEX(D:D,ROW())&gt;=分起日,INDEX(D:D,ROW())&lt;=分訖日,IF(分專案="全部",TRUE,INDEX(J:J,ROW())=分專案))</f>
        <v>0</v>
      </c>
      <c r="C1244" s="45" cm="1">
        <f t="array" ref="C1244">IF(INDEX(F:F,ROW())&lt;&gt;"",INDEX(F:F,ROW()),IF(INDEX(E:E,ROW())&lt;&gt;0,INDEX(C:C,ROW()-1),0))</f>
        <v>0</v>
      </c>
      <c r="D1244" s="44" cm="1">
        <f t="array" ref="D1244">IF(INDEX(G:G,ROW())&lt;&gt;"",INDEX(G:G,ROW()),IF(INDEX(E:E,ROW())&lt;&gt;0,INDEX(D:D,ROW()-1),0))</f>
        <v>0</v>
      </c>
      <c r="E1244" s="217" cm="1">
        <f t="array" ref="E1244">IF(INDEX(I:I,ROW())&lt;&gt;"",VALUE(TRIM(LEFT(INDEX(I:I,ROW()),6))),0)</f>
        <v>0</v>
      </c>
      <c r="F1244" s="283"/>
      <c r="G1244" s="287"/>
      <c r="H1244" s="302"/>
      <c r="I1244" s="288"/>
      <c r="J1244" s="302"/>
      <c r="K1244" s="303"/>
      <c r="L1244" s="50"/>
      <c r="M1244" s="63"/>
    </row>
    <row r="1245" spans="1:13">
      <c r="A1245" s="44" cm="1">
        <f t="array" aca="1" ref="A1245" ca="1">IF(INDEX(B:B,ROW()),COUNTIF(OFFSET(INDEX(B:B,ROW()),ROW()*-1+6,,ROW()-5),TRUE),0)</f>
        <v>0</v>
      </c>
      <c r="B1245" s="44" t="b" cm="1">
        <f t="array" ref="B1245">AND(分科號=INDEX(E:E,ROW()),INDEX(D:D,ROW())&gt;=分起日,INDEX(D:D,ROW())&lt;=分訖日,IF(分專案="全部",TRUE,INDEX(J:J,ROW())=分專案))</f>
        <v>0</v>
      </c>
      <c r="C1245" s="45" cm="1">
        <f t="array" ref="C1245">IF(INDEX(F:F,ROW())&lt;&gt;"",INDEX(F:F,ROW()),IF(INDEX(E:E,ROW())&lt;&gt;0,INDEX(C:C,ROW()-1),0))</f>
        <v>0</v>
      </c>
      <c r="D1245" s="44" cm="1">
        <f t="array" ref="D1245">IF(INDEX(G:G,ROW())&lt;&gt;"",INDEX(G:G,ROW()),IF(INDEX(E:E,ROW())&lt;&gt;0,INDEX(D:D,ROW()-1),0))</f>
        <v>0</v>
      </c>
      <c r="E1245" s="217" cm="1">
        <f t="array" ref="E1245">IF(INDEX(I:I,ROW())&lt;&gt;"",VALUE(TRIM(LEFT(INDEX(I:I,ROW()),6))),0)</f>
        <v>0</v>
      </c>
      <c r="F1245" s="283"/>
      <c r="G1245" s="287"/>
      <c r="H1245" s="302"/>
      <c r="I1245" s="288"/>
      <c r="J1245" s="302"/>
      <c r="K1245" s="303"/>
      <c r="L1245" s="50"/>
      <c r="M1245" s="63"/>
    </row>
    <row r="1246" spans="1:13">
      <c r="A1246" s="44" cm="1">
        <f t="array" aca="1" ref="A1246" ca="1">IF(INDEX(B:B,ROW()),COUNTIF(OFFSET(INDEX(B:B,ROW()),ROW()*-1+6,,ROW()-5),TRUE),0)</f>
        <v>0</v>
      </c>
      <c r="B1246" s="44" t="b" cm="1">
        <f t="array" ref="B1246">AND(分科號=INDEX(E:E,ROW()),INDEX(D:D,ROW())&gt;=分起日,INDEX(D:D,ROW())&lt;=分訖日,IF(分專案="全部",TRUE,INDEX(J:J,ROW())=分專案))</f>
        <v>0</v>
      </c>
      <c r="C1246" s="45" cm="1">
        <f t="array" ref="C1246">IF(INDEX(F:F,ROW())&lt;&gt;"",INDEX(F:F,ROW()),IF(INDEX(E:E,ROW())&lt;&gt;0,INDEX(C:C,ROW()-1),0))</f>
        <v>0</v>
      </c>
      <c r="D1246" s="44" cm="1">
        <f t="array" ref="D1246">IF(INDEX(G:G,ROW())&lt;&gt;"",INDEX(G:G,ROW()),IF(INDEX(E:E,ROW())&lt;&gt;0,INDEX(D:D,ROW()-1),0))</f>
        <v>0</v>
      </c>
      <c r="E1246" s="217" cm="1">
        <f t="array" ref="E1246">IF(INDEX(I:I,ROW())&lt;&gt;"",VALUE(TRIM(LEFT(INDEX(I:I,ROW()),6))),0)</f>
        <v>0</v>
      </c>
      <c r="F1246" s="283"/>
      <c r="G1246" s="287"/>
      <c r="H1246" s="302"/>
      <c r="I1246" s="288"/>
      <c r="J1246" s="302"/>
      <c r="K1246" s="303"/>
      <c r="L1246" s="50"/>
      <c r="M1246" s="63"/>
    </row>
    <row r="1247" spans="1:13">
      <c r="A1247" s="44" cm="1">
        <f t="array" aca="1" ref="A1247" ca="1">IF(INDEX(B:B,ROW()),COUNTIF(OFFSET(INDEX(B:B,ROW()),ROW()*-1+6,,ROW()-5),TRUE),0)</f>
        <v>0</v>
      </c>
      <c r="B1247" s="44" t="b" cm="1">
        <f t="array" ref="B1247">AND(分科號=INDEX(E:E,ROW()),INDEX(D:D,ROW())&gt;=分起日,INDEX(D:D,ROW())&lt;=分訖日,IF(分專案="全部",TRUE,INDEX(J:J,ROW())=分專案))</f>
        <v>0</v>
      </c>
      <c r="C1247" s="45" cm="1">
        <f t="array" ref="C1247">IF(INDEX(F:F,ROW())&lt;&gt;"",INDEX(F:F,ROW()),IF(INDEX(E:E,ROW())&lt;&gt;0,INDEX(C:C,ROW()-1),0))</f>
        <v>0</v>
      </c>
      <c r="D1247" s="44" cm="1">
        <f t="array" ref="D1247">IF(INDEX(G:G,ROW())&lt;&gt;"",INDEX(G:G,ROW()),IF(INDEX(E:E,ROW())&lt;&gt;0,INDEX(D:D,ROW()-1),0))</f>
        <v>0</v>
      </c>
      <c r="E1247" s="217" cm="1">
        <f t="array" ref="E1247">IF(INDEX(I:I,ROW())&lt;&gt;"",VALUE(TRIM(LEFT(INDEX(I:I,ROW()),6))),0)</f>
        <v>0</v>
      </c>
      <c r="F1247" s="283"/>
      <c r="G1247" s="287"/>
      <c r="H1247" s="302"/>
      <c r="I1247" s="288"/>
      <c r="J1247" s="302"/>
      <c r="K1247" s="303"/>
      <c r="L1247" s="50"/>
      <c r="M1247" s="63"/>
    </row>
    <row r="1248" spans="1:13">
      <c r="A1248" s="44" cm="1">
        <f t="array" aca="1" ref="A1248" ca="1">IF(INDEX(B:B,ROW()),COUNTIF(OFFSET(INDEX(B:B,ROW()),ROW()*-1+6,,ROW()-5),TRUE),0)</f>
        <v>0</v>
      </c>
      <c r="B1248" s="44" t="b" cm="1">
        <f t="array" ref="B1248">AND(分科號=INDEX(E:E,ROW()),INDEX(D:D,ROW())&gt;=分起日,INDEX(D:D,ROW())&lt;=分訖日,IF(分專案="全部",TRUE,INDEX(J:J,ROW())=分專案))</f>
        <v>0</v>
      </c>
      <c r="C1248" s="45" cm="1">
        <f t="array" ref="C1248">IF(INDEX(F:F,ROW())&lt;&gt;"",INDEX(F:F,ROW()),IF(INDEX(E:E,ROW())&lt;&gt;0,INDEX(C:C,ROW()-1),0))</f>
        <v>0</v>
      </c>
      <c r="D1248" s="44" cm="1">
        <f t="array" ref="D1248">IF(INDEX(G:G,ROW())&lt;&gt;"",INDEX(G:G,ROW()),IF(INDEX(E:E,ROW())&lt;&gt;0,INDEX(D:D,ROW()-1),0))</f>
        <v>0</v>
      </c>
      <c r="E1248" s="217" cm="1">
        <f t="array" ref="E1248">IF(INDEX(I:I,ROW())&lt;&gt;"",VALUE(TRIM(LEFT(INDEX(I:I,ROW()),6))),0)</f>
        <v>0</v>
      </c>
      <c r="F1248" s="283"/>
      <c r="G1248" s="287"/>
      <c r="H1248" s="302"/>
      <c r="I1248" s="288"/>
      <c r="J1248" s="302"/>
      <c r="K1248" s="303"/>
      <c r="L1248" s="50"/>
      <c r="M1248" s="63"/>
    </row>
    <row r="1249" spans="1:13">
      <c r="A1249" s="44" cm="1">
        <f t="array" aca="1" ref="A1249" ca="1">IF(INDEX(B:B,ROW()),COUNTIF(OFFSET(INDEX(B:B,ROW()),ROW()*-1+6,,ROW()-5),TRUE),0)</f>
        <v>0</v>
      </c>
      <c r="B1249" s="44" t="b" cm="1">
        <f t="array" ref="B1249">AND(分科號=INDEX(E:E,ROW()),INDEX(D:D,ROW())&gt;=分起日,INDEX(D:D,ROW())&lt;=分訖日,IF(分專案="全部",TRUE,INDEX(J:J,ROW())=分專案))</f>
        <v>0</v>
      </c>
      <c r="C1249" s="45" cm="1">
        <f t="array" ref="C1249">IF(INDEX(F:F,ROW())&lt;&gt;"",INDEX(F:F,ROW()),IF(INDEX(E:E,ROW())&lt;&gt;0,INDEX(C:C,ROW()-1),0))</f>
        <v>0</v>
      </c>
      <c r="D1249" s="44" cm="1">
        <f t="array" ref="D1249">IF(INDEX(G:G,ROW())&lt;&gt;"",INDEX(G:G,ROW()),IF(INDEX(E:E,ROW())&lt;&gt;0,INDEX(D:D,ROW()-1),0))</f>
        <v>0</v>
      </c>
      <c r="E1249" s="217" cm="1">
        <f t="array" ref="E1249">IF(INDEX(I:I,ROW())&lt;&gt;"",VALUE(TRIM(LEFT(INDEX(I:I,ROW()),6))),0)</f>
        <v>0</v>
      </c>
      <c r="F1249" s="283"/>
      <c r="G1249" s="287"/>
      <c r="H1249" s="302"/>
      <c r="I1249" s="288"/>
      <c r="J1249" s="302"/>
      <c r="K1249" s="303"/>
      <c r="L1249" s="50"/>
      <c r="M1249" s="63"/>
    </row>
    <row r="1250" spans="1:13">
      <c r="A1250" s="44" cm="1">
        <f t="array" aca="1" ref="A1250" ca="1">IF(INDEX(B:B,ROW()),COUNTIF(OFFSET(INDEX(B:B,ROW()),ROW()*-1+6,,ROW()-5),TRUE),0)</f>
        <v>0</v>
      </c>
      <c r="B1250" s="44" t="b" cm="1">
        <f t="array" ref="B1250">AND(分科號=INDEX(E:E,ROW()),INDEX(D:D,ROW())&gt;=分起日,INDEX(D:D,ROW())&lt;=分訖日,IF(分專案="全部",TRUE,INDEX(J:J,ROW())=分專案))</f>
        <v>0</v>
      </c>
      <c r="C1250" s="45" cm="1">
        <f t="array" ref="C1250">IF(INDEX(F:F,ROW())&lt;&gt;"",INDEX(F:F,ROW()),IF(INDEX(E:E,ROW())&lt;&gt;0,INDEX(C:C,ROW()-1),0))</f>
        <v>0</v>
      </c>
      <c r="D1250" s="44" cm="1">
        <f t="array" ref="D1250">IF(INDEX(G:G,ROW())&lt;&gt;"",INDEX(G:G,ROW()),IF(INDEX(E:E,ROW())&lt;&gt;0,INDEX(D:D,ROW()-1),0))</f>
        <v>0</v>
      </c>
      <c r="E1250" s="217" cm="1">
        <f t="array" ref="E1250">IF(INDEX(I:I,ROW())&lt;&gt;"",VALUE(TRIM(LEFT(INDEX(I:I,ROW()),6))),0)</f>
        <v>0</v>
      </c>
      <c r="F1250" s="283"/>
      <c r="G1250" s="287"/>
      <c r="H1250" s="302"/>
      <c r="I1250" s="288"/>
      <c r="J1250" s="302"/>
      <c r="K1250" s="303"/>
      <c r="L1250" s="50"/>
      <c r="M1250" s="63"/>
    </row>
    <row r="1251" spans="1:13">
      <c r="A1251" s="44" cm="1">
        <f t="array" aca="1" ref="A1251" ca="1">IF(INDEX(B:B,ROW()),COUNTIF(OFFSET(INDEX(B:B,ROW()),ROW()*-1+6,,ROW()-5),TRUE),0)</f>
        <v>0</v>
      </c>
      <c r="B1251" s="44" t="b" cm="1">
        <f t="array" ref="B1251">AND(分科號=INDEX(E:E,ROW()),INDEX(D:D,ROW())&gt;=分起日,INDEX(D:D,ROW())&lt;=分訖日,IF(分專案="全部",TRUE,INDEX(J:J,ROW())=分專案))</f>
        <v>0</v>
      </c>
      <c r="C1251" s="45" cm="1">
        <f t="array" ref="C1251">IF(INDEX(F:F,ROW())&lt;&gt;"",INDEX(F:F,ROW()),IF(INDEX(E:E,ROW())&lt;&gt;0,INDEX(C:C,ROW()-1),0))</f>
        <v>0</v>
      </c>
      <c r="D1251" s="44" cm="1">
        <f t="array" ref="D1251">IF(INDEX(G:G,ROW())&lt;&gt;"",INDEX(G:G,ROW()),IF(INDEX(E:E,ROW())&lt;&gt;0,INDEX(D:D,ROW()-1),0))</f>
        <v>0</v>
      </c>
      <c r="E1251" s="217" cm="1">
        <f t="array" ref="E1251">IF(INDEX(I:I,ROW())&lt;&gt;"",VALUE(TRIM(LEFT(INDEX(I:I,ROW()),6))),0)</f>
        <v>0</v>
      </c>
      <c r="F1251" s="283"/>
      <c r="G1251" s="287"/>
      <c r="H1251" s="302"/>
      <c r="I1251" s="288"/>
      <c r="J1251" s="302"/>
      <c r="K1251" s="303"/>
      <c r="L1251" s="50"/>
      <c r="M1251" s="63"/>
    </row>
    <row r="1252" spans="1:13">
      <c r="A1252" s="44" cm="1">
        <f t="array" aca="1" ref="A1252" ca="1">IF(INDEX(B:B,ROW()),COUNTIF(OFFSET(INDEX(B:B,ROW()),ROW()*-1+6,,ROW()-5),TRUE),0)</f>
        <v>0</v>
      </c>
      <c r="B1252" s="44" t="b" cm="1">
        <f t="array" ref="B1252">AND(分科號=INDEX(E:E,ROW()),INDEX(D:D,ROW())&gt;=分起日,INDEX(D:D,ROW())&lt;=分訖日,IF(分專案="全部",TRUE,INDEX(J:J,ROW())=分專案))</f>
        <v>0</v>
      </c>
      <c r="C1252" s="45" cm="1">
        <f t="array" ref="C1252">IF(INDEX(F:F,ROW())&lt;&gt;"",INDEX(F:F,ROW()),IF(INDEX(E:E,ROW())&lt;&gt;0,INDEX(C:C,ROW()-1),0))</f>
        <v>0</v>
      </c>
      <c r="D1252" s="44" cm="1">
        <f t="array" ref="D1252">IF(INDEX(G:G,ROW())&lt;&gt;"",INDEX(G:G,ROW()),IF(INDEX(E:E,ROW())&lt;&gt;0,INDEX(D:D,ROW()-1),0))</f>
        <v>0</v>
      </c>
      <c r="E1252" s="217" cm="1">
        <f t="array" ref="E1252">IF(INDEX(I:I,ROW())&lt;&gt;"",VALUE(TRIM(LEFT(INDEX(I:I,ROW()),6))),0)</f>
        <v>0</v>
      </c>
      <c r="F1252" s="283"/>
      <c r="G1252" s="287"/>
      <c r="H1252" s="302"/>
      <c r="I1252" s="288"/>
      <c r="J1252" s="302"/>
      <c r="K1252" s="303"/>
      <c r="L1252" s="50"/>
      <c r="M1252" s="63"/>
    </row>
    <row r="1253" spans="1:13">
      <c r="A1253" s="44" cm="1">
        <f t="array" aca="1" ref="A1253" ca="1">IF(INDEX(B:B,ROW()),COUNTIF(OFFSET(INDEX(B:B,ROW()),ROW()*-1+6,,ROW()-5),TRUE),0)</f>
        <v>0</v>
      </c>
      <c r="B1253" s="44" t="b" cm="1">
        <f t="array" ref="B1253">AND(分科號=INDEX(E:E,ROW()),INDEX(D:D,ROW())&gt;=分起日,INDEX(D:D,ROW())&lt;=分訖日,IF(分專案="全部",TRUE,INDEX(J:J,ROW())=分專案))</f>
        <v>0</v>
      </c>
      <c r="C1253" s="45" cm="1">
        <f t="array" ref="C1253">IF(INDEX(F:F,ROW())&lt;&gt;"",INDEX(F:F,ROW()),IF(INDEX(E:E,ROW())&lt;&gt;0,INDEX(C:C,ROW()-1),0))</f>
        <v>0</v>
      </c>
      <c r="D1253" s="44" cm="1">
        <f t="array" ref="D1253">IF(INDEX(G:G,ROW())&lt;&gt;"",INDEX(G:G,ROW()),IF(INDEX(E:E,ROW())&lt;&gt;0,INDEX(D:D,ROW()-1),0))</f>
        <v>0</v>
      </c>
      <c r="E1253" s="217" cm="1">
        <f t="array" ref="E1253">IF(INDEX(I:I,ROW())&lt;&gt;"",VALUE(TRIM(LEFT(INDEX(I:I,ROW()),6))),0)</f>
        <v>0</v>
      </c>
      <c r="F1253" s="283"/>
      <c r="G1253" s="287"/>
      <c r="H1253" s="302"/>
      <c r="I1253" s="288"/>
      <c r="J1253" s="302"/>
      <c r="K1253" s="303"/>
      <c r="L1253" s="50"/>
      <c r="M1253" s="63"/>
    </row>
    <row r="1254" spans="1:13">
      <c r="A1254" s="44" cm="1">
        <f t="array" aca="1" ref="A1254" ca="1">IF(INDEX(B:B,ROW()),COUNTIF(OFFSET(INDEX(B:B,ROW()),ROW()*-1+6,,ROW()-5),TRUE),0)</f>
        <v>0</v>
      </c>
      <c r="B1254" s="44" t="b" cm="1">
        <f t="array" ref="B1254">AND(分科號=INDEX(E:E,ROW()),INDEX(D:D,ROW())&gt;=分起日,INDEX(D:D,ROW())&lt;=分訖日,IF(分專案="全部",TRUE,INDEX(J:J,ROW())=分專案))</f>
        <v>0</v>
      </c>
      <c r="C1254" s="45" cm="1">
        <f t="array" ref="C1254">IF(INDEX(F:F,ROW())&lt;&gt;"",INDEX(F:F,ROW()),IF(INDEX(E:E,ROW())&lt;&gt;0,INDEX(C:C,ROW()-1),0))</f>
        <v>0</v>
      </c>
      <c r="D1254" s="44" cm="1">
        <f t="array" ref="D1254">IF(INDEX(G:G,ROW())&lt;&gt;"",INDEX(G:G,ROW()),IF(INDEX(E:E,ROW())&lt;&gt;0,INDEX(D:D,ROW()-1),0))</f>
        <v>0</v>
      </c>
      <c r="E1254" s="217" cm="1">
        <f t="array" ref="E1254">IF(INDEX(I:I,ROW())&lt;&gt;"",VALUE(TRIM(LEFT(INDEX(I:I,ROW()),6))),0)</f>
        <v>0</v>
      </c>
      <c r="F1254" s="283"/>
      <c r="G1254" s="287"/>
      <c r="H1254" s="302"/>
      <c r="I1254" s="288"/>
      <c r="J1254" s="302"/>
      <c r="K1254" s="303"/>
      <c r="L1254" s="50"/>
      <c r="M1254" s="63"/>
    </row>
    <row r="1255" spans="1:13">
      <c r="A1255" s="44" cm="1">
        <f t="array" aca="1" ref="A1255" ca="1">IF(INDEX(B:B,ROW()),COUNTIF(OFFSET(INDEX(B:B,ROW()),ROW()*-1+6,,ROW()-5),TRUE),0)</f>
        <v>0</v>
      </c>
      <c r="B1255" s="44" t="b" cm="1">
        <f t="array" ref="B1255">AND(分科號=INDEX(E:E,ROW()),INDEX(D:D,ROW())&gt;=分起日,INDEX(D:D,ROW())&lt;=分訖日,IF(分專案="全部",TRUE,INDEX(J:J,ROW())=分專案))</f>
        <v>0</v>
      </c>
      <c r="C1255" s="45" cm="1">
        <f t="array" ref="C1255">IF(INDEX(F:F,ROW())&lt;&gt;"",INDEX(F:F,ROW()),IF(INDEX(E:E,ROW())&lt;&gt;0,INDEX(C:C,ROW()-1),0))</f>
        <v>0</v>
      </c>
      <c r="D1255" s="44" cm="1">
        <f t="array" ref="D1255">IF(INDEX(G:G,ROW())&lt;&gt;"",INDEX(G:G,ROW()),IF(INDEX(E:E,ROW())&lt;&gt;0,INDEX(D:D,ROW()-1),0))</f>
        <v>0</v>
      </c>
      <c r="E1255" s="217" cm="1">
        <f t="array" ref="E1255">IF(INDEX(I:I,ROW())&lt;&gt;"",VALUE(TRIM(LEFT(INDEX(I:I,ROW()),6))),0)</f>
        <v>0</v>
      </c>
      <c r="F1255" s="283"/>
      <c r="G1255" s="287"/>
      <c r="H1255" s="302"/>
      <c r="I1255" s="288"/>
      <c r="J1255" s="302"/>
      <c r="K1255" s="303"/>
      <c r="L1255" s="50"/>
      <c r="M1255" s="63"/>
    </row>
    <row r="1256" spans="1:13">
      <c r="A1256" s="44" cm="1">
        <f t="array" aca="1" ref="A1256" ca="1">IF(INDEX(B:B,ROW()),COUNTIF(OFFSET(INDEX(B:B,ROW()),ROW()*-1+6,,ROW()-5),TRUE),0)</f>
        <v>0</v>
      </c>
      <c r="B1256" s="44" t="b" cm="1">
        <f t="array" ref="B1256">AND(分科號=INDEX(E:E,ROW()),INDEX(D:D,ROW())&gt;=分起日,INDEX(D:D,ROW())&lt;=分訖日,IF(分專案="全部",TRUE,INDEX(J:J,ROW())=分專案))</f>
        <v>0</v>
      </c>
      <c r="C1256" s="45" cm="1">
        <f t="array" ref="C1256">IF(INDEX(F:F,ROW())&lt;&gt;"",INDEX(F:F,ROW()),IF(INDEX(E:E,ROW())&lt;&gt;0,INDEX(C:C,ROW()-1),0))</f>
        <v>0</v>
      </c>
      <c r="D1256" s="44" cm="1">
        <f t="array" ref="D1256">IF(INDEX(G:G,ROW())&lt;&gt;"",INDEX(G:G,ROW()),IF(INDEX(E:E,ROW())&lt;&gt;0,INDEX(D:D,ROW()-1),0))</f>
        <v>0</v>
      </c>
      <c r="E1256" s="217" cm="1">
        <f t="array" ref="E1256">IF(INDEX(I:I,ROW())&lt;&gt;"",VALUE(TRIM(LEFT(INDEX(I:I,ROW()),6))),0)</f>
        <v>0</v>
      </c>
      <c r="F1256" s="283"/>
      <c r="G1256" s="287"/>
      <c r="H1256" s="302"/>
      <c r="I1256" s="288"/>
      <c r="J1256" s="302"/>
      <c r="K1256" s="303"/>
      <c r="L1256" s="50"/>
      <c r="M1256" s="63"/>
    </row>
    <row r="1257" spans="1:13">
      <c r="A1257" s="44" cm="1">
        <f t="array" aca="1" ref="A1257" ca="1">IF(INDEX(B:B,ROW()),COUNTIF(OFFSET(INDEX(B:B,ROW()),ROW()*-1+6,,ROW()-5),TRUE),0)</f>
        <v>0</v>
      </c>
      <c r="B1257" s="44" t="b" cm="1">
        <f t="array" ref="B1257">AND(分科號=INDEX(E:E,ROW()),INDEX(D:D,ROW())&gt;=分起日,INDEX(D:D,ROW())&lt;=分訖日,IF(分專案="全部",TRUE,INDEX(J:J,ROW())=分專案))</f>
        <v>0</v>
      </c>
      <c r="C1257" s="45" cm="1">
        <f t="array" ref="C1257">IF(INDEX(F:F,ROW())&lt;&gt;"",INDEX(F:F,ROW()),IF(INDEX(E:E,ROW())&lt;&gt;0,INDEX(C:C,ROW()-1),0))</f>
        <v>0</v>
      </c>
      <c r="D1257" s="44" cm="1">
        <f t="array" ref="D1257">IF(INDEX(G:G,ROW())&lt;&gt;"",INDEX(G:G,ROW()),IF(INDEX(E:E,ROW())&lt;&gt;0,INDEX(D:D,ROW()-1),0))</f>
        <v>0</v>
      </c>
      <c r="E1257" s="217" cm="1">
        <f t="array" ref="E1257">IF(INDEX(I:I,ROW())&lt;&gt;"",VALUE(TRIM(LEFT(INDEX(I:I,ROW()),6))),0)</f>
        <v>0</v>
      </c>
      <c r="F1257" s="283"/>
      <c r="G1257" s="287"/>
      <c r="H1257" s="302"/>
      <c r="I1257" s="288"/>
      <c r="J1257" s="302"/>
      <c r="K1257" s="303"/>
      <c r="L1257" s="50"/>
      <c r="M1257" s="63"/>
    </row>
    <row r="1258" spans="1:13">
      <c r="A1258" s="44" cm="1">
        <f t="array" aca="1" ref="A1258" ca="1">IF(INDEX(B:B,ROW()),COUNTIF(OFFSET(INDEX(B:B,ROW()),ROW()*-1+6,,ROW()-5),TRUE),0)</f>
        <v>0</v>
      </c>
      <c r="B1258" s="44" t="b" cm="1">
        <f t="array" ref="B1258">AND(分科號=INDEX(E:E,ROW()),INDEX(D:D,ROW())&gt;=分起日,INDEX(D:D,ROW())&lt;=分訖日,IF(分專案="全部",TRUE,INDEX(J:J,ROW())=分專案))</f>
        <v>0</v>
      </c>
      <c r="C1258" s="45" cm="1">
        <f t="array" ref="C1258">IF(INDEX(F:F,ROW())&lt;&gt;"",INDEX(F:F,ROW()),IF(INDEX(E:E,ROW())&lt;&gt;0,INDEX(C:C,ROW()-1),0))</f>
        <v>0</v>
      </c>
      <c r="D1258" s="44" cm="1">
        <f t="array" ref="D1258">IF(INDEX(G:G,ROW())&lt;&gt;"",INDEX(G:G,ROW()),IF(INDEX(E:E,ROW())&lt;&gt;0,INDEX(D:D,ROW()-1),0))</f>
        <v>0</v>
      </c>
      <c r="E1258" s="217" cm="1">
        <f t="array" ref="E1258">IF(INDEX(I:I,ROW())&lt;&gt;"",VALUE(TRIM(LEFT(INDEX(I:I,ROW()),6))),0)</f>
        <v>0</v>
      </c>
      <c r="F1258" s="283"/>
      <c r="G1258" s="287"/>
      <c r="H1258" s="302"/>
      <c r="I1258" s="288"/>
      <c r="J1258" s="302"/>
      <c r="K1258" s="303"/>
      <c r="L1258" s="50"/>
      <c r="M1258" s="63"/>
    </row>
    <row r="1259" spans="1:13">
      <c r="A1259" s="44" cm="1">
        <f t="array" aca="1" ref="A1259" ca="1">IF(INDEX(B:B,ROW()),COUNTIF(OFFSET(INDEX(B:B,ROW()),ROW()*-1+6,,ROW()-5),TRUE),0)</f>
        <v>0</v>
      </c>
      <c r="B1259" s="44" t="b" cm="1">
        <f t="array" ref="B1259">AND(分科號=INDEX(E:E,ROW()),INDEX(D:D,ROW())&gt;=分起日,INDEX(D:D,ROW())&lt;=分訖日,IF(分專案="全部",TRUE,INDEX(J:J,ROW())=分專案))</f>
        <v>0</v>
      </c>
      <c r="C1259" s="45" cm="1">
        <f t="array" ref="C1259">IF(INDEX(F:F,ROW())&lt;&gt;"",INDEX(F:F,ROW()),IF(INDEX(E:E,ROW())&lt;&gt;0,INDEX(C:C,ROW()-1),0))</f>
        <v>0</v>
      </c>
      <c r="D1259" s="44" cm="1">
        <f t="array" ref="D1259">IF(INDEX(G:G,ROW())&lt;&gt;"",INDEX(G:G,ROW()),IF(INDEX(E:E,ROW())&lt;&gt;0,INDEX(D:D,ROW()-1),0))</f>
        <v>0</v>
      </c>
      <c r="E1259" s="217" cm="1">
        <f t="array" ref="E1259">IF(INDEX(I:I,ROW())&lt;&gt;"",VALUE(TRIM(LEFT(INDEX(I:I,ROW()),6))),0)</f>
        <v>0</v>
      </c>
      <c r="F1259" s="283"/>
      <c r="G1259" s="287"/>
      <c r="H1259" s="302"/>
      <c r="I1259" s="288"/>
      <c r="J1259" s="302"/>
      <c r="K1259" s="303"/>
      <c r="L1259" s="50"/>
      <c r="M1259" s="63"/>
    </row>
    <row r="1260" spans="1:13">
      <c r="A1260" s="44" cm="1">
        <f t="array" aca="1" ref="A1260" ca="1">IF(INDEX(B:B,ROW()),COUNTIF(OFFSET(INDEX(B:B,ROW()),ROW()*-1+6,,ROW()-5),TRUE),0)</f>
        <v>0</v>
      </c>
      <c r="B1260" s="44" t="b" cm="1">
        <f t="array" ref="B1260">AND(分科號=INDEX(E:E,ROW()),INDEX(D:D,ROW())&gt;=分起日,INDEX(D:D,ROW())&lt;=分訖日,IF(分專案="全部",TRUE,INDEX(J:J,ROW())=分專案))</f>
        <v>0</v>
      </c>
      <c r="C1260" s="45" cm="1">
        <f t="array" ref="C1260">IF(INDEX(F:F,ROW())&lt;&gt;"",INDEX(F:F,ROW()),IF(INDEX(E:E,ROW())&lt;&gt;0,INDEX(C:C,ROW()-1),0))</f>
        <v>0</v>
      </c>
      <c r="D1260" s="44" cm="1">
        <f t="array" ref="D1260">IF(INDEX(G:G,ROW())&lt;&gt;"",INDEX(G:G,ROW()),IF(INDEX(E:E,ROW())&lt;&gt;0,INDEX(D:D,ROW()-1),0))</f>
        <v>0</v>
      </c>
      <c r="E1260" s="217" cm="1">
        <f t="array" ref="E1260">IF(INDEX(I:I,ROW())&lt;&gt;"",VALUE(TRIM(LEFT(INDEX(I:I,ROW()),6))),0)</f>
        <v>0</v>
      </c>
      <c r="F1260" s="283"/>
      <c r="G1260" s="287"/>
      <c r="H1260" s="302"/>
      <c r="I1260" s="288"/>
      <c r="J1260" s="302"/>
      <c r="K1260" s="303"/>
      <c r="L1260" s="50"/>
      <c r="M1260" s="63"/>
    </row>
    <row r="1261" spans="1:13">
      <c r="A1261" s="44" cm="1">
        <f t="array" aca="1" ref="A1261" ca="1">IF(INDEX(B:B,ROW()),COUNTIF(OFFSET(INDEX(B:B,ROW()),ROW()*-1+6,,ROW()-5),TRUE),0)</f>
        <v>0</v>
      </c>
      <c r="B1261" s="44" t="b" cm="1">
        <f t="array" ref="B1261">AND(分科號=INDEX(E:E,ROW()),INDEX(D:D,ROW())&gt;=分起日,INDEX(D:D,ROW())&lt;=分訖日,IF(分專案="全部",TRUE,INDEX(J:J,ROW())=分專案))</f>
        <v>0</v>
      </c>
      <c r="C1261" s="45" cm="1">
        <f t="array" ref="C1261">IF(INDEX(F:F,ROW())&lt;&gt;"",INDEX(F:F,ROW()),IF(INDEX(E:E,ROW())&lt;&gt;0,INDEX(C:C,ROW()-1),0))</f>
        <v>0</v>
      </c>
      <c r="D1261" s="44" cm="1">
        <f t="array" ref="D1261">IF(INDEX(G:G,ROW())&lt;&gt;"",INDEX(G:G,ROW()),IF(INDEX(E:E,ROW())&lt;&gt;0,INDEX(D:D,ROW()-1),0))</f>
        <v>0</v>
      </c>
      <c r="E1261" s="217" cm="1">
        <f t="array" ref="E1261">IF(INDEX(I:I,ROW())&lt;&gt;"",VALUE(TRIM(LEFT(INDEX(I:I,ROW()),6))),0)</f>
        <v>0</v>
      </c>
      <c r="F1261" s="283"/>
      <c r="G1261" s="287"/>
      <c r="H1261" s="302"/>
      <c r="I1261" s="288"/>
      <c r="J1261" s="302"/>
      <c r="K1261" s="303"/>
      <c r="L1261" s="50"/>
      <c r="M1261" s="63"/>
    </row>
    <row r="1262" spans="1:13">
      <c r="A1262" s="44" cm="1">
        <f t="array" aca="1" ref="A1262" ca="1">IF(INDEX(B:B,ROW()),COUNTIF(OFFSET(INDEX(B:B,ROW()),ROW()*-1+6,,ROW()-5),TRUE),0)</f>
        <v>0</v>
      </c>
      <c r="B1262" s="44" t="b" cm="1">
        <f t="array" ref="B1262">AND(分科號=INDEX(E:E,ROW()),INDEX(D:D,ROW())&gt;=分起日,INDEX(D:D,ROW())&lt;=分訖日,IF(分專案="全部",TRUE,INDEX(J:J,ROW())=分專案))</f>
        <v>0</v>
      </c>
      <c r="C1262" s="45" cm="1">
        <f t="array" ref="C1262">IF(INDEX(F:F,ROW())&lt;&gt;"",INDEX(F:F,ROW()),IF(INDEX(E:E,ROW())&lt;&gt;0,INDEX(C:C,ROW()-1),0))</f>
        <v>0</v>
      </c>
      <c r="D1262" s="44" cm="1">
        <f t="array" ref="D1262">IF(INDEX(G:G,ROW())&lt;&gt;"",INDEX(G:G,ROW()),IF(INDEX(E:E,ROW())&lt;&gt;0,INDEX(D:D,ROW()-1),0))</f>
        <v>0</v>
      </c>
      <c r="E1262" s="217" cm="1">
        <f t="array" ref="E1262">IF(INDEX(I:I,ROW())&lt;&gt;"",VALUE(TRIM(LEFT(INDEX(I:I,ROW()),6))),0)</f>
        <v>0</v>
      </c>
      <c r="F1262" s="283"/>
      <c r="G1262" s="287"/>
      <c r="H1262" s="302"/>
      <c r="I1262" s="288"/>
      <c r="J1262" s="302"/>
      <c r="K1262" s="303"/>
      <c r="L1262" s="50"/>
      <c r="M1262" s="63"/>
    </row>
    <row r="1263" spans="1:13">
      <c r="A1263" s="44" cm="1">
        <f t="array" aca="1" ref="A1263" ca="1">IF(INDEX(B:B,ROW()),COUNTIF(OFFSET(INDEX(B:B,ROW()),ROW()*-1+6,,ROW()-5),TRUE),0)</f>
        <v>0</v>
      </c>
      <c r="B1263" s="44" t="b" cm="1">
        <f t="array" ref="B1263">AND(分科號=INDEX(E:E,ROW()),INDEX(D:D,ROW())&gt;=分起日,INDEX(D:D,ROW())&lt;=分訖日,IF(分專案="全部",TRUE,INDEX(J:J,ROW())=分專案))</f>
        <v>0</v>
      </c>
      <c r="C1263" s="45" cm="1">
        <f t="array" ref="C1263">IF(INDEX(F:F,ROW())&lt;&gt;"",INDEX(F:F,ROW()),IF(INDEX(E:E,ROW())&lt;&gt;0,INDEX(C:C,ROW()-1),0))</f>
        <v>0</v>
      </c>
      <c r="D1263" s="44" cm="1">
        <f t="array" ref="D1263">IF(INDEX(G:G,ROW())&lt;&gt;"",INDEX(G:G,ROW()),IF(INDEX(E:E,ROW())&lt;&gt;0,INDEX(D:D,ROW()-1),0))</f>
        <v>0</v>
      </c>
      <c r="E1263" s="217" cm="1">
        <f t="array" ref="E1263">IF(INDEX(I:I,ROW())&lt;&gt;"",VALUE(TRIM(LEFT(INDEX(I:I,ROW()),6))),0)</f>
        <v>0</v>
      </c>
      <c r="F1263" s="283"/>
      <c r="G1263" s="287"/>
      <c r="H1263" s="302"/>
      <c r="I1263" s="288"/>
      <c r="J1263" s="302"/>
      <c r="K1263" s="303"/>
      <c r="L1263" s="50"/>
      <c r="M1263" s="63"/>
    </row>
    <row r="1264" spans="1:13">
      <c r="A1264" s="44" cm="1">
        <f t="array" aca="1" ref="A1264" ca="1">IF(INDEX(B:B,ROW()),COUNTIF(OFFSET(INDEX(B:B,ROW()),ROW()*-1+6,,ROW()-5),TRUE),0)</f>
        <v>0</v>
      </c>
      <c r="B1264" s="44" t="b" cm="1">
        <f t="array" ref="B1264">AND(分科號=INDEX(E:E,ROW()),INDEX(D:D,ROW())&gt;=分起日,INDEX(D:D,ROW())&lt;=分訖日,IF(分專案="全部",TRUE,INDEX(J:J,ROW())=分專案))</f>
        <v>0</v>
      </c>
      <c r="C1264" s="45" cm="1">
        <f t="array" ref="C1264">IF(INDEX(F:F,ROW())&lt;&gt;"",INDEX(F:F,ROW()),IF(INDEX(E:E,ROW())&lt;&gt;0,INDEX(C:C,ROW()-1),0))</f>
        <v>0</v>
      </c>
      <c r="D1264" s="44" cm="1">
        <f t="array" ref="D1264">IF(INDEX(G:G,ROW())&lt;&gt;"",INDEX(G:G,ROW()),IF(INDEX(E:E,ROW())&lt;&gt;0,INDEX(D:D,ROW()-1),0))</f>
        <v>0</v>
      </c>
      <c r="E1264" s="217" cm="1">
        <f t="array" ref="E1264">IF(INDEX(I:I,ROW())&lt;&gt;"",VALUE(TRIM(LEFT(INDEX(I:I,ROW()),6))),0)</f>
        <v>0</v>
      </c>
      <c r="F1264" s="283"/>
      <c r="G1264" s="287"/>
      <c r="H1264" s="302"/>
      <c r="I1264" s="288"/>
      <c r="J1264" s="302"/>
      <c r="K1264" s="303"/>
      <c r="L1264" s="50"/>
      <c r="M1264" s="63"/>
    </row>
    <row r="1265" spans="1:13">
      <c r="A1265" s="44" cm="1">
        <f t="array" aca="1" ref="A1265" ca="1">IF(INDEX(B:B,ROW()),COUNTIF(OFFSET(INDEX(B:B,ROW()),ROW()*-1+6,,ROW()-5),TRUE),0)</f>
        <v>0</v>
      </c>
      <c r="B1265" s="44" t="b" cm="1">
        <f t="array" ref="B1265">AND(分科號=INDEX(E:E,ROW()),INDEX(D:D,ROW())&gt;=分起日,INDEX(D:D,ROW())&lt;=分訖日,IF(分專案="全部",TRUE,INDEX(J:J,ROW())=分專案))</f>
        <v>0</v>
      </c>
      <c r="C1265" s="45" cm="1">
        <f t="array" ref="C1265">IF(INDEX(F:F,ROW())&lt;&gt;"",INDEX(F:F,ROW()),IF(INDEX(E:E,ROW())&lt;&gt;0,INDEX(C:C,ROW()-1),0))</f>
        <v>0</v>
      </c>
      <c r="D1265" s="44" cm="1">
        <f t="array" ref="D1265">IF(INDEX(G:G,ROW())&lt;&gt;"",INDEX(G:G,ROW()),IF(INDEX(E:E,ROW())&lt;&gt;0,INDEX(D:D,ROW()-1),0))</f>
        <v>0</v>
      </c>
      <c r="E1265" s="217" cm="1">
        <f t="array" ref="E1265">IF(INDEX(I:I,ROW())&lt;&gt;"",VALUE(TRIM(LEFT(INDEX(I:I,ROW()),6))),0)</f>
        <v>0</v>
      </c>
      <c r="F1265" s="283"/>
      <c r="G1265" s="287"/>
      <c r="H1265" s="302"/>
      <c r="I1265" s="288"/>
      <c r="J1265" s="302"/>
      <c r="K1265" s="303"/>
      <c r="L1265" s="50"/>
      <c r="M1265" s="63"/>
    </row>
    <row r="1266" spans="1:13">
      <c r="A1266" s="44" cm="1">
        <f t="array" aca="1" ref="A1266" ca="1">IF(INDEX(B:B,ROW()),COUNTIF(OFFSET(INDEX(B:B,ROW()),ROW()*-1+6,,ROW()-5),TRUE),0)</f>
        <v>0</v>
      </c>
      <c r="B1266" s="44" t="b" cm="1">
        <f t="array" ref="B1266">AND(分科號=INDEX(E:E,ROW()),INDEX(D:D,ROW())&gt;=分起日,INDEX(D:D,ROW())&lt;=分訖日,IF(分專案="全部",TRUE,INDEX(J:J,ROW())=分專案))</f>
        <v>0</v>
      </c>
      <c r="C1266" s="45" cm="1">
        <f t="array" ref="C1266">IF(INDEX(F:F,ROW())&lt;&gt;"",INDEX(F:F,ROW()),IF(INDEX(E:E,ROW())&lt;&gt;0,INDEX(C:C,ROW()-1),0))</f>
        <v>0</v>
      </c>
      <c r="D1266" s="44" cm="1">
        <f t="array" ref="D1266">IF(INDEX(G:G,ROW())&lt;&gt;"",INDEX(G:G,ROW()),IF(INDEX(E:E,ROW())&lt;&gt;0,INDEX(D:D,ROW()-1),0))</f>
        <v>0</v>
      </c>
      <c r="E1266" s="217" cm="1">
        <f t="array" ref="E1266">IF(INDEX(I:I,ROW())&lt;&gt;"",VALUE(TRIM(LEFT(INDEX(I:I,ROW()),6))),0)</f>
        <v>0</v>
      </c>
      <c r="F1266" s="283"/>
      <c r="G1266" s="287"/>
      <c r="H1266" s="302"/>
      <c r="I1266" s="288"/>
      <c r="J1266" s="302"/>
      <c r="K1266" s="303"/>
      <c r="L1266" s="50"/>
      <c r="M1266" s="63"/>
    </row>
    <row r="1267" spans="1:13">
      <c r="A1267" s="44" cm="1">
        <f t="array" aca="1" ref="A1267" ca="1">IF(INDEX(B:B,ROW()),COUNTIF(OFFSET(INDEX(B:B,ROW()),ROW()*-1+6,,ROW()-5),TRUE),0)</f>
        <v>0</v>
      </c>
      <c r="B1267" s="44" t="b" cm="1">
        <f t="array" ref="B1267">AND(分科號=INDEX(E:E,ROW()),INDEX(D:D,ROW())&gt;=分起日,INDEX(D:D,ROW())&lt;=分訖日,IF(分專案="全部",TRUE,INDEX(J:J,ROW())=分專案))</f>
        <v>0</v>
      </c>
      <c r="C1267" s="45" cm="1">
        <f t="array" ref="C1267">IF(INDEX(F:F,ROW())&lt;&gt;"",INDEX(F:F,ROW()),IF(INDEX(E:E,ROW())&lt;&gt;0,INDEX(C:C,ROW()-1),0))</f>
        <v>0</v>
      </c>
      <c r="D1267" s="44" cm="1">
        <f t="array" ref="D1267">IF(INDEX(G:G,ROW())&lt;&gt;"",INDEX(G:G,ROW()),IF(INDEX(E:E,ROW())&lt;&gt;0,INDEX(D:D,ROW()-1),0))</f>
        <v>0</v>
      </c>
      <c r="E1267" s="217" cm="1">
        <f t="array" ref="E1267">IF(INDEX(I:I,ROW())&lt;&gt;"",VALUE(TRIM(LEFT(INDEX(I:I,ROW()),6))),0)</f>
        <v>0</v>
      </c>
      <c r="F1267" s="283"/>
      <c r="G1267" s="287"/>
      <c r="H1267" s="302"/>
      <c r="I1267" s="288"/>
      <c r="J1267" s="302"/>
      <c r="K1267" s="303"/>
      <c r="L1267" s="50"/>
      <c r="M1267" s="63"/>
    </row>
    <row r="1268" spans="1:13">
      <c r="A1268" s="44" cm="1">
        <f t="array" aca="1" ref="A1268" ca="1">IF(INDEX(B:B,ROW()),COUNTIF(OFFSET(INDEX(B:B,ROW()),ROW()*-1+6,,ROW()-5),TRUE),0)</f>
        <v>0</v>
      </c>
      <c r="B1268" s="44" t="b" cm="1">
        <f t="array" ref="B1268">AND(分科號=INDEX(E:E,ROW()),INDEX(D:D,ROW())&gt;=分起日,INDEX(D:D,ROW())&lt;=分訖日,IF(分專案="全部",TRUE,INDEX(J:J,ROW())=分專案))</f>
        <v>0</v>
      </c>
      <c r="C1268" s="45" cm="1">
        <f t="array" ref="C1268">IF(INDEX(F:F,ROW())&lt;&gt;"",INDEX(F:F,ROW()),IF(INDEX(E:E,ROW())&lt;&gt;0,INDEX(C:C,ROW()-1),0))</f>
        <v>0</v>
      </c>
      <c r="D1268" s="44" cm="1">
        <f t="array" ref="D1268">IF(INDEX(G:G,ROW())&lt;&gt;"",INDEX(G:G,ROW()),IF(INDEX(E:E,ROW())&lt;&gt;0,INDEX(D:D,ROW()-1),0))</f>
        <v>0</v>
      </c>
      <c r="E1268" s="217" cm="1">
        <f t="array" ref="E1268">IF(INDEX(I:I,ROW())&lt;&gt;"",VALUE(TRIM(LEFT(INDEX(I:I,ROW()),6))),0)</f>
        <v>0</v>
      </c>
      <c r="F1268" s="283"/>
      <c r="G1268" s="287"/>
      <c r="H1268" s="302"/>
      <c r="I1268" s="288"/>
      <c r="J1268" s="302"/>
      <c r="K1268" s="303"/>
      <c r="L1268" s="50"/>
      <c r="M1268" s="63"/>
    </row>
    <row r="1269" spans="1:13">
      <c r="A1269" s="44" cm="1">
        <f t="array" aca="1" ref="A1269" ca="1">IF(INDEX(B:B,ROW()),COUNTIF(OFFSET(INDEX(B:B,ROW()),ROW()*-1+6,,ROW()-5),TRUE),0)</f>
        <v>0</v>
      </c>
      <c r="B1269" s="44" t="b" cm="1">
        <f t="array" ref="B1269">AND(分科號=INDEX(E:E,ROW()),INDEX(D:D,ROW())&gt;=分起日,INDEX(D:D,ROW())&lt;=分訖日,IF(分專案="全部",TRUE,INDEX(J:J,ROW())=分專案))</f>
        <v>0</v>
      </c>
      <c r="C1269" s="45" cm="1">
        <f t="array" ref="C1269">IF(INDEX(F:F,ROW())&lt;&gt;"",INDEX(F:F,ROW()),IF(INDEX(E:E,ROW())&lt;&gt;0,INDEX(C:C,ROW()-1),0))</f>
        <v>0</v>
      </c>
      <c r="D1269" s="44" cm="1">
        <f t="array" ref="D1269">IF(INDEX(G:G,ROW())&lt;&gt;"",INDEX(G:G,ROW()),IF(INDEX(E:E,ROW())&lt;&gt;0,INDEX(D:D,ROW()-1),0))</f>
        <v>0</v>
      </c>
      <c r="E1269" s="217" cm="1">
        <f t="array" ref="E1269">IF(INDEX(I:I,ROW())&lt;&gt;"",VALUE(TRIM(LEFT(INDEX(I:I,ROW()),6))),0)</f>
        <v>0</v>
      </c>
      <c r="F1269" s="283"/>
      <c r="G1269" s="287"/>
      <c r="H1269" s="302"/>
      <c r="I1269" s="288"/>
      <c r="J1269" s="302"/>
      <c r="K1269" s="303"/>
      <c r="L1269" s="50"/>
      <c r="M1269" s="63"/>
    </row>
    <row r="1270" spans="1:13">
      <c r="A1270" s="44" cm="1">
        <f t="array" aca="1" ref="A1270" ca="1">IF(INDEX(B:B,ROW()),COUNTIF(OFFSET(INDEX(B:B,ROW()),ROW()*-1+6,,ROW()-5),TRUE),0)</f>
        <v>0</v>
      </c>
      <c r="B1270" s="44" t="b" cm="1">
        <f t="array" ref="B1270">AND(分科號=INDEX(E:E,ROW()),INDEX(D:D,ROW())&gt;=分起日,INDEX(D:D,ROW())&lt;=分訖日,IF(分專案="全部",TRUE,INDEX(J:J,ROW())=分專案))</f>
        <v>0</v>
      </c>
      <c r="C1270" s="45" cm="1">
        <f t="array" ref="C1270">IF(INDEX(F:F,ROW())&lt;&gt;"",INDEX(F:F,ROW()),IF(INDEX(E:E,ROW())&lt;&gt;0,INDEX(C:C,ROW()-1),0))</f>
        <v>0</v>
      </c>
      <c r="D1270" s="44" cm="1">
        <f t="array" ref="D1270">IF(INDEX(G:G,ROW())&lt;&gt;"",INDEX(G:G,ROW()),IF(INDEX(E:E,ROW())&lt;&gt;0,INDEX(D:D,ROW()-1),0))</f>
        <v>0</v>
      </c>
      <c r="E1270" s="217" cm="1">
        <f t="array" ref="E1270">IF(INDEX(I:I,ROW())&lt;&gt;"",VALUE(TRIM(LEFT(INDEX(I:I,ROW()),6))),0)</f>
        <v>0</v>
      </c>
      <c r="F1270" s="283"/>
      <c r="G1270" s="287"/>
      <c r="H1270" s="302"/>
      <c r="I1270" s="288"/>
      <c r="J1270" s="302"/>
      <c r="K1270" s="303"/>
      <c r="L1270" s="50"/>
      <c r="M1270" s="63"/>
    </row>
    <row r="1271" spans="1:13">
      <c r="A1271" s="44" cm="1">
        <f t="array" aca="1" ref="A1271" ca="1">IF(INDEX(B:B,ROW()),COUNTIF(OFFSET(INDEX(B:B,ROW()),ROW()*-1+6,,ROW()-5),TRUE),0)</f>
        <v>0</v>
      </c>
      <c r="B1271" s="44" t="b" cm="1">
        <f t="array" ref="B1271">AND(分科號=INDEX(E:E,ROW()),INDEX(D:D,ROW())&gt;=分起日,INDEX(D:D,ROW())&lt;=分訖日,IF(分專案="全部",TRUE,INDEX(J:J,ROW())=分專案))</f>
        <v>0</v>
      </c>
      <c r="C1271" s="45" cm="1">
        <f t="array" ref="C1271">IF(INDEX(F:F,ROW())&lt;&gt;"",INDEX(F:F,ROW()),IF(INDEX(E:E,ROW())&lt;&gt;0,INDEX(C:C,ROW()-1),0))</f>
        <v>0</v>
      </c>
      <c r="D1271" s="44" cm="1">
        <f t="array" ref="D1271">IF(INDEX(G:G,ROW())&lt;&gt;"",INDEX(G:G,ROW()),IF(INDEX(E:E,ROW())&lt;&gt;0,INDEX(D:D,ROW()-1),0))</f>
        <v>0</v>
      </c>
      <c r="E1271" s="217" cm="1">
        <f t="array" ref="E1271">IF(INDEX(I:I,ROW())&lt;&gt;"",VALUE(TRIM(LEFT(INDEX(I:I,ROW()),6))),0)</f>
        <v>0</v>
      </c>
      <c r="F1271" s="283"/>
      <c r="G1271" s="287"/>
      <c r="H1271" s="302"/>
      <c r="I1271" s="288"/>
      <c r="J1271" s="302"/>
      <c r="K1271" s="303"/>
      <c r="L1271" s="50"/>
      <c r="M1271" s="63"/>
    </row>
    <row r="1272" spans="1:13">
      <c r="A1272" s="44" cm="1">
        <f t="array" aca="1" ref="A1272" ca="1">IF(INDEX(B:B,ROW()),COUNTIF(OFFSET(INDEX(B:B,ROW()),ROW()*-1+6,,ROW()-5),TRUE),0)</f>
        <v>0</v>
      </c>
      <c r="B1272" s="44" t="b" cm="1">
        <f t="array" ref="B1272">AND(分科號=INDEX(E:E,ROW()),INDEX(D:D,ROW())&gt;=分起日,INDEX(D:D,ROW())&lt;=分訖日,IF(分專案="全部",TRUE,INDEX(J:J,ROW())=分專案))</f>
        <v>0</v>
      </c>
      <c r="C1272" s="45" cm="1">
        <f t="array" ref="C1272">IF(INDEX(F:F,ROW())&lt;&gt;"",INDEX(F:F,ROW()),IF(INDEX(E:E,ROW())&lt;&gt;0,INDEX(C:C,ROW()-1),0))</f>
        <v>0</v>
      </c>
      <c r="D1272" s="44" cm="1">
        <f t="array" ref="D1272">IF(INDEX(G:G,ROW())&lt;&gt;"",INDEX(G:G,ROW()),IF(INDEX(E:E,ROW())&lt;&gt;0,INDEX(D:D,ROW()-1),0))</f>
        <v>0</v>
      </c>
      <c r="E1272" s="217" cm="1">
        <f t="array" ref="E1272">IF(INDEX(I:I,ROW())&lt;&gt;"",VALUE(TRIM(LEFT(INDEX(I:I,ROW()),6))),0)</f>
        <v>0</v>
      </c>
      <c r="F1272" s="283"/>
      <c r="G1272" s="287"/>
      <c r="H1272" s="302"/>
      <c r="I1272" s="288"/>
      <c r="J1272" s="302"/>
      <c r="K1272" s="303"/>
      <c r="L1272" s="50"/>
      <c r="M1272" s="63"/>
    </row>
    <row r="1273" spans="1:13">
      <c r="A1273" s="44" cm="1">
        <f t="array" aca="1" ref="A1273" ca="1">IF(INDEX(B:B,ROW()),COUNTIF(OFFSET(INDEX(B:B,ROW()),ROW()*-1+6,,ROW()-5),TRUE),0)</f>
        <v>0</v>
      </c>
      <c r="B1273" s="44" t="b" cm="1">
        <f t="array" ref="B1273">AND(分科號=INDEX(E:E,ROW()),INDEX(D:D,ROW())&gt;=分起日,INDEX(D:D,ROW())&lt;=分訖日,IF(分專案="全部",TRUE,INDEX(J:J,ROW())=分專案))</f>
        <v>0</v>
      </c>
      <c r="C1273" s="45" cm="1">
        <f t="array" ref="C1273">IF(INDEX(F:F,ROW())&lt;&gt;"",INDEX(F:F,ROW()),IF(INDEX(E:E,ROW())&lt;&gt;0,INDEX(C:C,ROW()-1),0))</f>
        <v>0</v>
      </c>
      <c r="D1273" s="44" cm="1">
        <f t="array" ref="D1273">IF(INDEX(G:G,ROW())&lt;&gt;"",INDEX(G:G,ROW()),IF(INDEX(E:E,ROW())&lt;&gt;0,INDEX(D:D,ROW()-1),0))</f>
        <v>0</v>
      </c>
      <c r="E1273" s="217" cm="1">
        <f t="array" ref="E1273">IF(INDEX(I:I,ROW())&lt;&gt;"",VALUE(TRIM(LEFT(INDEX(I:I,ROW()),6))),0)</f>
        <v>0</v>
      </c>
      <c r="F1273" s="283"/>
      <c r="G1273" s="287"/>
      <c r="H1273" s="302"/>
      <c r="I1273" s="288"/>
      <c r="J1273" s="302"/>
      <c r="K1273" s="303"/>
      <c r="L1273" s="50"/>
      <c r="M1273" s="63"/>
    </row>
    <row r="1274" spans="1:13">
      <c r="A1274" s="44" cm="1">
        <f t="array" aca="1" ref="A1274" ca="1">IF(INDEX(B:B,ROW()),COUNTIF(OFFSET(INDEX(B:B,ROW()),ROW()*-1+6,,ROW()-5),TRUE),0)</f>
        <v>0</v>
      </c>
      <c r="B1274" s="44" t="b" cm="1">
        <f t="array" ref="B1274">AND(分科號=INDEX(E:E,ROW()),INDEX(D:D,ROW())&gt;=分起日,INDEX(D:D,ROW())&lt;=分訖日,IF(分專案="全部",TRUE,INDEX(J:J,ROW())=分專案))</f>
        <v>0</v>
      </c>
      <c r="C1274" s="45" cm="1">
        <f t="array" ref="C1274">IF(INDEX(F:F,ROW())&lt;&gt;"",INDEX(F:F,ROW()),IF(INDEX(E:E,ROW())&lt;&gt;0,INDEX(C:C,ROW()-1),0))</f>
        <v>0</v>
      </c>
      <c r="D1274" s="44" cm="1">
        <f t="array" ref="D1274">IF(INDEX(G:G,ROW())&lt;&gt;"",INDEX(G:G,ROW()),IF(INDEX(E:E,ROW())&lt;&gt;0,INDEX(D:D,ROW()-1),0))</f>
        <v>0</v>
      </c>
      <c r="E1274" s="217" cm="1">
        <f t="array" ref="E1274">IF(INDEX(I:I,ROW())&lt;&gt;"",VALUE(TRIM(LEFT(INDEX(I:I,ROW()),6))),0)</f>
        <v>0</v>
      </c>
      <c r="F1274" s="283"/>
      <c r="G1274" s="287"/>
      <c r="H1274" s="302"/>
      <c r="I1274" s="288"/>
      <c r="J1274" s="302"/>
      <c r="K1274" s="303"/>
      <c r="L1274" s="50"/>
      <c r="M1274" s="63"/>
    </row>
    <row r="1275" spans="1:13">
      <c r="A1275" s="44" cm="1">
        <f t="array" aca="1" ref="A1275" ca="1">IF(INDEX(B:B,ROW()),COUNTIF(OFFSET(INDEX(B:B,ROW()),ROW()*-1+6,,ROW()-5),TRUE),0)</f>
        <v>0</v>
      </c>
      <c r="B1275" s="44" t="b" cm="1">
        <f t="array" ref="B1275">AND(分科號=INDEX(E:E,ROW()),INDEX(D:D,ROW())&gt;=分起日,INDEX(D:D,ROW())&lt;=分訖日,IF(分專案="全部",TRUE,INDEX(J:J,ROW())=分專案))</f>
        <v>0</v>
      </c>
      <c r="C1275" s="45" cm="1">
        <f t="array" ref="C1275">IF(INDEX(F:F,ROW())&lt;&gt;"",INDEX(F:F,ROW()),IF(INDEX(E:E,ROW())&lt;&gt;0,INDEX(C:C,ROW()-1),0))</f>
        <v>0</v>
      </c>
      <c r="D1275" s="44" cm="1">
        <f t="array" ref="D1275">IF(INDEX(G:G,ROW())&lt;&gt;"",INDEX(G:G,ROW()),IF(INDEX(E:E,ROW())&lt;&gt;0,INDEX(D:D,ROW()-1),0))</f>
        <v>0</v>
      </c>
      <c r="E1275" s="217" cm="1">
        <f t="array" ref="E1275">IF(INDEX(I:I,ROW())&lt;&gt;"",VALUE(TRIM(LEFT(INDEX(I:I,ROW()),6))),0)</f>
        <v>0</v>
      </c>
      <c r="F1275" s="283"/>
      <c r="G1275" s="287"/>
      <c r="H1275" s="302"/>
      <c r="I1275" s="288"/>
      <c r="J1275" s="302"/>
      <c r="K1275" s="303"/>
      <c r="L1275" s="50"/>
      <c r="M1275" s="63"/>
    </row>
    <row r="1276" spans="1:13">
      <c r="A1276" s="44" cm="1">
        <f t="array" aca="1" ref="A1276" ca="1">IF(INDEX(B:B,ROW()),COUNTIF(OFFSET(INDEX(B:B,ROW()),ROW()*-1+6,,ROW()-5),TRUE),0)</f>
        <v>0</v>
      </c>
      <c r="B1276" s="44" t="b" cm="1">
        <f t="array" ref="B1276">AND(分科號=INDEX(E:E,ROW()),INDEX(D:D,ROW())&gt;=分起日,INDEX(D:D,ROW())&lt;=分訖日,IF(分專案="全部",TRUE,INDEX(J:J,ROW())=分專案))</f>
        <v>0</v>
      </c>
      <c r="C1276" s="45" cm="1">
        <f t="array" ref="C1276">IF(INDEX(F:F,ROW())&lt;&gt;"",INDEX(F:F,ROW()),IF(INDEX(E:E,ROW())&lt;&gt;0,INDEX(C:C,ROW()-1),0))</f>
        <v>0</v>
      </c>
      <c r="D1276" s="44" cm="1">
        <f t="array" ref="D1276">IF(INDEX(G:G,ROW())&lt;&gt;"",INDEX(G:G,ROW()),IF(INDEX(E:E,ROW())&lt;&gt;0,INDEX(D:D,ROW()-1),0))</f>
        <v>0</v>
      </c>
      <c r="E1276" s="217" cm="1">
        <f t="array" ref="E1276">IF(INDEX(I:I,ROW())&lt;&gt;"",VALUE(TRIM(LEFT(INDEX(I:I,ROW()),6))),0)</f>
        <v>0</v>
      </c>
      <c r="F1276" s="283"/>
      <c r="G1276" s="287"/>
      <c r="H1276" s="302"/>
      <c r="I1276" s="288"/>
      <c r="J1276" s="302"/>
      <c r="K1276" s="303"/>
      <c r="L1276" s="50"/>
      <c r="M1276" s="63"/>
    </row>
    <row r="1277" spans="1:13">
      <c r="A1277" s="44" cm="1">
        <f t="array" aca="1" ref="A1277" ca="1">IF(INDEX(B:B,ROW()),COUNTIF(OFFSET(INDEX(B:B,ROW()),ROW()*-1+6,,ROW()-5),TRUE),0)</f>
        <v>0</v>
      </c>
      <c r="B1277" s="44" t="b" cm="1">
        <f t="array" ref="B1277">AND(分科號=INDEX(E:E,ROW()),INDEX(D:D,ROW())&gt;=分起日,INDEX(D:D,ROW())&lt;=分訖日,IF(分專案="全部",TRUE,INDEX(J:J,ROW())=分專案))</f>
        <v>0</v>
      </c>
      <c r="C1277" s="45" cm="1">
        <f t="array" ref="C1277">IF(INDEX(F:F,ROW())&lt;&gt;"",INDEX(F:F,ROW()),IF(INDEX(E:E,ROW())&lt;&gt;0,INDEX(C:C,ROW()-1),0))</f>
        <v>0</v>
      </c>
      <c r="D1277" s="44" cm="1">
        <f t="array" ref="D1277">IF(INDEX(G:G,ROW())&lt;&gt;"",INDEX(G:G,ROW()),IF(INDEX(E:E,ROW())&lt;&gt;0,INDEX(D:D,ROW()-1),0))</f>
        <v>0</v>
      </c>
      <c r="E1277" s="217" cm="1">
        <f t="array" ref="E1277">IF(INDEX(I:I,ROW())&lt;&gt;"",VALUE(TRIM(LEFT(INDEX(I:I,ROW()),6))),0)</f>
        <v>0</v>
      </c>
      <c r="F1277" s="283"/>
      <c r="G1277" s="287"/>
      <c r="H1277" s="302"/>
      <c r="I1277" s="288"/>
      <c r="J1277" s="302"/>
      <c r="K1277" s="303"/>
      <c r="L1277" s="50"/>
      <c r="M1277" s="63"/>
    </row>
    <row r="1278" spans="1:13">
      <c r="A1278" s="44" cm="1">
        <f t="array" aca="1" ref="A1278" ca="1">IF(INDEX(B:B,ROW()),COUNTIF(OFFSET(INDEX(B:B,ROW()),ROW()*-1+6,,ROW()-5),TRUE),0)</f>
        <v>0</v>
      </c>
      <c r="B1278" s="44" t="b" cm="1">
        <f t="array" ref="B1278">AND(分科號=INDEX(E:E,ROW()),INDEX(D:D,ROW())&gt;=分起日,INDEX(D:D,ROW())&lt;=分訖日,IF(分專案="全部",TRUE,INDEX(J:J,ROW())=分專案))</f>
        <v>0</v>
      </c>
      <c r="C1278" s="45" cm="1">
        <f t="array" ref="C1278">IF(INDEX(F:F,ROW())&lt;&gt;"",INDEX(F:F,ROW()),IF(INDEX(E:E,ROW())&lt;&gt;0,INDEX(C:C,ROW()-1),0))</f>
        <v>0</v>
      </c>
      <c r="D1278" s="44" cm="1">
        <f t="array" ref="D1278">IF(INDEX(G:G,ROW())&lt;&gt;"",INDEX(G:G,ROW()),IF(INDEX(E:E,ROW())&lt;&gt;0,INDEX(D:D,ROW()-1),0))</f>
        <v>0</v>
      </c>
      <c r="E1278" s="217" cm="1">
        <f t="array" ref="E1278">IF(INDEX(I:I,ROW())&lt;&gt;"",VALUE(TRIM(LEFT(INDEX(I:I,ROW()),6))),0)</f>
        <v>0</v>
      </c>
      <c r="F1278" s="283"/>
      <c r="G1278" s="287"/>
      <c r="H1278" s="302"/>
      <c r="I1278" s="288"/>
      <c r="J1278" s="302"/>
      <c r="K1278" s="303"/>
      <c r="L1278" s="50"/>
      <c r="M1278" s="63"/>
    </row>
    <row r="1279" spans="1:13">
      <c r="A1279" s="44" cm="1">
        <f t="array" aca="1" ref="A1279" ca="1">IF(INDEX(B:B,ROW()),COUNTIF(OFFSET(INDEX(B:B,ROW()),ROW()*-1+6,,ROW()-5),TRUE),0)</f>
        <v>0</v>
      </c>
      <c r="B1279" s="44" t="b" cm="1">
        <f t="array" ref="B1279">AND(分科號=INDEX(E:E,ROW()),INDEX(D:D,ROW())&gt;=分起日,INDEX(D:D,ROW())&lt;=分訖日,IF(分專案="全部",TRUE,INDEX(J:J,ROW())=分專案))</f>
        <v>0</v>
      </c>
      <c r="C1279" s="45" cm="1">
        <f t="array" ref="C1279">IF(INDEX(F:F,ROW())&lt;&gt;"",INDEX(F:F,ROW()),IF(INDEX(E:E,ROW())&lt;&gt;0,INDEX(C:C,ROW()-1),0))</f>
        <v>0</v>
      </c>
      <c r="D1279" s="44" cm="1">
        <f t="array" ref="D1279">IF(INDEX(G:G,ROW())&lt;&gt;"",INDEX(G:G,ROW()),IF(INDEX(E:E,ROW())&lt;&gt;0,INDEX(D:D,ROW()-1),0))</f>
        <v>0</v>
      </c>
      <c r="E1279" s="217" cm="1">
        <f t="array" ref="E1279">IF(INDEX(I:I,ROW())&lt;&gt;"",VALUE(TRIM(LEFT(INDEX(I:I,ROW()),6))),0)</f>
        <v>0</v>
      </c>
      <c r="F1279" s="283"/>
      <c r="G1279" s="287"/>
      <c r="H1279" s="302"/>
      <c r="I1279" s="288"/>
      <c r="J1279" s="302"/>
      <c r="K1279" s="303"/>
      <c r="L1279" s="50"/>
      <c r="M1279" s="63"/>
    </row>
    <row r="1280" spans="1:13">
      <c r="A1280" s="44" cm="1">
        <f t="array" aca="1" ref="A1280" ca="1">IF(INDEX(B:B,ROW()),COUNTIF(OFFSET(INDEX(B:B,ROW()),ROW()*-1+6,,ROW()-5),TRUE),0)</f>
        <v>0</v>
      </c>
      <c r="B1280" s="44" t="b" cm="1">
        <f t="array" ref="B1280">AND(分科號=INDEX(E:E,ROW()),INDEX(D:D,ROW())&gt;=分起日,INDEX(D:D,ROW())&lt;=分訖日,IF(分專案="全部",TRUE,INDEX(J:J,ROW())=分專案))</f>
        <v>0</v>
      </c>
      <c r="C1280" s="45" cm="1">
        <f t="array" ref="C1280">IF(INDEX(F:F,ROW())&lt;&gt;"",INDEX(F:F,ROW()),IF(INDEX(E:E,ROW())&lt;&gt;0,INDEX(C:C,ROW()-1),0))</f>
        <v>0</v>
      </c>
      <c r="D1280" s="44" cm="1">
        <f t="array" ref="D1280">IF(INDEX(G:G,ROW())&lt;&gt;"",INDEX(G:G,ROW()),IF(INDEX(E:E,ROW())&lt;&gt;0,INDEX(D:D,ROW()-1),0))</f>
        <v>0</v>
      </c>
      <c r="E1280" s="217" cm="1">
        <f t="array" ref="E1280">IF(INDEX(I:I,ROW())&lt;&gt;"",VALUE(TRIM(LEFT(INDEX(I:I,ROW()),6))),0)</f>
        <v>0</v>
      </c>
      <c r="F1280" s="283"/>
      <c r="G1280" s="287"/>
      <c r="H1280" s="302"/>
      <c r="I1280" s="288"/>
      <c r="J1280" s="302"/>
      <c r="K1280" s="303"/>
      <c r="L1280" s="50"/>
      <c r="M1280" s="63"/>
    </row>
    <row r="1281" spans="1:13">
      <c r="A1281" s="44" cm="1">
        <f t="array" aca="1" ref="A1281" ca="1">IF(INDEX(B:B,ROW()),COUNTIF(OFFSET(INDEX(B:B,ROW()),ROW()*-1+6,,ROW()-5),TRUE),0)</f>
        <v>0</v>
      </c>
      <c r="B1281" s="44" t="b" cm="1">
        <f t="array" ref="B1281">AND(分科號=INDEX(E:E,ROW()),INDEX(D:D,ROW())&gt;=分起日,INDEX(D:D,ROW())&lt;=分訖日,IF(分專案="全部",TRUE,INDEX(J:J,ROW())=分專案))</f>
        <v>0</v>
      </c>
      <c r="C1281" s="45" cm="1">
        <f t="array" ref="C1281">IF(INDEX(F:F,ROW())&lt;&gt;"",INDEX(F:F,ROW()),IF(INDEX(E:E,ROW())&lt;&gt;0,INDEX(C:C,ROW()-1),0))</f>
        <v>0</v>
      </c>
      <c r="D1281" s="44" cm="1">
        <f t="array" ref="D1281">IF(INDEX(G:G,ROW())&lt;&gt;"",INDEX(G:G,ROW()),IF(INDEX(E:E,ROW())&lt;&gt;0,INDEX(D:D,ROW()-1),0))</f>
        <v>0</v>
      </c>
      <c r="E1281" s="217" cm="1">
        <f t="array" ref="E1281">IF(INDEX(I:I,ROW())&lt;&gt;"",VALUE(TRIM(LEFT(INDEX(I:I,ROW()),6))),0)</f>
        <v>0</v>
      </c>
      <c r="F1281" s="283"/>
      <c r="G1281" s="287"/>
      <c r="H1281" s="302"/>
      <c r="I1281" s="288"/>
      <c r="J1281" s="302"/>
      <c r="K1281" s="303"/>
      <c r="L1281" s="50"/>
      <c r="M1281" s="63"/>
    </row>
    <row r="1282" spans="1:13">
      <c r="A1282" s="44" cm="1">
        <f t="array" aca="1" ref="A1282" ca="1">IF(INDEX(B:B,ROW()),COUNTIF(OFFSET(INDEX(B:B,ROW()),ROW()*-1+6,,ROW()-5),TRUE),0)</f>
        <v>0</v>
      </c>
      <c r="B1282" s="44" t="b" cm="1">
        <f t="array" ref="B1282">AND(分科號=INDEX(E:E,ROW()),INDEX(D:D,ROW())&gt;=分起日,INDEX(D:D,ROW())&lt;=分訖日,IF(分專案="全部",TRUE,INDEX(J:J,ROW())=分專案))</f>
        <v>0</v>
      </c>
      <c r="C1282" s="45" cm="1">
        <f t="array" ref="C1282">IF(INDEX(F:F,ROW())&lt;&gt;"",INDEX(F:F,ROW()),IF(INDEX(E:E,ROW())&lt;&gt;0,INDEX(C:C,ROW()-1),0))</f>
        <v>0</v>
      </c>
      <c r="D1282" s="44" cm="1">
        <f t="array" ref="D1282">IF(INDEX(G:G,ROW())&lt;&gt;"",INDEX(G:G,ROW()),IF(INDEX(E:E,ROW())&lt;&gt;0,INDEX(D:D,ROW()-1),0))</f>
        <v>0</v>
      </c>
      <c r="E1282" s="217" cm="1">
        <f t="array" ref="E1282">IF(INDEX(I:I,ROW())&lt;&gt;"",VALUE(TRIM(LEFT(INDEX(I:I,ROW()),6))),0)</f>
        <v>0</v>
      </c>
      <c r="F1282" s="283"/>
      <c r="G1282" s="287"/>
      <c r="H1282" s="302"/>
      <c r="I1282" s="288"/>
      <c r="J1282" s="302"/>
      <c r="K1282" s="303"/>
      <c r="L1282" s="50"/>
      <c r="M1282" s="63"/>
    </row>
    <row r="1283" spans="1:13">
      <c r="A1283" s="44" cm="1">
        <f t="array" aca="1" ref="A1283" ca="1">IF(INDEX(B:B,ROW()),COUNTIF(OFFSET(INDEX(B:B,ROW()),ROW()*-1+6,,ROW()-5),TRUE),0)</f>
        <v>0</v>
      </c>
      <c r="B1283" s="44" t="b" cm="1">
        <f t="array" ref="B1283">AND(分科號=INDEX(E:E,ROW()),INDEX(D:D,ROW())&gt;=分起日,INDEX(D:D,ROW())&lt;=分訖日,IF(分專案="全部",TRUE,INDEX(J:J,ROW())=分專案))</f>
        <v>0</v>
      </c>
      <c r="C1283" s="45" cm="1">
        <f t="array" ref="C1283">IF(INDEX(F:F,ROW())&lt;&gt;"",INDEX(F:F,ROW()),IF(INDEX(E:E,ROW())&lt;&gt;0,INDEX(C:C,ROW()-1),0))</f>
        <v>0</v>
      </c>
      <c r="D1283" s="44" cm="1">
        <f t="array" ref="D1283">IF(INDEX(G:G,ROW())&lt;&gt;"",INDEX(G:G,ROW()),IF(INDEX(E:E,ROW())&lt;&gt;0,INDEX(D:D,ROW()-1),0))</f>
        <v>0</v>
      </c>
      <c r="E1283" s="217" cm="1">
        <f t="array" ref="E1283">IF(INDEX(I:I,ROW())&lt;&gt;"",VALUE(TRIM(LEFT(INDEX(I:I,ROW()),6))),0)</f>
        <v>0</v>
      </c>
      <c r="F1283" s="283"/>
      <c r="G1283" s="287"/>
      <c r="H1283" s="302"/>
      <c r="I1283" s="288"/>
      <c r="J1283" s="302"/>
      <c r="K1283" s="303"/>
      <c r="L1283" s="50"/>
      <c r="M1283" s="63"/>
    </row>
    <row r="1284" spans="1:13">
      <c r="A1284" s="44" cm="1">
        <f t="array" aca="1" ref="A1284" ca="1">IF(INDEX(B:B,ROW()),COUNTIF(OFFSET(INDEX(B:B,ROW()),ROW()*-1+6,,ROW()-5),TRUE),0)</f>
        <v>0</v>
      </c>
      <c r="B1284" s="44" t="b" cm="1">
        <f t="array" ref="B1284">AND(分科號=INDEX(E:E,ROW()),INDEX(D:D,ROW())&gt;=分起日,INDEX(D:D,ROW())&lt;=分訖日,IF(分專案="全部",TRUE,INDEX(J:J,ROW())=分專案))</f>
        <v>0</v>
      </c>
      <c r="C1284" s="45" cm="1">
        <f t="array" ref="C1284">IF(INDEX(F:F,ROW())&lt;&gt;"",INDEX(F:F,ROW()),IF(INDEX(E:E,ROW())&lt;&gt;0,INDEX(C:C,ROW()-1),0))</f>
        <v>0</v>
      </c>
      <c r="D1284" s="44" cm="1">
        <f t="array" ref="D1284">IF(INDEX(G:G,ROW())&lt;&gt;"",INDEX(G:G,ROW()),IF(INDEX(E:E,ROW())&lt;&gt;0,INDEX(D:D,ROW()-1),0))</f>
        <v>0</v>
      </c>
      <c r="E1284" s="217" cm="1">
        <f t="array" ref="E1284">IF(INDEX(I:I,ROW())&lt;&gt;"",VALUE(TRIM(LEFT(INDEX(I:I,ROW()),6))),0)</f>
        <v>0</v>
      </c>
      <c r="F1284" s="283"/>
      <c r="G1284" s="287"/>
      <c r="H1284" s="302"/>
      <c r="I1284" s="288"/>
      <c r="J1284" s="302"/>
      <c r="K1284" s="303"/>
      <c r="L1284" s="50"/>
      <c r="M1284" s="63"/>
    </row>
    <row r="1285" spans="1:13">
      <c r="A1285" s="44" cm="1">
        <f t="array" aca="1" ref="A1285" ca="1">IF(INDEX(B:B,ROW()),COUNTIF(OFFSET(INDEX(B:B,ROW()),ROW()*-1+6,,ROW()-5),TRUE),0)</f>
        <v>0</v>
      </c>
      <c r="B1285" s="44" t="b" cm="1">
        <f t="array" ref="B1285">AND(分科號=INDEX(E:E,ROW()),INDEX(D:D,ROW())&gt;=分起日,INDEX(D:D,ROW())&lt;=分訖日,IF(分專案="全部",TRUE,INDEX(J:J,ROW())=分專案))</f>
        <v>0</v>
      </c>
      <c r="C1285" s="45" cm="1">
        <f t="array" ref="C1285">IF(INDEX(F:F,ROW())&lt;&gt;"",INDEX(F:F,ROW()),IF(INDEX(E:E,ROW())&lt;&gt;0,INDEX(C:C,ROW()-1),0))</f>
        <v>0</v>
      </c>
      <c r="D1285" s="44" cm="1">
        <f t="array" ref="D1285">IF(INDEX(G:G,ROW())&lt;&gt;"",INDEX(G:G,ROW()),IF(INDEX(E:E,ROW())&lt;&gt;0,INDEX(D:D,ROW()-1),0))</f>
        <v>0</v>
      </c>
      <c r="E1285" s="217" cm="1">
        <f t="array" ref="E1285">IF(INDEX(I:I,ROW())&lt;&gt;"",VALUE(TRIM(LEFT(INDEX(I:I,ROW()),6))),0)</f>
        <v>0</v>
      </c>
      <c r="F1285" s="283"/>
      <c r="G1285" s="287"/>
      <c r="H1285" s="302"/>
      <c r="I1285" s="288"/>
      <c r="J1285" s="302"/>
      <c r="K1285" s="303"/>
      <c r="L1285" s="50"/>
      <c r="M1285" s="63"/>
    </row>
    <row r="1286" spans="1:13">
      <c r="A1286" s="44" cm="1">
        <f t="array" aca="1" ref="A1286" ca="1">IF(INDEX(B:B,ROW()),COUNTIF(OFFSET(INDEX(B:B,ROW()),ROW()*-1+6,,ROW()-5),TRUE),0)</f>
        <v>0</v>
      </c>
      <c r="B1286" s="44" t="b" cm="1">
        <f t="array" ref="B1286">AND(分科號=INDEX(E:E,ROW()),INDEX(D:D,ROW())&gt;=分起日,INDEX(D:D,ROW())&lt;=分訖日,IF(分專案="全部",TRUE,INDEX(J:J,ROW())=分專案))</f>
        <v>0</v>
      </c>
      <c r="C1286" s="45" cm="1">
        <f t="array" ref="C1286">IF(INDEX(F:F,ROW())&lt;&gt;"",INDEX(F:F,ROW()),IF(INDEX(E:E,ROW())&lt;&gt;0,INDEX(C:C,ROW()-1),0))</f>
        <v>0</v>
      </c>
      <c r="D1286" s="44" cm="1">
        <f t="array" ref="D1286">IF(INDEX(G:G,ROW())&lt;&gt;"",INDEX(G:G,ROW()),IF(INDEX(E:E,ROW())&lt;&gt;0,INDEX(D:D,ROW()-1),0))</f>
        <v>0</v>
      </c>
      <c r="E1286" s="217" cm="1">
        <f t="array" ref="E1286">IF(INDEX(I:I,ROW())&lt;&gt;"",VALUE(TRIM(LEFT(INDEX(I:I,ROW()),6))),0)</f>
        <v>0</v>
      </c>
      <c r="F1286" s="283"/>
      <c r="G1286" s="287"/>
      <c r="H1286" s="302"/>
      <c r="I1286" s="288"/>
      <c r="J1286" s="302"/>
      <c r="K1286" s="303"/>
      <c r="L1286" s="50"/>
      <c r="M1286" s="63"/>
    </row>
    <row r="1287" spans="1:13">
      <c r="A1287" s="44" cm="1">
        <f t="array" aca="1" ref="A1287" ca="1">IF(INDEX(B:B,ROW()),COUNTIF(OFFSET(INDEX(B:B,ROW()),ROW()*-1+6,,ROW()-5),TRUE),0)</f>
        <v>0</v>
      </c>
      <c r="B1287" s="44" t="b" cm="1">
        <f t="array" ref="B1287">AND(分科號=INDEX(E:E,ROW()),INDEX(D:D,ROW())&gt;=分起日,INDEX(D:D,ROW())&lt;=分訖日,IF(分專案="全部",TRUE,INDEX(J:J,ROW())=分專案))</f>
        <v>0</v>
      </c>
      <c r="C1287" s="45" cm="1">
        <f t="array" ref="C1287">IF(INDEX(F:F,ROW())&lt;&gt;"",INDEX(F:F,ROW()),IF(INDEX(E:E,ROW())&lt;&gt;0,INDEX(C:C,ROW()-1),0))</f>
        <v>0</v>
      </c>
      <c r="D1287" s="44" cm="1">
        <f t="array" ref="D1287">IF(INDEX(G:G,ROW())&lt;&gt;"",INDEX(G:G,ROW()),IF(INDEX(E:E,ROW())&lt;&gt;0,INDEX(D:D,ROW()-1),0))</f>
        <v>0</v>
      </c>
      <c r="E1287" s="217" cm="1">
        <f t="array" ref="E1287">IF(INDEX(I:I,ROW())&lt;&gt;"",VALUE(TRIM(LEFT(INDEX(I:I,ROW()),6))),0)</f>
        <v>0</v>
      </c>
      <c r="F1287" s="283"/>
      <c r="G1287" s="287"/>
      <c r="H1287" s="302"/>
      <c r="I1287" s="288"/>
      <c r="J1287" s="302"/>
      <c r="K1287" s="303"/>
      <c r="L1287" s="50"/>
      <c r="M1287" s="63"/>
    </row>
    <row r="1288" spans="1:13">
      <c r="A1288" s="44" cm="1">
        <f t="array" aca="1" ref="A1288" ca="1">IF(INDEX(B:B,ROW()),COUNTIF(OFFSET(INDEX(B:B,ROW()),ROW()*-1+6,,ROW()-5),TRUE),0)</f>
        <v>0</v>
      </c>
      <c r="B1288" s="44" t="b" cm="1">
        <f t="array" ref="B1288">AND(分科號=INDEX(E:E,ROW()),INDEX(D:D,ROW())&gt;=分起日,INDEX(D:D,ROW())&lt;=分訖日,IF(分專案="全部",TRUE,INDEX(J:J,ROW())=分專案))</f>
        <v>0</v>
      </c>
      <c r="C1288" s="45" cm="1">
        <f t="array" ref="C1288">IF(INDEX(F:F,ROW())&lt;&gt;"",INDEX(F:F,ROW()),IF(INDEX(E:E,ROW())&lt;&gt;0,INDEX(C:C,ROW()-1),0))</f>
        <v>0</v>
      </c>
      <c r="D1288" s="44" cm="1">
        <f t="array" ref="D1288">IF(INDEX(G:G,ROW())&lt;&gt;"",INDEX(G:G,ROW()),IF(INDEX(E:E,ROW())&lt;&gt;0,INDEX(D:D,ROW()-1),0))</f>
        <v>0</v>
      </c>
      <c r="E1288" s="217" cm="1">
        <f t="array" ref="E1288">IF(INDEX(I:I,ROW())&lt;&gt;"",VALUE(TRIM(LEFT(INDEX(I:I,ROW()),6))),0)</f>
        <v>0</v>
      </c>
      <c r="F1288" s="283"/>
      <c r="G1288" s="287"/>
      <c r="H1288" s="302"/>
      <c r="I1288" s="288"/>
      <c r="J1288" s="302"/>
      <c r="K1288" s="303"/>
      <c r="L1288" s="50"/>
      <c r="M1288" s="63"/>
    </row>
    <row r="1289" spans="1:13">
      <c r="A1289" s="44" cm="1">
        <f t="array" aca="1" ref="A1289" ca="1">IF(INDEX(B:B,ROW()),COUNTIF(OFFSET(INDEX(B:B,ROW()),ROW()*-1+6,,ROW()-5),TRUE),0)</f>
        <v>0</v>
      </c>
      <c r="B1289" s="44" t="b" cm="1">
        <f t="array" ref="B1289">AND(分科號=INDEX(E:E,ROW()),INDEX(D:D,ROW())&gt;=分起日,INDEX(D:D,ROW())&lt;=分訖日,IF(分專案="全部",TRUE,INDEX(J:J,ROW())=分專案))</f>
        <v>0</v>
      </c>
      <c r="C1289" s="45" cm="1">
        <f t="array" ref="C1289">IF(INDEX(F:F,ROW())&lt;&gt;"",INDEX(F:F,ROW()),IF(INDEX(E:E,ROW())&lt;&gt;0,INDEX(C:C,ROW()-1),0))</f>
        <v>0</v>
      </c>
      <c r="D1289" s="44" cm="1">
        <f t="array" ref="D1289">IF(INDEX(G:G,ROW())&lt;&gt;"",INDEX(G:G,ROW()),IF(INDEX(E:E,ROW())&lt;&gt;0,INDEX(D:D,ROW()-1),0))</f>
        <v>0</v>
      </c>
      <c r="E1289" s="217" cm="1">
        <f t="array" ref="E1289">IF(INDEX(I:I,ROW())&lt;&gt;"",VALUE(TRIM(LEFT(INDEX(I:I,ROW()),6))),0)</f>
        <v>0</v>
      </c>
      <c r="F1289" s="283"/>
      <c r="G1289" s="287"/>
      <c r="H1289" s="302"/>
      <c r="I1289" s="288"/>
      <c r="J1289" s="302"/>
      <c r="K1289" s="303"/>
      <c r="L1289" s="50"/>
      <c r="M1289" s="63"/>
    </row>
    <row r="1290" spans="1:13">
      <c r="A1290" s="44" cm="1">
        <f t="array" aca="1" ref="A1290" ca="1">IF(INDEX(B:B,ROW()),COUNTIF(OFFSET(INDEX(B:B,ROW()),ROW()*-1+6,,ROW()-5),TRUE),0)</f>
        <v>0</v>
      </c>
      <c r="B1290" s="44" t="b" cm="1">
        <f t="array" ref="B1290">AND(分科號=INDEX(E:E,ROW()),INDEX(D:D,ROW())&gt;=分起日,INDEX(D:D,ROW())&lt;=分訖日,IF(分專案="全部",TRUE,INDEX(J:J,ROW())=分專案))</f>
        <v>0</v>
      </c>
      <c r="C1290" s="45" cm="1">
        <f t="array" ref="C1290">IF(INDEX(F:F,ROW())&lt;&gt;"",INDEX(F:F,ROW()),IF(INDEX(E:E,ROW())&lt;&gt;0,INDEX(C:C,ROW()-1),0))</f>
        <v>0</v>
      </c>
      <c r="D1290" s="44" cm="1">
        <f t="array" ref="D1290">IF(INDEX(G:G,ROW())&lt;&gt;"",INDEX(G:G,ROW()),IF(INDEX(E:E,ROW())&lt;&gt;0,INDEX(D:D,ROW()-1),0))</f>
        <v>0</v>
      </c>
      <c r="E1290" s="217" cm="1">
        <f t="array" ref="E1290">IF(INDEX(I:I,ROW())&lt;&gt;"",VALUE(TRIM(LEFT(INDEX(I:I,ROW()),6))),0)</f>
        <v>0</v>
      </c>
      <c r="F1290" s="283"/>
      <c r="G1290" s="287"/>
      <c r="H1290" s="302"/>
      <c r="I1290" s="288"/>
      <c r="J1290" s="302"/>
      <c r="K1290" s="303"/>
      <c r="L1290" s="50"/>
      <c r="M1290" s="63"/>
    </row>
    <row r="1291" spans="1:13">
      <c r="A1291" s="44" cm="1">
        <f t="array" aca="1" ref="A1291" ca="1">IF(INDEX(B:B,ROW()),COUNTIF(OFFSET(INDEX(B:B,ROW()),ROW()*-1+6,,ROW()-5),TRUE),0)</f>
        <v>0</v>
      </c>
      <c r="B1291" s="44" t="b" cm="1">
        <f t="array" ref="B1291">AND(分科號=INDEX(E:E,ROW()),INDEX(D:D,ROW())&gt;=分起日,INDEX(D:D,ROW())&lt;=分訖日,IF(分專案="全部",TRUE,INDEX(J:J,ROW())=分專案))</f>
        <v>0</v>
      </c>
      <c r="C1291" s="45" cm="1">
        <f t="array" ref="C1291">IF(INDEX(F:F,ROW())&lt;&gt;"",INDEX(F:F,ROW()),IF(INDEX(E:E,ROW())&lt;&gt;0,INDEX(C:C,ROW()-1),0))</f>
        <v>0</v>
      </c>
      <c r="D1291" s="44" cm="1">
        <f t="array" ref="D1291">IF(INDEX(G:G,ROW())&lt;&gt;"",INDEX(G:G,ROW()),IF(INDEX(E:E,ROW())&lt;&gt;0,INDEX(D:D,ROW()-1),0))</f>
        <v>0</v>
      </c>
      <c r="E1291" s="217" cm="1">
        <f t="array" ref="E1291">IF(INDEX(I:I,ROW())&lt;&gt;"",VALUE(TRIM(LEFT(INDEX(I:I,ROW()),6))),0)</f>
        <v>0</v>
      </c>
      <c r="F1291" s="283"/>
      <c r="G1291" s="287"/>
      <c r="H1291" s="302"/>
      <c r="I1291" s="288"/>
      <c r="J1291" s="302"/>
      <c r="K1291" s="303"/>
      <c r="L1291" s="50"/>
      <c r="M1291" s="63"/>
    </row>
    <row r="1292" spans="1:13">
      <c r="A1292" s="44" cm="1">
        <f t="array" aca="1" ref="A1292" ca="1">IF(INDEX(B:B,ROW()),COUNTIF(OFFSET(INDEX(B:B,ROW()),ROW()*-1+6,,ROW()-5),TRUE),0)</f>
        <v>0</v>
      </c>
      <c r="B1292" s="44" t="b" cm="1">
        <f t="array" ref="B1292">AND(分科號=INDEX(E:E,ROW()),INDEX(D:D,ROW())&gt;=分起日,INDEX(D:D,ROW())&lt;=分訖日,IF(分專案="全部",TRUE,INDEX(J:J,ROW())=分專案))</f>
        <v>0</v>
      </c>
      <c r="C1292" s="45" cm="1">
        <f t="array" ref="C1292">IF(INDEX(F:F,ROW())&lt;&gt;"",INDEX(F:F,ROW()),IF(INDEX(E:E,ROW())&lt;&gt;0,INDEX(C:C,ROW()-1),0))</f>
        <v>0</v>
      </c>
      <c r="D1292" s="44" cm="1">
        <f t="array" ref="D1292">IF(INDEX(G:G,ROW())&lt;&gt;"",INDEX(G:G,ROW()),IF(INDEX(E:E,ROW())&lt;&gt;0,INDEX(D:D,ROW()-1),0))</f>
        <v>0</v>
      </c>
      <c r="E1292" s="217" cm="1">
        <f t="array" ref="E1292">IF(INDEX(I:I,ROW())&lt;&gt;"",VALUE(TRIM(LEFT(INDEX(I:I,ROW()),6))),0)</f>
        <v>0</v>
      </c>
      <c r="F1292" s="283"/>
      <c r="G1292" s="287"/>
      <c r="H1292" s="302"/>
      <c r="I1292" s="288"/>
      <c r="J1292" s="302"/>
      <c r="K1292" s="303"/>
      <c r="L1292" s="50"/>
      <c r="M1292" s="63"/>
    </row>
    <row r="1293" spans="1:13">
      <c r="A1293" s="44" cm="1">
        <f t="array" aca="1" ref="A1293" ca="1">IF(INDEX(B:B,ROW()),COUNTIF(OFFSET(INDEX(B:B,ROW()),ROW()*-1+6,,ROW()-5),TRUE),0)</f>
        <v>0</v>
      </c>
      <c r="B1293" s="44" t="b" cm="1">
        <f t="array" ref="B1293">AND(分科號=INDEX(E:E,ROW()),INDEX(D:D,ROW())&gt;=分起日,INDEX(D:D,ROW())&lt;=分訖日,IF(分專案="全部",TRUE,INDEX(J:J,ROW())=分專案))</f>
        <v>0</v>
      </c>
      <c r="C1293" s="45" cm="1">
        <f t="array" ref="C1293">IF(INDEX(F:F,ROW())&lt;&gt;"",INDEX(F:F,ROW()),IF(INDEX(E:E,ROW())&lt;&gt;0,INDEX(C:C,ROW()-1),0))</f>
        <v>0</v>
      </c>
      <c r="D1293" s="44" cm="1">
        <f t="array" ref="D1293">IF(INDEX(G:G,ROW())&lt;&gt;"",INDEX(G:G,ROW()),IF(INDEX(E:E,ROW())&lt;&gt;0,INDEX(D:D,ROW()-1),0))</f>
        <v>0</v>
      </c>
      <c r="E1293" s="217" cm="1">
        <f t="array" ref="E1293">IF(INDEX(I:I,ROW())&lt;&gt;"",VALUE(TRIM(LEFT(INDEX(I:I,ROW()),6))),0)</f>
        <v>0</v>
      </c>
      <c r="F1293" s="283"/>
      <c r="G1293" s="287"/>
      <c r="H1293" s="302"/>
      <c r="I1293" s="288"/>
      <c r="J1293" s="302"/>
      <c r="K1293" s="303"/>
      <c r="L1293" s="50"/>
      <c r="M1293" s="63"/>
    </row>
    <row r="1294" spans="1:13">
      <c r="A1294" s="44" cm="1">
        <f t="array" aca="1" ref="A1294" ca="1">IF(INDEX(B:B,ROW()),COUNTIF(OFFSET(INDEX(B:B,ROW()),ROW()*-1+6,,ROW()-5),TRUE),0)</f>
        <v>0</v>
      </c>
      <c r="B1294" s="44" t="b" cm="1">
        <f t="array" ref="B1294">AND(分科號=INDEX(E:E,ROW()),INDEX(D:D,ROW())&gt;=分起日,INDEX(D:D,ROW())&lt;=分訖日,IF(分專案="全部",TRUE,INDEX(J:J,ROW())=分專案))</f>
        <v>0</v>
      </c>
      <c r="C1294" s="45" cm="1">
        <f t="array" ref="C1294">IF(INDEX(F:F,ROW())&lt;&gt;"",INDEX(F:F,ROW()),IF(INDEX(E:E,ROW())&lt;&gt;0,INDEX(C:C,ROW()-1),0))</f>
        <v>0</v>
      </c>
      <c r="D1294" s="44" cm="1">
        <f t="array" ref="D1294">IF(INDEX(G:G,ROW())&lt;&gt;"",INDEX(G:G,ROW()),IF(INDEX(E:E,ROW())&lt;&gt;0,INDEX(D:D,ROW()-1),0))</f>
        <v>0</v>
      </c>
      <c r="E1294" s="217" cm="1">
        <f t="array" ref="E1294">IF(INDEX(I:I,ROW())&lt;&gt;"",VALUE(TRIM(LEFT(INDEX(I:I,ROW()),6))),0)</f>
        <v>0</v>
      </c>
      <c r="F1294" s="283"/>
      <c r="G1294" s="287"/>
      <c r="H1294" s="302"/>
      <c r="I1294" s="288"/>
      <c r="J1294" s="302"/>
      <c r="K1294" s="303"/>
      <c r="L1294" s="50"/>
      <c r="M1294" s="63"/>
    </row>
    <row r="1295" spans="1:13">
      <c r="A1295" s="44" cm="1">
        <f t="array" aca="1" ref="A1295" ca="1">IF(INDEX(B:B,ROW()),COUNTIF(OFFSET(INDEX(B:B,ROW()),ROW()*-1+6,,ROW()-5),TRUE),0)</f>
        <v>0</v>
      </c>
      <c r="B1295" s="44" t="b" cm="1">
        <f t="array" ref="B1295">AND(分科號=INDEX(E:E,ROW()),INDEX(D:D,ROW())&gt;=分起日,INDEX(D:D,ROW())&lt;=分訖日,IF(分專案="全部",TRUE,INDEX(J:J,ROW())=分專案))</f>
        <v>0</v>
      </c>
      <c r="C1295" s="45" cm="1">
        <f t="array" ref="C1295">IF(INDEX(F:F,ROW())&lt;&gt;"",INDEX(F:F,ROW()),IF(INDEX(E:E,ROW())&lt;&gt;0,INDEX(C:C,ROW()-1),0))</f>
        <v>0</v>
      </c>
      <c r="D1295" s="44" cm="1">
        <f t="array" ref="D1295">IF(INDEX(G:G,ROW())&lt;&gt;"",INDEX(G:G,ROW()),IF(INDEX(E:E,ROW())&lt;&gt;0,INDEX(D:D,ROW()-1),0))</f>
        <v>0</v>
      </c>
      <c r="E1295" s="217" cm="1">
        <f t="array" ref="E1295">IF(INDEX(I:I,ROW())&lt;&gt;"",VALUE(TRIM(LEFT(INDEX(I:I,ROW()),6))),0)</f>
        <v>0</v>
      </c>
      <c r="F1295" s="283"/>
      <c r="G1295" s="287"/>
      <c r="H1295" s="302"/>
      <c r="I1295" s="288"/>
      <c r="J1295" s="302"/>
      <c r="K1295" s="303"/>
      <c r="L1295" s="50"/>
      <c r="M1295" s="63"/>
    </row>
    <row r="1296" spans="1:13">
      <c r="A1296" s="44" cm="1">
        <f t="array" aca="1" ref="A1296" ca="1">IF(INDEX(B:B,ROW()),COUNTIF(OFFSET(INDEX(B:B,ROW()),ROW()*-1+6,,ROW()-5),TRUE),0)</f>
        <v>0</v>
      </c>
      <c r="B1296" s="44" t="b" cm="1">
        <f t="array" ref="B1296">AND(分科號=INDEX(E:E,ROW()),INDEX(D:D,ROW())&gt;=分起日,INDEX(D:D,ROW())&lt;=分訖日,IF(分專案="全部",TRUE,INDEX(J:J,ROW())=分專案))</f>
        <v>0</v>
      </c>
      <c r="C1296" s="45" cm="1">
        <f t="array" ref="C1296">IF(INDEX(F:F,ROW())&lt;&gt;"",INDEX(F:F,ROW()),IF(INDEX(E:E,ROW())&lt;&gt;0,INDEX(C:C,ROW()-1),0))</f>
        <v>0</v>
      </c>
      <c r="D1296" s="44" cm="1">
        <f t="array" ref="D1296">IF(INDEX(G:G,ROW())&lt;&gt;"",INDEX(G:G,ROW()),IF(INDEX(E:E,ROW())&lt;&gt;0,INDEX(D:D,ROW()-1),0))</f>
        <v>0</v>
      </c>
      <c r="E1296" s="217" cm="1">
        <f t="array" ref="E1296">IF(INDEX(I:I,ROW())&lt;&gt;"",VALUE(TRIM(LEFT(INDEX(I:I,ROW()),6))),0)</f>
        <v>0</v>
      </c>
      <c r="F1296" s="283"/>
      <c r="G1296" s="287"/>
      <c r="H1296" s="302"/>
      <c r="I1296" s="288"/>
      <c r="J1296" s="302"/>
      <c r="K1296" s="303"/>
      <c r="L1296" s="50"/>
      <c r="M1296" s="63"/>
    </row>
    <row r="1297" spans="1:13">
      <c r="A1297" s="44" cm="1">
        <f t="array" aca="1" ref="A1297" ca="1">IF(INDEX(B:B,ROW()),COUNTIF(OFFSET(INDEX(B:B,ROW()),ROW()*-1+6,,ROW()-5),TRUE),0)</f>
        <v>0</v>
      </c>
      <c r="B1297" s="44" t="b" cm="1">
        <f t="array" ref="B1297">AND(分科號=INDEX(E:E,ROW()),INDEX(D:D,ROW())&gt;=分起日,INDEX(D:D,ROW())&lt;=分訖日,IF(分專案="全部",TRUE,INDEX(J:J,ROW())=分專案))</f>
        <v>0</v>
      </c>
      <c r="C1297" s="45" cm="1">
        <f t="array" ref="C1297">IF(INDEX(F:F,ROW())&lt;&gt;"",INDEX(F:F,ROW()),IF(INDEX(E:E,ROW())&lt;&gt;0,INDEX(C:C,ROW()-1),0))</f>
        <v>0</v>
      </c>
      <c r="D1297" s="44" cm="1">
        <f t="array" ref="D1297">IF(INDEX(G:G,ROW())&lt;&gt;"",INDEX(G:G,ROW()),IF(INDEX(E:E,ROW())&lt;&gt;0,INDEX(D:D,ROW()-1),0))</f>
        <v>0</v>
      </c>
      <c r="E1297" s="217" cm="1">
        <f t="array" ref="E1297">IF(INDEX(I:I,ROW())&lt;&gt;"",VALUE(TRIM(LEFT(INDEX(I:I,ROW()),6))),0)</f>
        <v>0</v>
      </c>
      <c r="F1297" s="283"/>
      <c r="G1297" s="287"/>
      <c r="H1297" s="302"/>
      <c r="I1297" s="288"/>
      <c r="J1297" s="302"/>
      <c r="K1297" s="303"/>
      <c r="L1297" s="50"/>
      <c r="M1297" s="63"/>
    </row>
    <row r="1298" spans="1:13">
      <c r="A1298" s="44" cm="1">
        <f t="array" aca="1" ref="A1298" ca="1">IF(INDEX(B:B,ROW()),COUNTIF(OFFSET(INDEX(B:B,ROW()),ROW()*-1+6,,ROW()-5),TRUE),0)</f>
        <v>0</v>
      </c>
      <c r="B1298" s="44" t="b" cm="1">
        <f t="array" ref="B1298">AND(分科號=INDEX(E:E,ROW()),INDEX(D:D,ROW())&gt;=分起日,INDEX(D:D,ROW())&lt;=分訖日,IF(分專案="全部",TRUE,INDEX(J:J,ROW())=分專案))</f>
        <v>0</v>
      </c>
      <c r="C1298" s="45" cm="1">
        <f t="array" ref="C1298">IF(INDEX(F:F,ROW())&lt;&gt;"",INDEX(F:F,ROW()),IF(INDEX(E:E,ROW())&lt;&gt;0,INDEX(C:C,ROW()-1),0))</f>
        <v>0</v>
      </c>
      <c r="D1298" s="44" cm="1">
        <f t="array" ref="D1298">IF(INDEX(G:G,ROW())&lt;&gt;"",INDEX(G:G,ROW()),IF(INDEX(E:E,ROW())&lt;&gt;0,INDEX(D:D,ROW()-1),0))</f>
        <v>0</v>
      </c>
      <c r="E1298" s="217" cm="1">
        <f t="array" ref="E1298">IF(INDEX(I:I,ROW())&lt;&gt;"",VALUE(TRIM(LEFT(INDEX(I:I,ROW()),6))),0)</f>
        <v>0</v>
      </c>
      <c r="F1298" s="283"/>
      <c r="G1298" s="287"/>
      <c r="H1298" s="302"/>
      <c r="I1298" s="288"/>
      <c r="J1298" s="302"/>
      <c r="K1298" s="303"/>
      <c r="L1298" s="50"/>
      <c r="M1298" s="63"/>
    </row>
    <row r="1299" spans="1:13">
      <c r="A1299" s="44" cm="1">
        <f t="array" aca="1" ref="A1299" ca="1">IF(INDEX(B:B,ROW()),COUNTIF(OFFSET(INDEX(B:B,ROW()),ROW()*-1+6,,ROW()-5),TRUE),0)</f>
        <v>0</v>
      </c>
      <c r="B1299" s="44" t="b" cm="1">
        <f t="array" ref="B1299">AND(分科號=INDEX(E:E,ROW()),INDEX(D:D,ROW())&gt;=分起日,INDEX(D:D,ROW())&lt;=分訖日,IF(分專案="全部",TRUE,INDEX(J:J,ROW())=分專案))</f>
        <v>0</v>
      </c>
      <c r="C1299" s="45" cm="1">
        <f t="array" ref="C1299">IF(INDEX(F:F,ROW())&lt;&gt;"",INDEX(F:F,ROW()),IF(INDEX(E:E,ROW())&lt;&gt;0,INDEX(C:C,ROW()-1),0))</f>
        <v>0</v>
      </c>
      <c r="D1299" s="44" cm="1">
        <f t="array" ref="D1299">IF(INDEX(G:G,ROW())&lt;&gt;"",INDEX(G:G,ROW()),IF(INDEX(E:E,ROW())&lt;&gt;0,INDEX(D:D,ROW()-1),0))</f>
        <v>0</v>
      </c>
      <c r="E1299" s="217" cm="1">
        <f t="array" ref="E1299">IF(INDEX(I:I,ROW())&lt;&gt;"",VALUE(TRIM(LEFT(INDEX(I:I,ROW()),6))),0)</f>
        <v>0</v>
      </c>
      <c r="F1299" s="283"/>
      <c r="G1299" s="287"/>
      <c r="H1299" s="302"/>
      <c r="I1299" s="288"/>
      <c r="J1299" s="302"/>
      <c r="K1299" s="303"/>
      <c r="L1299" s="50"/>
      <c r="M1299" s="63"/>
    </row>
    <row r="1300" spans="1:13">
      <c r="A1300" s="44" cm="1">
        <f t="array" aca="1" ref="A1300" ca="1">IF(INDEX(B:B,ROW()),COUNTIF(OFFSET(INDEX(B:B,ROW()),ROW()*-1+6,,ROW()-5),TRUE),0)</f>
        <v>0</v>
      </c>
      <c r="B1300" s="44" t="b" cm="1">
        <f t="array" ref="B1300">AND(分科號=INDEX(E:E,ROW()),INDEX(D:D,ROW())&gt;=分起日,INDEX(D:D,ROW())&lt;=分訖日,IF(分專案="全部",TRUE,INDEX(J:J,ROW())=分專案))</f>
        <v>0</v>
      </c>
      <c r="C1300" s="45" cm="1">
        <f t="array" ref="C1300">IF(INDEX(F:F,ROW())&lt;&gt;"",INDEX(F:F,ROW()),IF(INDEX(E:E,ROW())&lt;&gt;0,INDEX(C:C,ROW()-1),0))</f>
        <v>0</v>
      </c>
      <c r="D1300" s="44" cm="1">
        <f t="array" ref="D1300">IF(INDEX(G:G,ROW())&lt;&gt;"",INDEX(G:G,ROW()),IF(INDEX(E:E,ROW())&lt;&gt;0,INDEX(D:D,ROW()-1),0))</f>
        <v>0</v>
      </c>
      <c r="E1300" s="217" cm="1">
        <f t="array" ref="E1300">IF(INDEX(I:I,ROW())&lt;&gt;"",VALUE(TRIM(LEFT(INDEX(I:I,ROW()),6))),0)</f>
        <v>0</v>
      </c>
      <c r="F1300" s="283"/>
      <c r="G1300" s="287"/>
      <c r="H1300" s="302"/>
      <c r="I1300" s="288"/>
      <c r="J1300" s="302"/>
      <c r="K1300" s="303"/>
      <c r="L1300" s="50"/>
      <c r="M1300" s="63"/>
    </row>
    <row r="1301" spans="1:13">
      <c r="A1301" s="44" cm="1">
        <f t="array" aca="1" ref="A1301" ca="1">IF(INDEX(B:B,ROW()),COUNTIF(OFFSET(INDEX(B:B,ROW()),ROW()*-1+6,,ROW()-5),TRUE),0)</f>
        <v>0</v>
      </c>
      <c r="B1301" s="44" t="b" cm="1">
        <f t="array" ref="B1301">AND(分科號=INDEX(E:E,ROW()),INDEX(D:D,ROW())&gt;=分起日,INDEX(D:D,ROW())&lt;=分訖日,IF(分專案="全部",TRUE,INDEX(J:J,ROW())=分專案))</f>
        <v>0</v>
      </c>
      <c r="C1301" s="45" cm="1">
        <f t="array" ref="C1301">IF(INDEX(F:F,ROW())&lt;&gt;"",INDEX(F:F,ROW()),IF(INDEX(E:E,ROW())&lt;&gt;0,INDEX(C:C,ROW()-1),0))</f>
        <v>0</v>
      </c>
      <c r="D1301" s="44" cm="1">
        <f t="array" ref="D1301">IF(INDEX(G:G,ROW())&lt;&gt;"",INDEX(G:G,ROW()),IF(INDEX(E:E,ROW())&lt;&gt;0,INDEX(D:D,ROW()-1),0))</f>
        <v>0</v>
      </c>
      <c r="E1301" s="217" cm="1">
        <f t="array" ref="E1301">IF(INDEX(I:I,ROW())&lt;&gt;"",VALUE(TRIM(LEFT(INDEX(I:I,ROW()),6))),0)</f>
        <v>0</v>
      </c>
      <c r="F1301" s="283"/>
      <c r="G1301" s="287"/>
      <c r="H1301" s="302"/>
      <c r="I1301" s="288"/>
      <c r="J1301" s="302"/>
      <c r="K1301" s="303"/>
      <c r="L1301" s="50"/>
      <c r="M1301" s="63"/>
    </row>
    <row r="1302" spans="1:13">
      <c r="A1302" s="44" cm="1">
        <f t="array" aca="1" ref="A1302" ca="1">IF(INDEX(B:B,ROW()),COUNTIF(OFFSET(INDEX(B:B,ROW()),ROW()*-1+6,,ROW()-5),TRUE),0)</f>
        <v>0</v>
      </c>
      <c r="B1302" s="44" t="b" cm="1">
        <f t="array" ref="B1302">AND(分科號=INDEX(E:E,ROW()),INDEX(D:D,ROW())&gt;=分起日,INDEX(D:D,ROW())&lt;=分訖日,IF(分專案="全部",TRUE,INDEX(J:J,ROW())=分專案))</f>
        <v>0</v>
      </c>
      <c r="C1302" s="45" cm="1">
        <f t="array" ref="C1302">IF(INDEX(F:F,ROW())&lt;&gt;"",INDEX(F:F,ROW()),IF(INDEX(E:E,ROW())&lt;&gt;0,INDEX(C:C,ROW()-1),0))</f>
        <v>0</v>
      </c>
      <c r="D1302" s="44" cm="1">
        <f t="array" ref="D1302">IF(INDEX(G:G,ROW())&lt;&gt;"",INDEX(G:G,ROW()),IF(INDEX(E:E,ROW())&lt;&gt;0,INDEX(D:D,ROW()-1),0))</f>
        <v>0</v>
      </c>
      <c r="E1302" s="217" cm="1">
        <f t="array" ref="E1302">IF(INDEX(I:I,ROW())&lt;&gt;"",VALUE(TRIM(LEFT(INDEX(I:I,ROW()),6))),0)</f>
        <v>0</v>
      </c>
      <c r="F1302" s="283"/>
      <c r="G1302" s="287"/>
      <c r="H1302" s="302"/>
      <c r="I1302" s="288"/>
      <c r="J1302" s="302"/>
      <c r="K1302" s="303"/>
      <c r="L1302" s="50"/>
      <c r="M1302" s="63"/>
    </row>
    <row r="1303" spans="1:13">
      <c r="A1303" s="44" cm="1">
        <f t="array" aca="1" ref="A1303" ca="1">IF(INDEX(B:B,ROW()),COUNTIF(OFFSET(INDEX(B:B,ROW()),ROW()*-1+6,,ROW()-5),TRUE),0)</f>
        <v>0</v>
      </c>
      <c r="B1303" s="44" t="b" cm="1">
        <f t="array" ref="B1303">AND(分科號=INDEX(E:E,ROW()),INDEX(D:D,ROW())&gt;=分起日,INDEX(D:D,ROW())&lt;=分訖日,IF(分專案="全部",TRUE,INDEX(J:J,ROW())=分專案))</f>
        <v>0</v>
      </c>
      <c r="C1303" s="45" cm="1">
        <f t="array" ref="C1303">IF(INDEX(F:F,ROW())&lt;&gt;"",INDEX(F:F,ROW()),IF(INDEX(E:E,ROW())&lt;&gt;0,INDEX(C:C,ROW()-1),0))</f>
        <v>0</v>
      </c>
      <c r="D1303" s="44" cm="1">
        <f t="array" ref="D1303">IF(INDEX(G:G,ROW())&lt;&gt;"",INDEX(G:G,ROW()),IF(INDEX(E:E,ROW())&lt;&gt;0,INDEX(D:D,ROW()-1),0))</f>
        <v>0</v>
      </c>
      <c r="E1303" s="217" cm="1">
        <f t="array" ref="E1303">IF(INDEX(I:I,ROW())&lt;&gt;"",VALUE(TRIM(LEFT(INDEX(I:I,ROW()),6))),0)</f>
        <v>0</v>
      </c>
      <c r="F1303" s="283"/>
      <c r="G1303" s="287"/>
      <c r="H1303" s="302"/>
      <c r="I1303" s="288"/>
      <c r="J1303" s="302"/>
      <c r="K1303" s="303"/>
      <c r="L1303" s="50"/>
      <c r="M1303" s="63"/>
    </row>
    <row r="1304" spans="1:13">
      <c r="A1304" s="44" cm="1">
        <f t="array" aca="1" ref="A1304" ca="1">IF(INDEX(B:B,ROW()),COUNTIF(OFFSET(INDEX(B:B,ROW()),ROW()*-1+6,,ROW()-5),TRUE),0)</f>
        <v>0</v>
      </c>
      <c r="B1304" s="44" t="b" cm="1">
        <f t="array" ref="B1304">AND(分科號=INDEX(E:E,ROW()),INDEX(D:D,ROW())&gt;=分起日,INDEX(D:D,ROW())&lt;=分訖日,IF(分專案="全部",TRUE,INDEX(J:J,ROW())=分專案))</f>
        <v>0</v>
      </c>
      <c r="C1304" s="45" cm="1">
        <f t="array" ref="C1304">IF(INDEX(F:F,ROW())&lt;&gt;"",INDEX(F:F,ROW()),IF(INDEX(E:E,ROW())&lt;&gt;0,INDEX(C:C,ROW()-1),0))</f>
        <v>0</v>
      </c>
      <c r="D1304" s="44" cm="1">
        <f t="array" ref="D1304">IF(INDEX(G:G,ROW())&lt;&gt;"",INDEX(G:G,ROW()),IF(INDEX(E:E,ROW())&lt;&gt;0,INDEX(D:D,ROW()-1),0))</f>
        <v>0</v>
      </c>
      <c r="E1304" s="217" cm="1">
        <f t="array" ref="E1304">IF(INDEX(I:I,ROW())&lt;&gt;"",VALUE(TRIM(LEFT(INDEX(I:I,ROW()),6))),0)</f>
        <v>0</v>
      </c>
      <c r="F1304" s="283"/>
      <c r="G1304" s="287"/>
      <c r="H1304" s="302"/>
      <c r="I1304" s="288"/>
      <c r="J1304" s="302"/>
      <c r="K1304" s="303"/>
      <c r="L1304" s="50"/>
      <c r="M1304" s="63"/>
    </row>
    <row r="1305" spans="1:13">
      <c r="A1305" s="44" cm="1">
        <f t="array" aca="1" ref="A1305" ca="1">IF(INDEX(B:B,ROW()),COUNTIF(OFFSET(INDEX(B:B,ROW()),ROW()*-1+6,,ROW()-5),TRUE),0)</f>
        <v>0</v>
      </c>
      <c r="B1305" s="44" t="b" cm="1">
        <f t="array" ref="B1305">AND(分科號=INDEX(E:E,ROW()),INDEX(D:D,ROW())&gt;=分起日,INDEX(D:D,ROW())&lt;=分訖日,IF(分專案="全部",TRUE,INDEX(J:J,ROW())=分專案))</f>
        <v>0</v>
      </c>
      <c r="C1305" s="45" cm="1">
        <f t="array" ref="C1305">IF(INDEX(F:F,ROW())&lt;&gt;"",INDEX(F:F,ROW()),IF(INDEX(E:E,ROW())&lt;&gt;0,INDEX(C:C,ROW()-1),0))</f>
        <v>0</v>
      </c>
      <c r="D1305" s="44" cm="1">
        <f t="array" ref="D1305">IF(INDEX(G:G,ROW())&lt;&gt;"",INDEX(G:G,ROW()),IF(INDEX(E:E,ROW())&lt;&gt;0,INDEX(D:D,ROW()-1),0))</f>
        <v>0</v>
      </c>
      <c r="E1305" s="217" cm="1">
        <f t="array" ref="E1305">IF(INDEX(I:I,ROW())&lt;&gt;"",VALUE(TRIM(LEFT(INDEX(I:I,ROW()),6))),0)</f>
        <v>0</v>
      </c>
      <c r="F1305" s="283"/>
      <c r="G1305" s="287"/>
      <c r="H1305" s="302"/>
      <c r="I1305" s="288"/>
      <c r="J1305" s="302"/>
      <c r="K1305" s="303"/>
      <c r="L1305" s="50"/>
      <c r="M1305" s="63"/>
    </row>
    <row r="1306" spans="1:13">
      <c r="A1306" s="44" cm="1">
        <f t="array" aca="1" ref="A1306" ca="1">IF(INDEX(B:B,ROW()),COUNTIF(OFFSET(INDEX(B:B,ROW()),ROW()*-1+6,,ROW()-5),TRUE),0)</f>
        <v>0</v>
      </c>
      <c r="B1306" s="44" t="b" cm="1">
        <f t="array" ref="B1306">AND(分科號=INDEX(E:E,ROW()),INDEX(D:D,ROW())&gt;=分起日,INDEX(D:D,ROW())&lt;=分訖日,IF(分專案="全部",TRUE,INDEX(J:J,ROW())=分專案))</f>
        <v>0</v>
      </c>
      <c r="C1306" s="45" cm="1">
        <f t="array" ref="C1306">IF(INDEX(F:F,ROW())&lt;&gt;"",INDEX(F:F,ROW()),IF(INDEX(E:E,ROW())&lt;&gt;0,INDEX(C:C,ROW()-1),0))</f>
        <v>0</v>
      </c>
      <c r="D1306" s="44" cm="1">
        <f t="array" ref="D1306">IF(INDEX(G:G,ROW())&lt;&gt;"",INDEX(G:G,ROW()),IF(INDEX(E:E,ROW())&lt;&gt;0,INDEX(D:D,ROW()-1),0))</f>
        <v>0</v>
      </c>
      <c r="E1306" s="217" cm="1">
        <f t="array" ref="E1306">IF(INDEX(I:I,ROW())&lt;&gt;"",VALUE(TRIM(LEFT(INDEX(I:I,ROW()),6))),0)</f>
        <v>0</v>
      </c>
      <c r="F1306" s="283"/>
      <c r="G1306" s="287"/>
      <c r="H1306" s="302"/>
      <c r="I1306" s="288"/>
      <c r="J1306" s="302"/>
      <c r="K1306" s="303"/>
      <c r="L1306" s="50"/>
      <c r="M1306" s="63"/>
    </row>
    <row r="1307" spans="1:13">
      <c r="A1307" s="44" cm="1">
        <f t="array" aca="1" ref="A1307" ca="1">IF(INDEX(B:B,ROW()),COUNTIF(OFFSET(INDEX(B:B,ROW()),ROW()*-1+6,,ROW()-5),TRUE),0)</f>
        <v>0</v>
      </c>
      <c r="B1307" s="44" t="b" cm="1">
        <f t="array" ref="B1307">AND(分科號=INDEX(E:E,ROW()),INDEX(D:D,ROW())&gt;=分起日,INDEX(D:D,ROW())&lt;=分訖日,IF(分專案="全部",TRUE,INDEX(J:J,ROW())=分專案))</f>
        <v>0</v>
      </c>
      <c r="C1307" s="45" cm="1">
        <f t="array" ref="C1307">IF(INDEX(F:F,ROW())&lt;&gt;"",INDEX(F:F,ROW()),IF(INDEX(E:E,ROW())&lt;&gt;0,INDEX(C:C,ROW()-1),0))</f>
        <v>0</v>
      </c>
      <c r="D1307" s="44" cm="1">
        <f t="array" ref="D1307">IF(INDEX(G:G,ROW())&lt;&gt;"",INDEX(G:G,ROW()),IF(INDEX(E:E,ROW())&lt;&gt;0,INDEX(D:D,ROW()-1),0))</f>
        <v>0</v>
      </c>
      <c r="E1307" s="217" cm="1">
        <f t="array" ref="E1307">IF(INDEX(I:I,ROW())&lt;&gt;"",VALUE(TRIM(LEFT(INDEX(I:I,ROW()),6))),0)</f>
        <v>0</v>
      </c>
      <c r="F1307" s="283"/>
      <c r="G1307" s="287"/>
      <c r="H1307" s="302"/>
      <c r="I1307" s="288"/>
      <c r="J1307" s="302"/>
      <c r="K1307" s="303"/>
      <c r="L1307" s="50"/>
      <c r="M1307" s="63"/>
    </row>
    <row r="1308" spans="1:13">
      <c r="A1308" s="44" cm="1">
        <f t="array" aca="1" ref="A1308" ca="1">IF(INDEX(B:B,ROW()),COUNTIF(OFFSET(INDEX(B:B,ROW()),ROW()*-1+6,,ROW()-5),TRUE),0)</f>
        <v>0</v>
      </c>
      <c r="B1308" s="44" t="b" cm="1">
        <f t="array" ref="B1308">AND(分科號=INDEX(E:E,ROW()),INDEX(D:D,ROW())&gt;=分起日,INDEX(D:D,ROW())&lt;=分訖日,IF(分專案="全部",TRUE,INDEX(J:J,ROW())=分專案))</f>
        <v>0</v>
      </c>
      <c r="C1308" s="45" cm="1">
        <f t="array" ref="C1308">IF(INDEX(F:F,ROW())&lt;&gt;"",INDEX(F:F,ROW()),IF(INDEX(E:E,ROW())&lt;&gt;0,INDEX(C:C,ROW()-1),0))</f>
        <v>0</v>
      </c>
      <c r="D1308" s="44" cm="1">
        <f t="array" ref="D1308">IF(INDEX(G:G,ROW())&lt;&gt;"",INDEX(G:G,ROW()),IF(INDEX(E:E,ROW())&lt;&gt;0,INDEX(D:D,ROW()-1),0))</f>
        <v>0</v>
      </c>
      <c r="E1308" s="217" cm="1">
        <f t="array" ref="E1308">IF(INDEX(I:I,ROW())&lt;&gt;"",VALUE(TRIM(LEFT(INDEX(I:I,ROW()),6))),0)</f>
        <v>0</v>
      </c>
      <c r="F1308" s="283"/>
      <c r="G1308" s="287"/>
      <c r="H1308" s="302"/>
      <c r="I1308" s="288"/>
      <c r="J1308" s="302"/>
      <c r="K1308" s="303"/>
      <c r="L1308" s="50"/>
      <c r="M1308" s="63"/>
    </row>
    <row r="1309" spans="1:13">
      <c r="A1309" s="44" cm="1">
        <f t="array" aca="1" ref="A1309" ca="1">IF(INDEX(B:B,ROW()),COUNTIF(OFFSET(INDEX(B:B,ROW()),ROW()*-1+6,,ROW()-5),TRUE),0)</f>
        <v>0</v>
      </c>
      <c r="B1309" s="44" t="b" cm="1">
        <f t="array" ref="B1309">AND(分科號=INDEX(E:E,ROW()),INDEX(D:D,ROW())&gt;=分起日,INDEX(D:D,ROW())&lt;=分訖日,IF(分專案="全部",TRUE,INDEX(J:J,ROW())=分專案))</f>
        <v>0</v>
      </c>
      <c r="C1309" s="45" cm="1">
        <f t="array" ref="C1309">IF(INDEX(F:F,ROW())&lt;&gt;"",INDEX(F:F,ROW()),IF(INDEX(E:E,ROW())&lt;&gt;0,INDEX(C:C,ROW()-1),0))</f>
        <v>0</v>
      </c>
      <c r="D1309" s="44" cm="1">
        <f t="array" ref="D1309">IF(INDEX(G:G,ROW())&lt;&gt;"",INDEX(G:G,ROW()),IF(INDEX(E:E,ROW())&lt;&gt;0,INDEX(D:D,ROW()-1),0))</f>
        <v>0</v>
      </c>
      <c r="E1309" s="217" cm="1">
        <f t="array" ref="E1309">IF(INDEX(I:I,ROW())&lt;&gt;"",VALUE(TRIM(LEFT(INDEX(I:I,ROW()),6))),0)</f>
        <v>0</v>
      </c>
      <c r="F1309" s="283"/>
      <c r="G1309" s="287"/>
      <c r="H1309" s="302"/>
      <c r="I1309" s="288"/>
      <c r="J1309" s="302"/>
      <c r="K1309" s="303"/>
      <c r="L1309" s="50"/>
      <c r="M1309" s="63"/>
    </row>
    <row r="1310" spans="1:13">
      <c r="A1310" s="44" cm="1">
        <f t="array" aca="1" ref="A1310" ca="1">IF(INDEX(B:B,ROW()),COUNTIF(OFFSET(INDEX(B:B,ROW()),ROW()*-1+6,,ROW()-5),TRUE),0)</f>
        <v>0</v>
      </c>
      <c r="B1310" s="44" t="b" cm="1">
        <f t="array" ref="B1310">AND(分科號=INDEX(E:E,ROW()),INDEX(D:D,ROW())&gt;=分起日,INDEX(D:D,ROW())&lt;=分訖日,IF(分專案="全部",TRUE,INDEX(J:J,ROW())=分專案))</f>
        <v>0</v>
      </c>
      <c r="C1310" s="45" cm="1">
        <f t="array" ref="C1310">IF(INDEX(F:F,ROW())&lt;&gt;"",INDEX(F:F,ROW()),IF(INDEX(E:E,ROW())&lt;&gt;0,INDEX(C:C,ROW()-1),0))</f>
        <v>0</v>
      </c>
      <c r="D1310" s="44" cm="1">
        <f t="array" ref="D1310">IF(INDEX(G:G,ROW())&lt;&gt;"",INDEX(G:G,ROW()),IF(INDEX(E:E,ROW())&lt;&gt;0,INDEX(D:D,ROW()-1),0))</f>
        <v>0</v>
      </c>
      <c r="E1310" s="217" cm="1">
        <f t="array" ref="E1310">IF(INDEX(I:I,ROW())&lt;&gt;"",VALUE(TRIM(LEFT(INDEX(I:I,ROW()),6))),0)</f>
        <v>0</v>
      </c>
      <c r="F1310" s="283"/>
      <c r="G1310" s="287"/>
      <c r="H1310" s="302"/>
      <c r="I1310" s="288"/>
      <c r="J1310" s="302"/>
      <c r="K1310" s="303"/>
      <c r="L1310" s="50"/>
      <c r="M1310" s="63"/>
    </row>
    <row r="1311" spans="1:13">
      <c r="A1311" s="44" cm="1">
        <f t="array" aca="1" ref="A1311" ca="1">IF(INDEX(B:B,ROW()),COUNTIF(OFFSET(INDEX(B:B,ROW()),ROW()*-1+6,,ROW()-5),TRUE),0)</f>
        <v>0</v>
      </c>
      <c r="B1311" s="44" t="b" cm="1">
        <f t="array" ref="B1311">AND(分科號=INDEX(E:E,ROW()),INDEX(D:D,ROW())&gt;=分起日,INDEX(D:D,ROW())&lt;=分訖日,IF(分專案="全部",TRUE,INDEX(J:J,ROW())=分專案))</f>
        <v>0</v>
      </c>
      <c r="C1311" s="45" cm="1">
        <f t="array" ref="C1311">IF(INDEX(F:F,ROW())&lt;&gt;"",INDEX(F:F,ROW()),IF(INDEX(E:E,ROW())&lt;&gt;0,INDEX(C:C,ROW()-1),0))</f>
        <v>0</v>
      </c>
      <c r="D1311" s="44" cm="1">
        <f t="array" ref="D1311">IF(INDEX(G:G,ROW())&lt;&gt;"",INDEX(G:G,ROW()),IF(INDEX(E:E,ROW())&lt;&gt;0,INDEX(D:D,ROW()-1),0))</f>
        <v>0</v>
      </c>
      <c r="E1311" s="217" cm="1">
        <f t="array" ref="E1311">IF(INDEX(I:I,ROW())&lt;&gt;"",VALUE(TRIM(LEFT(INDEX(I:I,ROW()),6))),0)</f>
        <v>0</v>
      </c>
      <c r="F1311" s="283"/>
      <c r="G1311" s="287"/>
      <c r="H1311" s="302"/>
      <c r="I1311" s="288"/>
      <c r="J1311" s="302"/>
      <c r="K1311" s="303"/>
      <c r="L1311" s="50"/>
      <c r="M1311" s="63"/>
    </row>
    <row r="1312" spans="1:13">
      <c r="A1312" s="44" cm="1">
        <f t="array" aca="1" ref="A1312" ca="1">IF(INDEX(B:B,ROW()),COUNTIF(OFFSET(INDEX(B:B,ROW()),ROW()*-1+6,,ROW()-5),TRUE),0)</f>
        <v>0</v>
      </c>
      <c r="B1312" s="44" t="b" cm="1">
        <f t="array" ref="B1312">AND(分科號=INDEX(E:E,ROW()),INDEX(D:D,ROW())&gt;=分起日,INDEX(D:D,ROW())&lt;=分訖日,IF(分專案="全部",TRUE,INDEX(J:J,ROW())=分專案))</f>
        <v>0</v>
      </c>
      <c r="C1312" s="45" cm="1">
        <f t="array" ref="C1312">IF(INDEX(F:F,ROW())&lt;&gt;"",INDEX(F:F,ROW()),IF(INDEX(E:E,ROW())&lt;&gt;0,INDEX(C:C,ROW()-1),0))</f>
        <v>0</v>
      </c>
      <c r="D1312" s="44" cm="1">
        <f t="array" ref="D1312">IF(INDEX(G:G,ROW())&lt;&gt;"",INDEX(G:G,ROW()),IF(INDEX(E:E,ROW())&lt;&gt;0,INDEX(D:D,ROW()-1),0))</f>
        <v>0</v>
      </c>
      <c r="E1312" s="217" cm="1">
        <f t="array" ref="E1312">IF(INDEX(I:I,ROW())&lt;&gt;"",VALUE(TRIM(LEFT(INDEX(I:I,ROW()),6))),0)</f>
        <v>0</v>
      </c>
      <c r="F1312" s="283"/>
      <c r="G1312" s="287"/>
      <c r="H1312" s="302"/>
      <c r="I1312" s="288"/>
      <c r="J1312" s="302"/>
      <c r="K1312" s="303"/>
      <c r="L1312" s="50"/>
      <c r="M1312" s="63"/>
    </row>
    <row r="1313" spans="1:13">
      <c r="A1313" s="44" cm="1">
        <f t="array" aca="1" ref="A1313" ca="1">IF(INDEX(B:B,ROW()),COUNTIF(OFFSET(INDEX(B:B,ROW()),ROW()*-1+6,,ROW()-5),TRUE),0)</f>
        <v>0</v>
      </c>
      <c r="B1313" s="44" t="b" cm="1">
        <f t="array" ref="B1313">AND(分科號=INDEX(E:E,ROW()),INDEX(D:D,ROW())&gt;=分起日,INDEX(D:D,ROW())&lt;=分訖日,IF(分專案="全部",TRUE,INDEX(J:J,ROW())=分專案))</f>
        <v>0</v>
      </c>
      <c r="C1313" s="45" cm="1">
        <f t="array" ref="C1313">IF(INDEX(F:F,ROW())&lt;&gt;"",INDEX(F:F,ROW()),IF(INDEX(E:E,ROW())&lt;&gt;0,INDEX(C:C,ROW()-1),0))</f>
        <v>0</v>
      </c>
      <c r="D1313" s="44" cm="1">
        <f t="array" ref="D1313">IF(INDEX(G:G,ROW())&lt;&gt;"",INDEX(G:G,ROW()),IF(INDEX(E:E,ROW())&lt;&gt;0,INDEX(D:D,ROW()-1),0))</f>
        <v>0</v>
      </c>
      <c r="E1313" s="217" cm="1">
        <f t="array" ref="E1313">IF(INDEX(I:I,ROW())&lt;&gt;"",VALUE(TRIM(LEFT(INDEX(I:I,ROW()),6))),0)</f>
        <v>0</v>
      </c>
      <c r="F1313" s="283"/>
      <c r="G1313" s="287"/>
      <c r="H1313" s="302"/>
      <c r="I1313" s="288"/>
      <c r="J1313" s="302"/>
      <c r="K1313" s="303"/>
      <c r="L1313" s="50"/>
      <c r="M1313" s="63"/>
    </row>
    <row r="1314" spans="1:13">
      <c r="A1314" s="44" cm="1">
        <f t="array" aca="1" ref="A1314" ca="1">IF(INDEX(B:B,ROW()),COUNTIF(OFFSET(INDEX(B:B,ROW()),ROW()*-1+6,,ROW()-5),TRUE),0)</f>
        <v>0</v>
      </c>
      <c r="B1314" s="44" t="b" cm="1">
        <f t="array" ref="B1314">AND(分科號=INDEX(E:E,ROW()),INDEX(D:D,ROW())&gt;=分起日,INDEX(D:D,ROW())&lt;=分訖日,IF(分專案="全部",TRUE,INDEX(J:J,ROW())=分專案))</f>
        <v>0</v>
      </c>
      <c r="C1314" s="45" cm="1">
        <f t="array" ref="C1314">IF(INDEX(F:F,ROW())&lt;&gt;"",INDEX(F:F,ROW()),IF(INDEX(E:E,ROW())&lt;&gt;0,INDEX(C:C,ROW()-1),0))</f>
        <v>0</v>
      </c>
      <c r="D1314" s="44" cm="1">
        <f t="array" ref="D1314">IF(INDEX(G:G,ROW())&lt;&gt;"",INDEX(G:G,ROW()),IF(INDEX(E:E,ROW())&lt;&gt;0,INDEX(D:D,ROW()-1),0))</f>
        <v>0</v>
      </c>
      <c r="E1314" s="217" cm="1">
        <f t="array" ref="E1314">IF(INDEX(I:I,ROW())&lt;&gt;"",VALUE(TRIM(LEFT(INDEX(I:I,ROW()),6))),0)</f>
        <v>0</v>
      </c>
      <c r="F1314" s="283"/>
      <c r="G1314" s="287"/>
      <c r="H1314" s="302"/>
      <c r="I1314" s="288"/>
      <c r="J1314" s="302"/>
      <c r="K1314" s="303"/>
      <c r="L1314" s="50"/>
      <c r="M1314" s="63"/>
    </row>
    <row r="1315" spans="1:13">
      <c r="A1315" s="44" cm="1">
        <f t="array" aca="1" ref="A1315" ca="1">IF(INDEX(B:B,ROW()),COUNTIF(OFFSET(INDEX(B:B,ROW()),ROW()*-1+6,,ROW()-5),TRUE),0)</f>
        <v>0</v>
      </c>
      <c r="B1315" s="44" t="b" cm="1">
        <f t="array" ref="B1315">AND(分科號=INDEX(E:E,ROW()),INDEX(D:D,ROW())&gt;=分起日,INDEX(D:D,ROW())&lt;=分訖日,IF(分專案="全部",TRUE,INDEX(J:J,ROW())=分專案))</f>
        <v>0</v>
      </c>
      <c r="C1315" s="45" cm="1">
        <f t="array" ref="C1315">IF(INDEX(F:F,ROW())&lt;&gt;"",INDEX(F:F,ROW()),IF(INDEX(E:E,ROW())&lt;&gt;0,INDEX(C:C,ROW()-1),0))</f>
        <v>0</v>
      </c>
      <c r="D1315" s="44" cm="1">
        <f t="array" ref="D1315">IF(INDEX(G:G,ROW())&lt;&gt;"",INDEX(G:G,ROW()),IF(INDEX(E:E,ROW())&lt;&gt;0,INDEX(D:D,ROW()-1),0))</f>
        <v>0</v>
      </c>
      <c r="E1315" s="217" cm="1">
        <f t="array" ref="E1315">IF(INDEX(I:I,ROW())&lt;&gt;"",VALUE(TRIM(LEFT(INDEX(I:I,ROW()),6))),0)</f>
        <v>0</v>
      </c>
      <c r="F1315" s="283"/>
      <c r="G1315" s="287"/>
      <c r="H1315" s="302"/>
      <c r="I1315" s="288"/>
      <c r="J1315" s="302"/>
      <c r="K1315" s="303"/>
      <c r="L1315" s="50"/>
      <c r="M1315" s="63"/>
    </row>
    <row r="1316" spans="1:13">
      <c r="A1316" s="44" cm="1">
        <f t="array" aca="1" ref="A1316" ca="1">IF(INDEX(B:B,ROW()),COUNTIF(OFFSET(INDEX(B:B,ROW()),ROW()*-1+6,,ROW()-5),TRUE),0)</f>
        <v>0</v>
      </c>
      <c r="B1316" s="44" t="b" cm="1">
        <f t="array" ref="B1316">AND(分科號=INDEX(E:E,ROW()),INDEX(D:D,ROW())&gt;=分起日,INDEX(D:D,ROW())&lt;=分訖日,IF(分專案="全部",TRUE,INDEX(J:J,ROW())=分專案))</f>
        <v>0</v>
      </c>
      <c r="C1316" s="45" cm="1">
        <f t="array" ref="C1316">IF(INDEX(F:F,ROW())&lt;&gt;"",INDEX(F:F,ROW()),IF(INDEX(E:E,ROW())&lt;&gt;0,INDEX(C:C,ROW()-1),0))</f>
        <v>0</v>
      </c>
      <c r="D1316" s="44" cm="1">
        <f t="array" ref="D1316">IF(INDEX(G:G,ROW())&lt;&gt;"",INDEX(G:G,ROW()),IF(INDEX(E:E,ROW())&lt;&gt;0,INDEX(D:D,ROW()-1),0))</f>
        <v>0</v>
      </c>
      <c r="E1316" s="217" cm="1">
        <f t="array" ref="E1316">IF(INDEX(I:I,ROW())&lt;&gt;"",VALUE(TRIM(LEFT(INDEX(I:I,ROW()),6))),0)</f>
        <v>0</v>
      </c>
      <c r="F1316" s="283"/>
      <c r="G1316" s="287"/>
      <c r="H1316" s="302"/>
      <c r="I1316" s="288"/>
      <c r="J1316" s="302"/>
      <c r="K1316" s="303"/>
      <c r="L1316" s="50"/>
      <c r="M1316" s="63"/>
    </row>
    <row r="1317" spans="1:13">
      <c r="A1317" s="44" cm="1">
        <f t="array" aca="1" ref="A1317" ca="1">IF(INDEX(B:B,ROW()),COUNTIF(OFFSET(INDEX(B:B,ROW()),ROW()*-1+6,,ROW()-5),TRUE),0)</f>
        <v>0</v>
      </c>
      <c r="B1317" s="44" t="b" cm="1">
        <f t="array" ref="B1317">AND(分科號=INDEX(E:E,ROW()),INDEX(D:D,ROW())&gt;=分起日,INDEX(D:D,ROW())&lt;=分訖日,IF(分專案="全部",TRUE,INDEX(J:J,ROW())=分專案))</f>
        <v>0</v>
      </c>
      <c r="C1317" s="45" cm="1">
        <f t="array" ref="C1317">IF(INDEX(F:F,ROW())&lt;&gt;"",INDEX(F:F,ROW()),IF(INDEX(E:E,ROW())&lt;&gt;0,INDEX(C:C,ROW()-1),0))</f>
        <v>0</v>
      </c>
      <c r="D1317" s="44" cm="1">
        <f t="array" ref="D1317">IF(INDEX(G:G,ROW())&lt;&gt;"",INDEX(G:G,ROW()),IF(INDEX(E:E,ROW())&lt;&gt;0,INDEX(D:D,ROW()-1),0))</f>
        <v>0</v>
      </c>
      <c r="E1317" s="217" cm="1">
        <f t="array" ref="E1317">IF(INDEX(I:I,ROW())&lt;&gt;"",VALUE(TRIM(LEFT(INDEX(I:I,ROW()),6))),0)</f>
        <v>0</v>
      </c>
      <c r="F1317" s="283"/>
      <c r="G1317" s="287"/>
      <c r="H1317" s="302"/>
      <c r="I1317" s="288"/>
      <c r="J1317" s="302"/>
      <c r="K1317" s="303"/>
      <c r="L1317" s="50"/>
      <c r="M1317" s="63"/>
    </row>
    <row r="1318" spans="1:13">
      <c r="A1318" s="44" cm="1">
        <f t="array" aca="1" ref="A1318" ca="1">IF(INDEX(B:B,ROW()),COUNTIF(OFFSET(INDEX(B:B,ROW()),ROW()*-1+6,,ROW()-5),TRUE),0)</f>
        <v>0</v>
      </c>
      <c r="B1318" s="44" t="b" cm="1">
        <f t="array" ref="B1318">AND(分科號=INDEX(E:E,ROW()),INDEX(D:D,ROW())&gt;=分起日,INDEX(D:D,ROW())&lt;=分訖日,IF(分專案="全部",TRUE,INDEX(J:J,ROW())=分專案))</f>
        <v>0</v>
      </c>
      <c r="C1318" s="45" cm="1">
        <f t="array" ref="C1318">IF(INDEX(F:F,ROW())&lt;&gt;"",INDEX(F:F,ROW()),IF(INDEX(E:E,ROW())&lt;&gt;0,INDEX(C:C,ROW()-1),0))</f>
        <v>0</v>
      </c>
      <c r="D1318" s="44" cm="1">
        <f t="array" ref="D1318">IF(INDEX(G:G,ROW())&lt;&gt;"",INDEX(G:G,ROW()),IF(INDEX(E:E,ROW())&lt;&gt;0,INDEX(D:D,ROW()-1),0))</f>
        <v>0</v>
      </c>
      <c r="E1318" s="217" cm="1">
        <f t="array" ref="E1318">IF(INDEX(I:I,ROW())&lt;&gt;"",VALUE(TRIM(LEFT(INDEX(I:I,ROW()),6))),0)</f>
        <v>0</v>
      </c>
      <c r="F1318" s="283"/>
      <c r="G1318" s="287"/>
      <c r="H1318" s="302"/>
      <c r="I1318" s="288"/>
      <c r="J1318" s="302"/>
      <c r="K1318" s="303"/>
      <c r="L1318" s="50"/>
      <c r="M1318" s="63"/>
    </row>
    <row r="1319" spans="1:13">
      <c r="A1319" s="44" cm="1">
        <f t="array" aca="1" ref="A1319" ca="1">IF(INDEX(B:B,ROW()),COUNTIF(OFFSET(INDEX(B:B,ROW()),ROW()*-1+6,,ROW()-5),TRUE),0)</f>
        <v>0</v>
      </c>
      <c r="B1319" s="44" t="b" cm="1">
        <f t="array" ref="B1319">AND(分科號=INDEX(E:E,ROW()),INDEX(D:D,ROW())&gt;=分起日,INDEX(D:D,ROW())&lt;=分訖日,IF(分專案="全部",TRUE,INDEX(J:J,ROW())=分專案))</f>
        <v>0</v>
      </c>
      <c r="C1319" s="45" cm="1">
        <f t="array" ref="C1319">IF(INDEX(F:F,ROW())&lt;&gt;"",INDEX(F:F,ROW()),IF(INDEX(E:E,ROW())&lt;&gt;0,INDEX(C:C,ROW()-1),0))</f>
        <v>0</v>
      </c>
      <c r="D1319" s="44" cm="1">
        <f t="array" ref="D1319">IF(INDEX(G:G,ROW())&lt;&gt;"",INDEX(G:G,ROW()),IF(INDEX(E:E,ROW())&lt;&gt;0,INDEX(D:D,ROW()-1),0))</f>
        <v>0</v>
      </c>
      <c r="E1319" s="217" cm="1">
        <f t="array" ref="E1319">IF(INDEX(I:I,ROW())&lt;&gt;"",VALUE(TRIM(LEFT(INDEX(I:I,ROW()),6))),0)</f>
        <v>0</v>
      </c>
      <c r="F1319" s="283"/>
      <c r="G1319" s="287"/>
      <c r="H1319" s="302"/>
      <c r="I1319" s="288"/>
      <c r="J1319" s="302"/>
      <c r="K1319" s="303"/>
      <c r="L1319" s="50"/>
      <c r="M1319" s="63"/>
    </row>
    <row r="1320" spans="1:13">
      <c r="A1320" s="44" cm="1">
        <f t="array" aca="1" ref="A1320" ca="1">IF(INDEX(B:B,ROW()),COUNTIF(OFFSET(INDEX(B:B,ROW()),ROW()*-1+6,,ROW()-5),TRUE),0)</f>
        <v>0</v>
      </c>
      <c r="B1320" s="44" t="b" cm="1">
        <f t="array" ref="B1320">AND(分科號=INDEX(E:E,ROW()),INDEX(D:D,ROW())&gt;=分起日,INDEX(D:D,ROW())&lt;=分訖日,IF(分專案="全部",TRUE,INDEX(J:J,ROW())=分專案))</f>
        <v>0</v>
      </c>
      <c r="C1320" s="45" cm="1">
        <f t="array" ref="C1320">IF(INDEX(F:F,ROW())&lt;&gt;"",INDEX(F:F,ROW()),IF(INDEX(E:E,ROW())&lt;&gt;0,INDEX(C:C,ROW()-1),0))</f>
        <v>0</v>
      </c>
      <c r="D1320" s="44" cm="1">
        <f t="array" ref="D1320">IF(INDEX(G:G,ROW())&lt;&gt;"",INDEX(G:G,ROW()),IF(INDEX(E:E,ROW())&lt;&gt;0,INDEX(D:D,ROW()-1),0))</f>
        <v>0</v>
      </c>
      <c r="E1320" s="217" cm="1">
        <f t="array" ref="E1320">IF(INDEX(I:I,ROW())&lt;&gt;"",VALUE(TRIM(LEFT(INDEX(I:I,ROW()),6))),0)</f>
        <v>0</v>
      </c>
      <c r="F1320" s="283"/>
      <c r="G1320" s="287"/>
      <c r="H1320" s="302"/>
      <c r="I1320" s="288"/>
      <c r="J1320" s="302"/>
      <c r="K1320" s="303"/>
      <c r="L1320" s="50"/>
      <c r="M1320" s="63"/>
    </row>
    <row r="1321" spans="1:13">
      <c r="A1321" s="44" cm="1">
        <f t="array" aca="1" ref="A1321" ca="1">IF(INDEX(B:B,ROW()),COUNTIF(OFFSET(INDEX(B:B,ROW()),ROW()*-1+6,,ROW()-5),TRUE),0)</f>
        <v>0</v>
      </c>
      <c r="B1321" s="44" t="b" cm="1">
        <f t="array" ref="B1321">AND(分科號=INDEX(E:E,ROW()),INDEX(D:D,ROW())&gt;=分起日,INDEX(D:D,ROW())&lt;=分訖日,IF(分專案="全部",TRUE,INDEX(J:J,ROW())=分專案))</f>
        <v>0</v>
      </c>
      <c r="C1321" s="45" cm="1">
        <f t="array" ref="C1321">IF(INDEX(F:F,ROW())&lt;&gt;"",INDEX(F:F,ROW()),IF(INDEX(E:E,ROW())&lt;&gt;0,INDEX(C:C,ROW()-1),0))</f>
        <v>0</v>
      </c>
      <c r="D1321" s="44" cm="1">
        <f t="array" ref="D1321">IF(INDEX(G:G,ROW())&lt;&gt;"",INDEX(G:G,ROW()),IF(INDEX(E:E,ROW())&lt;&gt;0,INDEX(D:D,ROW()-1),0))</f>
        <v>0</v>
      </c>
      <c r="E1321" s="217" cm="1">
        <f t="array" ref="E1321">IF(INDEX(I:I,ROW())&lt;&gt;"",VALUE(TRIM(LEFT(INDEX(I:I,ROW()),6))),0)</f>
        <v>0</v>
      </c>
      <c r="F1321" s="283"/>
      <c r="G1321" s="287"/>
      <c r="H1321" s="302"/>
      <c r="I1321" s="288"/>
      <c r="J1321" s="302"/>
      <c r="K1321" s="303"/>
      <c r="L1321" s="50"/>
      <c r="M1321" s="63"/>
    </row>
    <row r="1322" spans="1:13">
      <c r="A1322" s="44" cm="1">
        <f t="array" aca="1" ref="A1322" ca="1">IF(INDEX(B:B,ROW()),COUNTIF(OFFSET(INDEX(B:B,ROW()),ROW()*-1+6,,ROW()-5),TRUE),0)</f>
        <v>0</v>
      </c>
      <c r="B1322" s="44" t="b" cm="1">
        <f t="array" ref="B1322">AND(分科號=INDEX(E:E,ROW()),INDEX(D:D,ROW())&gt;=分起日,INDEX(D:D,ROW())&lt;=分訖日,IF(分專案="全部",TRUE,INDEX(J:J,ROW())=分專案))</f>
        <v>0</v>
      </c>
      <c r="C1322" s="45" cm="1">
        <f t="array" ref="C1322">IF(INDEX(F:F,ROW())&lt;&gt;"",INDEX(F:F,ROW()),IF(INDEX(E:E,ROW())&lt;&gt;0,INDEX(C:C,ROW()-1),0))</f>
        <v>0</v>
      </c>
      <c r="D1322" s="44" cm="1">
        <f t="array" ref="D1322">IF(INDEX(G:G,ROW())&lt;&gt;"",INDEX(G:G,ROW()),IF(INDEX(E:E,ROW())&lt;&gt;0,INDEX(D:D,ROW()-1),0))</f>
        <v>0</v>
      </c>
      <c r="E1322" s="217" cm="1">
        <f t="array" ref="E1322">IF(INDEX(I:I,ROW())&lt;&gt;"",VALUE(TRIM(LEFT(INDEX(I:I,ROW()),6))),0)</f>
        <v>0</v>
      </c>
      <c r="F1322" s="283"/>
      <c r="G1322" s="287"/>
      <c r="H1322" s="302"/>
      <c r="I1322" s="288"/>
      <c r="J1322" s="302"/>
      <c r="K1322" s="303"/>
      <c r="L1322" s="50"/>
      <c r="M1322" s="63"/>
    </row>
    <row r="1323" spans="1:13">
      <c r="A1323" s="44" cm="1">
        <f t="array" aca="1" ref="A1323" ca="1">IF(INDEX(B:B,ROW()),COUNTIF(OFFSET(INDEX(B:B,ROW()),ROW()*-1+6,,ROW()-5),TRUE),0)</f>
        <v>0</v>
      </c>
      <c r="B1323" s="44" t="b" cm="1">
        <f t="array" ref="B1323">AND(分科號=INDEX(E:E,ROW()),INDEX(D:D,ROW())&gt;=分起日,INDEX(D:D,ROW())&lt;=分訖日,IF(分專案="全部",TRUE,INDEX(J:J,ROW())=分專案))</f>
        <v>0</v>
      </c>
      <c r="C1323" s="45" cm="1">
        <f t="array" ref="C1323">IF(INDEX(F:F,ROW())&lt;&gt;"",INDEX(F:F,ROW()),IF(INDEX(E:E,ROW())&lt;&gt;0,INDEX(C:C,ROW()-1),0))</f>
        <v>0</v>
      </c>
      <c r="D1323" s="44" cm="1">
        <f t="array" ref="D1323">IF(INDEX(G:G,ROW())&lt;&gt;"",INDEX(G:G,ROW()),IF(INDEX(E:E,ROW())&lt;&gt;0,INDEX(D:D,ROW()-1),0))</f>
        <v>0</v>
      </c>
      <c r="E1323" s="217" cm="1">
        <f t="array" ref="E1323">IF(INDEX(I:I,ROW())&lt;&gt;"",VALUE(TRIM(LEFT(INDEX(I:I,ROW()),6))),0)</f>
        <v>0</v>
      </c>
      <c r="F1323" s="283"/>
      <c r="G1323" s="287"/>
      <c r="H1323" s="302"/>
      <c r="I1323" s="288"/>
      <c r="J1323" s="302"/>
      <c r="K1323" s="303"/>
      <c r="L1323" s="50"/>
      <c r="M1323" s="63"/>
    </row>
    <row r="1324" spans="1:13">
      <c r="A1324" s="44" cm="1">
        <f t="array" aca="1" ref="A1324" ca="1">IF(INDEX(B:B,ROW()),COUNTIF(OFFSET(INDEX(B:B,ROW()),ROW()*-1+6,,ROW()-5),TRUE),0)</f>
        <v>0</v>
      </c>
      <c r="B1324" s="44" t="b" cm="1">
        <f t="array" ref="B1324">AND(分科號=INDEX(E:E,ROW()),INDEX(D:D,ROW())&gt;=分起日,INDEX(D:D,ROW())&lt;=分訖日,IF(分專案="全部",TRUE,INDEX(J:J,ROW())=分專案))</f>
        <v>0</v>
      </c>
      <c r="C1324" s="45" cm="1">
        <f t="array" ref="C1324">IF(INDEX(F:F,ROW())&lt;&gt;"",INDEX(F:F,ROW()),IF(INDEX(E:E,ROW())&lt;&gt;0,INDEX(C:C,ROW()-1),0))</f>
        <v>0</v>
      </c>
      <c r="D1324" s="44" cm="1">
        <f t="array" ref="D1324">IF(INDEX(G:G,ROW())&lt;&gt;"",INDEX(G:G,ROW()),IF(INDEX(E:E,ROW())&lt;&gt;0,INDEX(D:D,ROW()-1),0))</f>
        <v>0</v>
      </c>
      <c r="E1324" s="217" cm="1">
        <f t="array" ref="E1324">IF(INDEX(I:I,ROW())&lt;&gt;"",VALUE(TRIM(LEFT(INDEX(I:I,ROW()),6))),0)</f>
        <v>0</v>
      </c>
      <c r="F1324" s="283"/>
      <c r="G1324" s="287"/>
      <c r="H1324" s="302"/>
      <c r="I1324" s="288"/>
      <c r="J1324" s="302"/>
      <c r="K1324" s="303"/>
      <c r="L1324" s="50"/>
      <c r="M1324" s="63"/>
    </row>
    <row r="1325" spans="1:13">
      <c r="A1325" s="44" cm="1">
        <f t="array" aca="1" ref="A1325" ca="1">IF(INDEX(B:B,ROW()),COUNTIF(OFFSET(INDEX(B:B,ROW()),ROW()*-1+6,,ROW()-5),TRUE),0)</f>
        <v>0</v>
      </c>
      <c r="B1325" s="44" t="b" cm="1">
        <f t="array" ref="B1325">AND(分科號=INDEX(E:E,ROW()),INDEX(D:D,ROW())&gt;=分起日,INDEX(D:D,ROW())&lt;=分訖日,IF(分專案="全部",TRUE,INDEX(J:J,ROW())=分專案))</f>
        <v>0</v>
      </c>
      <c r="C1325" s="45" cm="1">
        <f t="array" ref="C1325">IF(INDEX(F:F,ROW())&lt;&gt;"",INDEX(F:F,ROW()),IF(INDEX(E:E,ROW())&lt;&gt;0,INDEX(C:C,ROW()-1),0))</f>
        <v>0</v>
      </c>
      <c r="D1325" s="44" cm="1">
        <f t="array" ref="D1325">IF(INDEX(G:G,ROW())&lt;&gt;"",INDEX(G:G,ROW()),IF(INDEX(E:E,ROW())&lt;&gt;0,INDEX(D:D,ROW()-1),0))</f>
        <v>0</v>
      </c>
      <c r="E1325" s="217" cm="1">
        <f t="array" ref="E1325">IF(INDEX(I:I,ROW())&lt;&gt;"",VALUE(TRIM(LEFT(INDEX(I:I,ROW()),6))),0)</f>
        <v>0</v>
      </c>
      <c r="F1325" s="283"/>
      <c r="G1325" s="287"/>
      <c r="H1325" s="302"/>
      <c r="I1325" s="288"/>
      <c r="J1325" s="302"/>
      <c r="K1325" s="303"/>
      <c r="L1325" s="50"/>
      <c r="M1325" s="63"/>
    </row>
    <row r="1326" spans="1:13">
      <c r="A1326" s="44" cm="1">
        <f t="array" aca="1" ref="A1326" ca="1">IF(INDEX(B:B,ROW()),COUNTIF(OFFSET(INDEX(B:B,ROW()),ROW()*-1+6,,ROW()-5),TRUE),0)</f>
        <v>0</v>
      </c>
      <c r="B1326" s="44" t="b" cm="1">
        <f t="array" ref="B1326">AND(分科號=INDEX(E:E,ROW()),INDEX(D:D,ROW())&gt;=分起日,INDEX(D:D,ROW())&lt;=分訖日,IF(分專案="全部",TRUE,INDEX(J:J,ROW())=分專案))</f>
        <v>0</v>
      </c>
      <c r="C1326" s="45" cm="1">
        <f t="array" ref="C1326">IF(INDEX(F:F,ROW())&lt;&gt;"",INDEX(F:F,ROW()),IF(INDEX(E:E,ROW())&lt;&gt;0,INDEX(C:C,ROW()-1),0))</f>
        <v>0</v>
      </c>
      <c r="D1326" s="44" cm="1">
        <f t="array" ref="D1326">IF(INDEX(G:G,ROW())&lt;&gt;"",INDEX(G:G,ROW()),IF(INDEX(E:E,ROW())&lt;&gt;0,INDEX(D:D,ROW()-1),0))</f>
        <v>0</v>
      </c>
      <c r="E1326" s="217" cm="1">
        <f t="array" ref="E1326">IF(INDEX(I:I,ROW())&lt;&gt;"",VALUE(TRIM(LEFT(INDEX(I:I,ROW()),6))),0)</f>
        <v>0</v>
      </c>
      <c r="F1326" s="283"/>
      <c r="G1326" s="287"/>
      <c r="H1326" s="302"/>
      <c r="I1326" s="288"/>
      <c r="J1326" s="302"/>
      <c r="K1326" s="303"/>
      <c r="L1326" s="50"/>
      <c r="M1326" s="63"/>
    </row>
    <row r="1327" spans="1:13">
      <c r="A1327" s="44" cm="1">
        <f t="array" aca="1" ref="A1327" ca="1">IF(INDEX(B:B,ROW()),COUNTIF(OFFSET(INDEX(B:B,ROW()),ROW()*-1+6,,ROW()-5),TRUE),0)</f>
        <v>0</v>
      </c>
      <c r="B1327" s="44" t="b" cm="1">
        <f t="array" ref="B1327">AND(分科號=INDEX(E:E,ROW()),INDEX(D:D,ROW())&gt;=分起日,INDEX(D:D,ROW())&lt;=分訖日,IF(分專案="全部",TRUE,INDEX(J:J,ROW())=分專案))</f>
        <v>0</v>
      </c>
      <c r="C1327" s="45" cm="1">
        <f t="array" ref="C1327">IF(INDEX(F:F,ROW())&lt;&gt;"",INDEX(F:F,ROW()),IF(INDEX(E:E,ROW())&lt;&gt;0,INDEX(C:C,ROW()-1),0))</f>
        <v>0</v>
      </c>
      <c r="D1327" s="44" cm="1">
        <f t="array" ref="D1327">IF(INDEX(G:G,ROW())&lt;&gt;"",INDEX(G:G,ROW()),IF(INDEX(E:E,ROW())&lt;&gt;0,INDEX(D:D,ROW()-1),0))</f>
        <v>0</v>
      </c>
      <c r="E1327" s="217" cm="1">
        <f t="array" ref="E1327">IF(INDEX(I:I,ROW())&lt;&gt;"",VALUE(TRIM(LEFT(INDEX(I:I,ROW()),6))),0)</f>
        <v>0</v>
      </c>
      <c r="F1327" s="283"/>
      <c r="G1327" s="287"/>
      <c r="H1327" s="302"/>
      <c r="I1327" s="288"/>
      <c r="J1327" s="302"/>
      <c r="K1327" s="303"/>
      <c r="L1327" s="50"/>
      <c r="M1327" s="63"/>
    </row>
    <row r="1328" spans="1:13">
      <c r="A1328" s="44" cm="1">
        <f t="array" aca="1" ref="A1328" ca="1">IF(INDEX(B:B,ROW()),COUNTIF(OFFSET(INDEX(B:B,ROW()),ROW()*-1+6,,ROW()-5),TRUE),0)</f>
        <v>0</v>
      </c>
      <c r="B1328" s="44" t="b" cm="1">
        <f t="array" ref="B1328">AND(分科號=INDEX(E:E,ROW()),INDEX(D:D,ROW())&gt;=分起日,INDEX(D:D,ROW())&lt;=分訖日,IF(分專案="全部",TRUE,INDEX(J:J,ROW())=分專案))</f>
        <v>0</v>
      </c>
      <c r="C1328" s="45" cm="1">
        <f t="array" ref="C1328">IF(INDEX(F:F,ROW())&lt;&gt;"",INDEX(F:F,ROW()),IF(INDEX(E:E,ROW())&lt;&gt;0,INDEX(C:C,ROW()-1),0))</f>
        <v>0</v>
      </c>
      <c r="D1328" s="44" cm="1">
        <f t="array" ref="D1328">IF(INDEX(G:G,ROW())&lt;&gt;"",INDEX(G:G,ROW()),IF(INDEX(E:E,ROW())&lt;&gt;0,INDEX(D:D,ROW()-1),0))</f>
        <v>0</v>
      </c>
      <c r="E1328" s="217" cm="1">
        <f t="array" ref="E1328">IF(INDEX(I:I,ROW())&lt;&gt;"",VALUE(TRIM(LEFT(INDEX(I:I,ROW()),6))),0)</f>
        <v>0</v>
      </c>
      <c r="F1328" s="283"/>
      <c r="G1328" s="287"/>
      <c r="H1328" s="302"/>
      <c r="I1328" s="288"/>
      <c r="J1328" s="302"/>
      <c r="K1328" s="303"/>
      <c r="L1328" s="50"/>
      <c r="M1328" s="63"/>
    </row>
    <row r="1329" spans="1:13">
      <c r="A1329" s="44" cm="1">
        <f t="array" aca="1" ref="A1329" ca="1">IF(INDEX(B:B,ROW()),COUNTIF(OFFSET(INDEX(B:B,ROW()),ROW()*-1+6,,ROW()-5),TRUE),0)</f>
        <v>0</v>
      </c>
      <c r="B1329" s="44" t="b" cm="1">
        <f t="array" ref="B1329">AND(分科號=INDEX(E:E,ROW()),INDEX(D:D,ROW())&gt;=分起日,INDEX(D:D,ROW())&lt;=分訖日,IF(分專案="全部",TRUE,INDEX(J:J,ROW())=分專案))</f>
        <v>0</v>
      </c>
      <c r="C1329" s="45" cm="1">
        <f t="array" ref="C1329">IF(INDEX(F:F,ROW())&lt;&gt;"",INDEX(F:F,ROW()),IF(INDEX(E:E,ROW())&lt;&gt;0,INDEX(C:C,ROW()-1),0))</f>
        <v>0</v>
      </c>
      <c r="D1329" s="44" cm="1">
        <f t="array" ref="D1329">IF(INDEX(G:G,ROW())&lt;&gt;"",INDEX(G:G,ROW()),IF(INDEX(E:E,ROW())&lt;&gt;0,INDEX(D:D,ROW()-1),0))</f>
        <v>0</v>
      </c>
      <c r="E1329" s="217" cm="1">
        <f t="array" ref="E1329">IF(INDEX(I:I,ROW())&lt;&gt;"",VALUE(TRIM(LEFT(INDEX(I:I,ROW()),6))),0)</f>
        <v>0</v>
      </c>
      <c r="F1329" s="283"/>
      <c r="G1329" s="287"/>
      <c r="H1329" s="302"/>
      <c r="I1329" s="288"/>
      <c r="J1329" s="302"/>
      <c r="K1329" s="303"/>
      <c r="L1329" s="50"/>
      <c r="M1329" s="63"/>
    </row>
    <row r="1330" spans="1:13">
      <c r="A1330" s="44" cm="1">
        <f t="array" aca="1" ref="A1330" ca="1">IF(INDEX(B:B,ROW()),COUNTIF(OFFSET(INDEX(B:B,ROW()),ROW()*-1+6,,ROW()-5),TRUE),0)</f>
        <v>0</v>
      </c>
      <c r="B1330" s="44" t="b" cm="1">
        <f t="array" ref="B1330">AND(分科號=INDEX(E:E,ROW()),INDEX(D:D,ROW())&gt;=分起日,INDEX(D:D,ROW())&lt;=分訖日,IF(分專案="全部",TRUE,INDEX(J:J,ROW())=分專案))</f>
        <v>0</v>
      </c>
      <c r="C1330" s="45" cm="1">
        <f t="array" ref="C1330">IF(INDEX(F:F,ROW())&lt;&gt;"",INDEX(F:F,ROW()),IF(INDEX(E:E,ROW())&lt;&gt;0,INDEX(C:C,ROW()-1),0))</f>
        <v>0</v>
      </c>
      <c r="D1330" s="44" cm="1">
        <f t="array" ref="D1330">IF(INDEX(G:G,ROW())&lt;&gt;"",INDEX(G:G,ROW()),IF(INDEX(E:E,ROW())&lt;&gt;0,INDEX(D:D,ROW()-1),0))</f>
        <v>0</v>
      </c>
      <c r="E1330" s="217" cm="1">
        <f t="array" ref="E1330">IF(INDEX(I:I,ROW())&lt;&gt;"",VALUE(TRIM(LEFT(INDEX(I:I,ROW()),6))),0)</f>
        <v>0</v>
      </c>
      <c r="F1330" s="283"/>
      <c r="G1330" s="287"/>
      <c r="H1330" s="302"/>
      <c r="I1330" s="288"/>
      <c r="J1330" s="302"/>
      <c r="K1330" s="303"/>
      <c r="L1330" s="50"/>
      <c r="M1330" s="63"/>
    </row>
    <row r="1331" spans="1:13">
      <c r="A1331" s="44" cm="1">
        <f t="array" aca="1" ref="A1331" ca="1">IF(INDEX(B:B,ROW()),COUNTIF(OFFSET(INDEX(B:B,ROW()),ROW()*-1+6,,ROW()-5),TRUE),0)</f>
        <v>0</v>
      </c>
      <c r="B1331" s="44" t="b" cm="1">
        <f t="array" ref="B1331">AND(分科號=INDEX(E:E,ROW()),INDEX(D:D,ROW())&gt;=分起日,INDEX(D:D,ROW())&lt;=分訖日,IF(分專案="全部",TRUE,INDEX(J:J,ROW())=分專案))</f>
        <v>0</v>
      </c>
      <c r="C1331" s="45" cm="1">
        <f t="array" ref="C1331">IF(INDEX(F:F,ROW())&lt;&gt;"",INDEX(F:F,ROW()),IF(INDEX(E:E,ROW())&lt;&gt;0,INDEX(C:C,ROW()-1),0))</f>
        <v>0</v>
      </c>
      <c r="D1331" s="44" cm="1">
        <f t="array" ref="D1331">IF(INDEX(G:G,ROW())&lt;&gt;"",INDEX(G:G,ROW()),IF(INDEX(E:E,ROW())&lt;&gt;0,INDEX(D:D,ROW()-1),0))</f>
        <v>0</v>
      </c>
      <c r="E1331" s="217" cm="1">
        <f t="array" ref="E1331">IF(INDEX(I:I,ROW())&lt;&gt;"",VALUE(TRIM(LEFT(INDEX(I:I,ROW()),6))),0)</f>
        <v>0</v>
      </c>
      <c r="F1331" s="283"/>
      <c r="G1331" s="287"/>
      <c r="H1331" s="302"/>
      <c r="I1331" s="288"/>
      <c r="J1331" s="302"/>
      <c r="K1331" s="303"/>
      <c r="L1331" s="50"/>
      <c r="M1331" s="63"/>
    </row>
    <row r="1332" spans="1:13">
      <c r="A1332" s="44" cm="1">
        <f t="array" aca="1" ref="A1332" ca="1">IF(INDEX(B:B,ROW()),COUNTIF(OFFSET(INDEX(B:B,ROW()),ROW()*-1+6,,ROW()-5),TRUE),0)</f>
        <v>0</v>
      </c>
      <c r="B1332" s="44" t="b" cm="1">
        <f t="array" ref="B1332">AND(分科號=INDEX(E:E,ROW()),INDEX(D:D,ROW())&gt;=分起日,INDEX(D:D,ROW())&lt;=分訖日,IF(分專案="全部",TRUE,INDEX(J:J,ROW())=分專案))</f>
        <v>0</v>
      </c>
      <c r="C1332" s="45" cm="1">
        <f t="array" ref="C1332">IF(INDEX(F:F,ROW())&lt;&gt;"",INDEX(F:F,ROW()),IF(INDEX(E:E,ROW())&lt;&gt;0,INDEX(C:C,ROW()-1),0))</f>
        <v>0</v>
      </c>
      <c r="D1332" s="44" cm="1">
        <f t="array" ref="D1332">IF(INDEX(G:G,ROW())&lt;&gt;"",INDEX(G:G,ROW()),IF(INDEX(E:E,ROW())&lt;&gt;0,INDEX(D:D,ROW()-1),0))</f>
        <v>0</v>
      </c>
      <c r="E1332" s="217" cm="1">
        <f t="array" ref="E1332">IF(INDEX(I:I,ROW())&lt;&gt;"",VALUE(TRIM(LEFT(INDEX(I:I,ROW()),6))),0)</f>
        <v>0</v>
      </c>
      <c r="F1332" s="283"/>
      <c r="G1332" s="287"/>
      <c r="H1332" s="302"/>
      <c r="I1332" s="288"/>
      <c r="J1332" s="302"/>
      <c r="K1332" s="303"/>
      <c r="L1332" s="50"/>
      <c r="M1332" s="63"/>
    </row>
    <row r="1333" spans="1:13">
      <c r="A1333" s="44" cm="1">
        <f t="array" aca="1" ref="A1333" ca="1">IF(INDEX(B:B,ROW()),COUNTIF(OFFSET(INDEX(B:B,ROW()),ROW()*-1+6,,ROW()-5),TRUE),0)</f>
        <v>0</v>
      </c>
      <c r="B1333" s="44" t="b" cm="1">
        <f t="array" ref="B1333">AND(分科號=INDEX(E:E,ROW()),INDEX(D:D,ROW())&gt;=分起日,INDEX(D:D,ROW())&lt;=分訖日,IF(分專案="全部",TRUE,INDEX(J:J,ROW())=分專案))</f>
        <v>0</v>
      </c>
      <c r="C1333" s="45" cm="1">
        <f t="array" ref="C1333">IF(INDEX(F:F,ROW())&lt;&gt;"",INDEX(F:F,ROW()),IF(INDEX(E:E,ROW())&lt;&gt;0,INDEX(C:C,ROW()-1),0))</f>
        <v>0</v>
      </c>
      <c r="D1333" s="44" cm="1">
        <f t="array" ref="D1333">IF(INDEX(G:G,ROW())&lt;&gt;"",INDEX(G:G,ROW()),IF(INDEX(E:E,ROW())&lt;&gt;0,INDEX(D:D,ROW()-1),0))</f>
        <v>0</v>
      </c>
      <c r="E1333" s="217" cm="1">
        <f t="array" ref="E1333">IF(INDEX(I:I,ROW())&lt;&gt;"",VALUE(TRIM(LEFT(INDEX(I:I,ROW()),6))),0)</f>
        <v>0</v>
      </c>
      <c r="F1333" s="283"/>
      <c r="G1333" s="287"/>
      <c r="H1333" s="302"/>
      <c r="I1333" s="288"/>
      <c r="J1333" s="302"/>
      <c r="K1333" s="303"/>
      <c r="L1333" s="50"/>
      <c r="M1333" s="63"/>
    </row>
    <row r="1334" spans="1:13">
      <c r="A1334" s="44" cm="1">
        <f t="array" aca="1" ref="A1334" ca="1">IF(INDEX(B:B,ROW()),COUNTIF(OFFSET(INDEX(B:B,ROW()),ROW()*-1+6,,ROW()-5),TRUE),0)</f>
        <v>0</v>
      </c>
      <c r="B1334" s="44" t="b" cm="1">
        <f t="array" ref="B1334">AND(分科號=INDEX(E:E,ROW()),INDEX(D:D,ROW())&gt;=分起日,INDEX(D:D,ROW())&lt;=分訖日,IF(分專案="全部",TRUE,INDEX(J:J,ROW())=分專案))</f>
        <v>0</v>
      </c>
      <c r="C1334" s="45" cm="1">
        <f t="array" ref="C1334">IF(INDEX(F:F,ROW())&lt;&gt;"",INDEX(F:F,ROW()),IF(INDEX(E:E,ROW())&lt;&gt;0,INDEX(C:C,ROW()-1),0))</f>
        <v>0</v>
      </c>
      <c r="D1334" s="44" cm="1">
        <f t="array" ref="D1334">IF(INDEX(G:G,ROW())&lt;&gt;"",INDEX(G:G,ROW()),IF(INDEX(E:E,ROW())&lt;&gt;0,INDEX(D:D,ROW()-1),0))</f>
        <v>0</v>
      </c>
      <c r="E1334" s="217" cm="1">
        <f t="array" ref="E1334">IF(INDEX(I:I,ROW())&lt;&gt;"",VALUE(TRIM(LEFT(INDEX(I:I,ROW()),6))),0)</f>
        <v>0</v>
      </c>
      <c r="F1334" s="283"/>
      <c r="G1334" s="287"/>
      <c r="H1334" s="302"/>
      <c r="I1334" s="288"/>
      <c r="J1334" s="302"/>
      <c r="K1334" s="303"/>
      <c r="L1334" s="50"/>
      <c r="M1334" s="63"/>
    </row>
    <row r="1335" spans="1:13">
      <c r="A1335" s="44" cm="1">
        <f t="array" aca="1" ref="A1335" ca="1">IF(INDEX(B:B,ROW()),COUNTIF(OFFSET(INDEX(B:B,ROW()),ROW()*-1+6,,ROW()-5),TRUE),0)</f>
        <v>0</v>
      </c>
      <c r="B1335" s="44" t="b" cm="1">
        <f t="array" ref="B1335">AND(分科號=INDEX(E:E,ROW()),INDEX(D:D,ROW())&gt;=分起日,INDEX(D:D,ROW())&lt;=分訖日,IF(分專案="全部",TRUE,INDEX(J:J,ROW())=分專案))</f>
        <v>0</v>
      </c>
      <c r="C1335" s="45" cm="1">
        <f t="array" ref="C1335">IF(INDEX(F:F,ROW())&lt;&gt;"",INDEX(F:F,ROW()),IF(INDEX(E:E,ROW())&lt;&gt;0,INDEX(C:C,ROW()-1),0))</f>
        <v>0</v>
      </c>
      <c r="D1335" s="44" cm="1">
        <f t="array" ref="D1335">IF(INDEX(G:G,ROW())&lt;&gt;"",INDEX(G:G,ROW()),IF(INDEX(E:E,ROW())&lt;&gt;0,INDEX(D:D,ROW()-1),0))</f>
        <v>0</v>
      </c>
      <c r="E1335" s="217" cm="1">
        <f t="array" ref="E1335">IF(INDEX(I:I,ROW())&lt;&gt;"",VALUE(TRIM(LEFT(INDEX(I:I,ROW()),6))),0)</f>
        <v>0</v>
      </c>
      <c r="F1335" s="283"/>
      <c r="G1335" s="287"/>
      <c r="H1335" s="302"/>
      <c r="I1335" s="288"/>
      <c r="J1335" s="302"/>
      <c r="K1335" s="303"/>
      <c r="L1335" s="50"/>
      <c r="M1335" s="63"/>
    </row>
    <row r="1336" spans="1:13">
      <c r="A1336" s="44" cm="1">
        <f t="array" aca="1" ref="A1336" ca="1">IF(INDEX(B:B,ROW()),COUNTIF(OFFSET(INDEX(B:B,ROW()),ROW()*-1+6,,ROW()-5),TRUE),0)</f>
        <v>0</v>
      </c>
      <c r="B1336" s="44" t="b" cm="1">
        <f t="array" ref="B1336">AND(分科號=INDEX(E:E,ROW()),INDEX(D:D,ROW())&gt;=分起日,INDEX(D:D,ROW())&lt;=分訖日,IF(分專案="全部",TRUE,INDEX(J:J,ROW())=分專案))</f>
        <v>0</v>
      </c>
      <c r="C1336" s="45" cm="1">
        <f t="array" ref="C1336">IF(INDEX(F:F,ROW())&lt;&gt;"",INDEX(F:F,ROW()),IF(INDEX(E:E,ROW())&lt;&gt;0,INDEX(C:C,ROW()-1),0))</f>
        <v>0</v>
      </c>
      <c r="D1336" s="44" cm="1">
        <f t="array" ref="D1336">IF(INDEX(G:G,ROW())&lt;&gt;"",INDEX(G:G,ROW()),IF(INDEX(E:E,ROW())&lt;&gt;0,INDEX(D:D,ROW()-1),0))</f>
        <v>0</v>
      </c>
      <c r="E1336" s="217" cm="1">
        <f t="array" ref="E1336">IF(INDEX(I:I,ROW())&lt;&gt;"",VALUE(TRIM(LEFT(INDEX(I:I,ROW()),6))),0)</f>
        <v>0</v>
      </c>
      <c r="F1336" s="283"/>
      <c r="G1336" s="287"/>
      <c r="H1336" s="302"/>
      <c r="I1336" s="288"/>
      <c r="J1336" s="302"/>
      <c r="K1336" s="303"/>
      <c r="L1336" s="50"/>
      <c r="M1336" s="63"/>
    </row>
    <row r="1337" spans="1:13">
      <c r="A1337" s="44" cm="1">
        <f t="array" aca="1" ref="A1337" ca="1">IF(INDEX(B:B,ROW()),COUNTIF(OFFSET(INDEX(B:B,ROW()),ROW()*-1+6,,ROW()-5),TRUE),0)</f>
        <v>0</v>
      </c>
      <c r="B1337" s="44" t="b" cm="1">
        <f t="array" ref="B1337">AND(分科號=INDEX(E:E,ROW()),INDEX(D:D,ROW())&gt;=分起日,INDEX(D:D,ROW())&lt;=分訖日,IF(分專案="全部",TRUE,INDEX(J:J,ROW())=分專案))</f>
        <v>0</v>
      </c>
      <c r="C1337" s="45" cm="1">
        <f t="array" ref="C1337">IF(INDEX(F:F,ROW())&lt;&gt;"",INDEX(F:F,ROW()),IF(INDEX(E:E,ROW())&lt;&gt;0,INDEX(C:C,ROW()-1),0))</f>
        <v>0</v>
      </c>
      <c r="D1337" s="44" cm="1">
        <f t="array" ref="D1337">IF(INDEX(G:G,ROW())&lt;&gt;"",INDEX(G:G,ROW()),IF(INDEX(E:E,ROW())&lt;&gt;0,INDEX(D:D,ROW()-1),0))</f>
        <v>0</v>
      </c>
      <c r="E1337" s="217" cm="1">
        <f t="array" ref="E1337">IF(INDEX(I:I,ROW())&lt;&gt;"",VALUE(TRIM(LEFT(INDEX(I:I,ROW()),6))),0)</f>
        <v>0</v>
      </c>
      <c r="F1337" s="283"/>
      <c r="G1337" s="287"/>
      <c r="H1337" s="302"/>
      <c r="I1337" s="288"/>
      <c r="J1337" s="302"/>
      <c r="K1337" s="303"/>
      <c r="L1337" s="50"/>
      <c r="M1337" s="63"/>
    </row>
    <row r="1338" spans="1:13">
      <c r="A1338" s="44" cm="1">
        <f t="array" aca="1" ref="A1338" ca="1">IF(INDEX(B:B,ROW()),COUNTIF(OFFSET(INDEX(B:B,ROW()),ROW()*-1+6,,ROW()-5),TRUE),0)</f>
        <v>0</v>
      </c>
      <c r="B1338" s="44" t="b" cm="1">
        <f t="array" ref="B1338">AND(分科號=INDEX(E:E,ROW()),INDEX(D:D,ROW())&gt;=分起日,INDEX(D:D,ROW())&lt;=分訖日,IF(分專案="全部",TRUE,INDEX(J:J,ROW())=分專案))</f>
        <v>0</v>
      </c>
      <c r="C1338" s="45" cm="1">
        <f t="array" ref="C1338">IF(INDEX(F:F,ROW())&lt;&gt;"",INDEX(F:F,ROW()),IF(INDEX(E:E,ROW())&lt;&gt;0,INDEX(C:C,ROW()-1),0))</f>
        <v>0</v>
      </c>
      <c r="D1338" s="44" cm="1">
        <f t="array" ref="D1338">IF(INDEX(G:G,ROW())&lt;&gt;"",INDEX(G:G,ROW()),IF(INDEX(E:E,ROW())&lt;&gt;0,INDEX(D:D,ROW()-1),0))</f>
        <v>0</v>
      </c>
      <c r="E1338" s="217" cm="1">
        <f t="array" ref="E1338">IF(INDEX(I:I,ROW())&lt;&gt;"",VALUE(TRIM(LEFT(INDEX(I:I,ROW()),6))),0)</f>
        <v>0</v>
      </c>
      <c r="F1338" s="283"/>
      <c r="G1338" s="287"/>
      <c r="H1338" s="302"/>
      <c r="I1338" s="288"/>
      <c r="J1338" s="302"/>
      <c r="K1338" s="303"/>
      <c r="L1338" s="50"/>
      <c r="M1338" s="63"/>
    </row>
    <row r="1339" spans="1:13">
      <c r="A1339" s="44" cm="1">
        <f t="array" aca="1" ref="A1339" ca="1">IF(INDEX(B:B,ROW()),COUNTIF(OFFSET(INDEX(B:B,ROW()),ROW()*-1+6,,ROW()-5),TRUE),0)</f>
        <v>0</v>
      </c>
      <c r="B1339" s="44" t="b" cm="1">
        <f t="array" ref="B1339">AND(分科號=INDEX(E:E,ROW()),INDEX(D:D,ROW())&gt;=分起日,INDEX(D:D,ROW())&lt;=分訖日,IF(分專案="全部",TRUE,INDEX(J:J,ROW())=分專案))</f>
        <v>0</v>
      </c>
      <c r="C1339" s="45" cm="1">
        <f t="array" ref="C1339">IF(INDEX(F:F,ROW())&lt;&gt;"",INDEX(F:F,ROW()),IF(INDEX(E:E,ROW())&lt;&gt;0,INDEX(C:C,ROW()-1),0))</f>
        <v>0</v>
      </c>
      <c r="D1339" s="44" cm="1">
        <f t="array" ref="D1339">IF(INDEX(G:G,ROW())&lt;&gt;"",INDEX(G:G,ROW()),IF(INDEX(E:E,ROW())&lt;&gt;0,INDEX(D:D,ROW()-1),0))</f>
        <v>0</v>
      </c>
      <c r="E1339" s="217" cm="1">
        <f t="array" ref="E1339">IF(INDEX(I:I,ROW())&lt;&gt;"",VALUE(TRIM(LEFT(INDEX(I:I,ROW()),6))),0)</f>
        <v>0</v>
      </c>
      <c r="F1339" s="283"/>
      <c r="G1339" s="287"/>
      <c r="H1339" s="302"/>
      <c r="I1339" s="288"/>
      <c r="J1339" s="302"/>
      <c r="K1339" s="303"/>
      <c r="L1339" s="50"/>
      <c r="M1339" s="63"/>
    </row>
    <row r="1340" spans="1:13">
      <c r="A1340" s="44" cm="1">
        <f t="array" aca="1" ref="A1340" ca="1">IF(INDEX(B:B,ROW()),COUNTIF(OFFSET(INDEX(B:B,ROW()),ROW()*-1+6,,ROW()-5),TRUE),0)</f>
        <v>0</v>
      </c>
      <c r="B1340" s="44" t="b" cm="1">
        <f t="array" ref="B1340">AND(分科號=INDEX(E:E,ROW()),INDEX(D:D,ROW())&gt;=分起日,INDEX(D:D,ROW())&lt;=分訖日,IF(分專案="全部",TRUE,INDEX(J:J,ROW())=分專案))</f>
        <v>0</v>
      </c>
      <c r="C1340" s="45" cm="1">
        <f t="array" ref="C1340">IF(INDEX(F:F,ROW())&lt;&gt;"",INDEX(F:F,ROW()),IF(INDEX(E:E,ROW())&lt;&gt;0,INDEX(C:C,ROW()-1),0))</f>
        <v>0</v>
      </c>
      <c r="D1340" s="44" cm="1">
        <f t="array" ref="D1340">IF(INDEX(G:G,ROW())&lt;&gt;"",INDEX(G:G,ROW()),IF(INDEX(E:E,ROW())&lt;&gt;0,INDEX(D:D,ROW()-1),0))</f>
        <v>0</v>
      </c>
      <c r="E1340" s="217" cm="1">
        <f t="array" ref="E1340">IF(INDEX(I:I,ROW())&lt;&gt;"",VALUE(TRIM(LEFT(INDEX(I:I,ROW()),6))),0)</f>
        <v>0</v>
      </c>
      <c r="F1340" s="283"/>
      <c r="G1340" s="287"/>
      <c r="H1340" s="302"/>
      <c r="I1340" s="288"/>
      <c r="J1340" s="302"/>
      <c r="K1340" s="303"/>
      <c r="L1340" s="50"/>
      <c r="M1340" s="63"/>
    </row>
    <row r="1341" spans="1:13">
      <c r="A1341" s="44" cm="1">
        <f t="array" aca="1" ref="A1341" ca="1">IF(INDEX(B:B,ROW()),COUNTIF(OFFSET(INDEX(B:B,ROW()),ROW()*-1+6,,ROW()-5),TRUE),0)</f>
        <v>0</v>
      </c>
      <c r="B1341" s="44" t="b" cm="1">
        <f t="array" ref="B1341">AND(分科號=INDEX(E:E,ROW()),INDEX(D:D,ROW())&gt;=分起日,INDEX(D:D,ROW())&lt;=分訖日,IF(分專案="全部",TRUE,INDEX(J:J,ROW())=分專案))</f>
        <v>0</v>
      </c>
      <c r="C1341" s="45" cm="1">
        <f t="array" ref="C1341">IF(INDEX(F:F,ROW())&lt;&gt;"",INDEX(F:F,ROW()),IF(INDEX(E:E,ROW())&lt;&gt;0,INDEX(C:C,ROW()-1),0))</f>
        <v>0</v>
      </c>
      <c r="D1341" s="44" cm="1">
        <f t="array" ref="D1341">IF(INDEX(G:G,ROW())&lt;&gt;"",INDEX(G:G,ROW()),IF(INDEX(E:E,ROW())&lt;&gt;0,INDEX(D:D,ROW()-1),0))</f>
        <v>0</v>
      </c>
      <c r="E1341" s="217" cm="1">
        <f t="array" ref="E1341">IF(INDEX(I:I,ROW())&lt;&gt;"",VALUE(TRIM(LEFT(INDEX(I:I,ROW()),6))),0)</f>
        <v>0</v>
      </c>
      <c r="F1341" s="283"/>
      <c r="G1341" s="287"/>
      <c r="H1341" s="302"/>
      <c r="I1341" s="288"/>
      <c r="J1341" s="302"/>
      <c r="K1341" s="303"/>
      <c r="L1341" s="50"/>
      <c r="M1341" s="63"/>
    </row>
    <row r="1342" spans="1:13">
      <c r="A1342" s="44" cm="1">
        <f t="array" aca="1" ref="A1342" ca="1">IF(INDEX(B:B,ROW()),COUNTIF(OFFSET(INDEX(B:B,ROW()),ROW()*-1+6,,ROW()-5),TRUE),0)</f>
        <v>0</v>
      </c>
      <c r="B1342" s="44" t="b" cm="1">
        <f t="array" ref="B1342">AND(分科號=INDEX(E:E,ROW()),INDEX(D:D,ROW())&gt;=分起日,INDEX(D:D,ROW())&lt;=分訖日,IF(分專案="全部",TRUE,INDEX(J:J,ROW())=分專案))</f>
        <v>0</v>
      </c>
      <c r="C1342" s="45" cm="1">
        <f t="array" ref="C1342">IF(INDEX(F:F,ROW())&lt;&gt;"",INDEX(F:F,ROW()),IF(INDEX(E:E,ROW())&lt;&gt;0,INDEX(C:C,ROW()-1),0))</f>
        <v>0</v>
      </c>
      <c r="D1342" s="44" cm="1">
        <f t="array" ref="D1342">IF(INDEX(G:G,ROW())&lt;&gt;"",INDEX(G:G,ROW()),IF(INDEX(E:E,ROW())&lt;&gt;0,INDEX(D:D,ROW()-1),0))</f>
        <v>0</v>
      </c>
      <c r="E1342" s="217" cm="1">
        <f t="array" ref="E1342">IF(INDEX(I:I,ROW())&lt;&gt;"",VALUE(TRIM(LEFT(INDEX(I:I,ROW()),6))),0)</f>
        <v>0</v>
      </c>
      <c r="F1342" s="283"/>
      <c r="G1342" s="287"/>
      <c r="H1342" s="302"/>
      <c r="I1342" s="288"/>
      <c r="J1342" s="302"/>
      <c r="K1342" s="303"/>
      <c r="L1342" s="50"/>
      <c r="M1342" s="63"/>
    </row>
    <row r="1343" spans="1:13">
      <c r="A1343" s="44" cm="1">
        <f t="array" aca="1" ref="A1343" ca="1">IF(INDEX(B:B,ROW()),COUNTIF(OFFSET(INDEX(B:B,ROW()),ROW()*-1+6,,ROW()-5),TRUE),0)</f>
        <v>0</v>
      </c>
      <c r="B1343" s="44" t="b" cm="1">
        <f t="array" ref="B1343">AND(分科號=INDEX(E:E,ROW()),INDEX(D:D,ROW())&gt;=分起日,INDEX(D:D,ROW())&lt;=分訖日,IF(分專案="全部",TRUE,INDEX(J:J,ROW())=分專案))</f>
        <v>0</v>
      </c>
      <c r="C1343" s="45" cm="1">
        <f t="array" ref="C1343">IF(INDEX(F:F,ROW())&lt;&gt;"",INDEX(F:F,ROW()),IF(INDEX(E:E,ROW())&lt;&gt;0,INDEX(C:C,ROW()-1),0))</f>
        <v>0</v>
      </c>
      <c r="D1343" s="44" cm="1">
        <f t="array" ref="D1343">IF(INDEX(G:G,ROW())&lt;&gt;"",INDEX(G:G,ROW()),IF(INDEX(E:E,ROW())&lt;&gt;0,INDEX(D:D,ROW()-1),0))</f>
        <v>0</v>
      </c>
      <c r="E1343" s="217" cm="1">
        <f t="array" ref="E1343">IF(INDEX(I:I,ROW())&lt;&gt;"",VALUE(TRIM(LEFT(INDEX(I:I,ROW()),6))),0)</f>
        <v>0</v>
      </c>
      <c r="F1343" s="283"/>
      <c r="G1343" s="287"/>
      <c r="H1343" s="302"/>
      <c r="I1343" s="288"/>
      <c r="J1343" s="302"/>
      <c r="K1343" s="303"/>
      <c r="L1343" s="50"/>
      <c r="M1343" s="63"/>
    </row>
    <row r="1344" spans="1:13">
      <c r="A1344" s="44" cm="1">
        <f t="array" aca="1" ref="A1344" ca="1">IF(INDEX(B:B,ROW()),COUNTIF(OFFSET(INDEX(B:B,ROW()),ROW()*-1+6,,ROW()-5),TRUE),0)</f>
        <v>0</v>
      </c>
      <c r="B1344" s="44" t="b" cm="1">
        <f t="array" ref="B1344">AND(分科號=INDEX(E:E,ROW()),INDEX(D:D,ROW())&gt;=分起日,INDEX(D:D,ROW())&lt;=分訖日,IF(分專案="全部",TRUE,INDEX(J:J,ROW())=分專案))</f>
        <v>0</v>
      </c>
      <c r="C1344" s="45" cm="1">
        <f t="array" ref="C1344">IF(INDEX(F:F,ROW())&lt;&gt;"",INDEX(F:F,ROW()),IF(INDEX(E:E,ROW())&lt;&gt;0,INDEX(C:C,ROW()-1),0))</f>
        <v>0</v>
      </c>
      <c r="D1344" s="44" cm="1">
        <f t="array" ref="D1344">IF(INDEX(G:G,ROW())&lt;&gt;"",INDEX(G:G,ROW()),IF(INDEX(E:E,ROW())&lt;&gt;0,INDEX(D:D,ROW()-1),0))</f>
        <v>0</v>
      </c>
      <c r="E1344" s="217" cm="1">
        <f t="array" ref="E1344">IF(INDEX(I:I,ROW())&lt;&gt;"",VALUE(TRIM(LEFT(INDEX(I:I,ROW()),6))),0)</f>
        <v>0</v>
      </c>
      <c r="F1344" s="283"/>
      <c r="G1344" s="287"/>
      <c r="H1344" s="302"/>
      <c r="I1344" s="288"/>
      <c r="J1344" s="302"/>
      <c r="K1344" s="303"/>
      <c r="L1344" s="50"/>
      <c r="M1344" s="63"/>
    </row>
    <row r="1345" spans="1:13">
      <c r="A1345" s="44" cm="1">
        <f t="array" aca="1" ref="A1345" ca="1">IF(INDEX(B:B,ROW()),COUNTIF(OFFSET(INDEX(B:B,ROW()),ROW()*-1+6,,ROW()-5),TRUE),0)</f>
        <v>0</v>
      </c>
      <c r="B1345" s="44" t="b" cm="1">
        <f t="array" ref="B1345">AND(分科號=INDEX(E:E,ROW()),INDEX(D:D,ROW())&gt;=分起日,INDEX(D:D,ROW())&lt;=分訖日,IF(分專案="全部",TRUE,INDEX(J:J,ROW())=分專案))</f>
        <v>0</v>
      </c>
      <c r="C1345" s="45" cm="1">
        <f t="array" ref="C1345">IF(INDEX(F:F,ROW())&lt;&gt;"",INDEX(F:F,ROW()),IF(INDEX(E:E,ROW())&lt;&gt;0,INDEX(C:C,ROW()-1),0))</f>
        <v>0</v>
      </c>
      <c r="D1345" s="44" cm="1">
        <f t="array" ref="D1345">IF(INDEX(G:G,ROW())&lt;&gt;"",INDEX(G:G,ROW()),IF(INDEX(E:E,ROW())&lt;&gt;0,INDEX(D:D,ROW()-1),0))</f>
        <v>0</v>
      </c>
      <c r="E1345" s="217" cm="1">
        <f t="array" ref="E1345">IF(INDEX(I:I,ROW())&lt;&gt;"",VALUE(TRIM(LEFT(INDEX(I:I,ROW()),6))),0)</f>
        <v>0</v>
      </c>
      <c r="F1345" s="283"/>
      <c r="G1345" s="287"/>
      <c r="H1345" s="302"/>
      <c r="I1345" s="288"/>
      <c r="J1345" s="302"/>
      <c r="K1345" s="303"/>
      <c r="L1345" s="50"/>
      <c r="M1345" s="63"/>
    </row>
    <row r="1346" spans="1:13">
      <c r="A1346" s="44" cm="1">
        <f t="array" aca="1" ref="A1346" ca="1">IF(INDEX(B:B,ROW()),COUNTIF(OFFSET(INDEX(B:B,ROW()),ROW()*-1+6,,ROW()-5),TRUE),0)</f>
        <v>0</v>
      </c>
      <c r="B1346" s="44" t="b" cm="1">
        <f t="array" ref="B1346">AND(分科號=INDEX(E:E,ROW()),INDEX(D:D,ROW())&gt;=分起日,INDEX(D:D,ROW())&lt;=分訖日,IF(分專案="全部",TRUE,INDEX(J:J,ROW())=分專案))</f>
        <v>0</v>
      </c>
      <c r="C1346" s="45" cm="1">
        <f t="array" ref="C1346">IF(INDEX(F:F,ROW())&lt;&gt;"",INDEX(F:F,ROW()),IF(INDEX(E:E,ROW())&lt;&gt;0,INDEX(C:C,ROW()-1),0))</f>
        <v>0</v>
      </c>
      <c r="D1346" s="44" cm="1">
        <f t="array" ref="D1346">IF(INDEX(G:G,ROW())&lt;&gt;"",INDEX(G:G,ROW()),IF(INDEX(E:E,ROW())&lt;&gt;0,INDEX(D:D,ROW()-1),0))</f>
        <v>0</v>
      </c>
      <c r="E1346" s="217" cm="1">
        <f t="array" ref="E1346">IF(INDEX(I:I,ROW())&lt;&gt;"",VALUE(TRIM(LEFT(INDEX(I:I,ROW()),6))),0)</f>
        <v>0</v>
      </c>
      <c r="F1346" s="283"/>
      <c r="G1346" s="287"/>
      <c r="H1346" s="302"/>
      <c r="I1346" s="288"/>
      <c r="J1346" s="302"/>
      <c r="K1346" s="303"/>
      <c r="L1346" s="50"/>
      <c r="M1346" s="63"/>
    </row>
    <row r="1347" spans="1:13">
      <c r="A1347" s="44" cm="1">
        <f t="array" aca="1" ref="A1347" ca="1">IF(INDEX(B:B,ROW()),COUNTIF(OFFSET(INDEX(B:B,ROW()),ROW()*-1+6,,ROW()-5),TRUE),0)</f>
        <v>0</v>
      </c>
      <c r="B1347" s="44" t="b" cm="1">
        <f t="array" ref="B1347">AND(分科號=INDEX(E:E,ROW()),INDEX(D:D,ROW())&gt;=分起日,INDEX(D:D,ROW())&lt;=分訖日,IF(分專案="全部",TRUE,INDEX(J:J,ROW())=分專案))</f>
        <v>0</v>
      </c>
      <c r="C1347" s="45" cm="1">
        <f t="array" ref="C1347">IF(INDEX(F:F,ROW())&lt;&gt;"",INDEX(F:F,ROW()),IF(INDEX(E:E,ROW())&lt;&gt;0,INDEX(C:C,ROW()-1),0))</f>
        <v>0</v>
      </c>
      <c r="D1347" s="44" cm="1">
        <f t="array" ref="D1347">IF(INDEX(G:G,ROW())&lt;&gt;"",INDEX(G:G,ROW()),IF(INDEX(E:E,ROW())&lt;&gt;0,INDEX(D:D,ROW()-1),0))</f>
        <v>0</v>
      </c>
      <c r="E1347" s="217" cm="1">
        <f t="array" ref="E1347">IF(INDEX(I:I,ROW())&lt;&gt;"",VALUE(TRIM(LEFT(INDEX(I:I,ROW()),6))),0)</f>
        <v>0</v>
      </c>
      <c r="F1347" s="283"/>
      <c r="G1347" s="287"/>
      <c r="H1347" s="302"/>
      <c r="I1347" s="288"/>
      <c r="J1347" s="302"/>
      <c r="K1347" s="303"/>
      <c r="L1347" s="50"/>
      <c r="M1347" s="63"/>
    </row>
    <row r="1348" spans="1:13">
      <c r="A1348" s="44" cm="1">
        <f t="array" aca="1" ref="A1348" ca="1">IF(INDEX(B:B,ROW()),COUNTIF(OFFSET(INDEX(B:B,ROW()),ROW()*-1+6,,ROW()-5),TRUE),0)</f>
        <v>0</v>
      </c>
      <c r="B1348" s="44" t="b" cm="1">
        <f t="array" ref="B1348">AND(分科號=INDEX(E:E,ROW()),INDEX(D:D,ROW())&gt;=分起日,INDEX(D:D,ROW())&lt;=分訖日,IF(分專案="全部",TRUE,INDEX(J:J,ROW())=分專案))</f>
        <v>0</v>
      </c>
      <c r="C1348" s="45" cm="1">
        <f t="array" ref="C1348">IF(INDEX(F:F,ROW())&lt;&gt;"",INDEX(F:F,ROW()),IF(INDEX(E:E,ROW())&lt;&gt;0,INDEX(C:C,ROW()-1),0))</f>
        <v>0</v>
      </c>
      <c r="D1348" s="44" cm="1">
        <f t="array" ref="D1348">IF(INDEX(G:G,ROW())&lt;&gt;"",INDEX(G:G,ROW()),IF(INDEX(E:E,ROW())&lt;&gt;0,INDEX(D:D,ROW()-1),0))</f>
        <v>0</v>
      </c>
      <c r="E1348" s="217" cm="1">
        <f t="array" ref="E1348">IF(INDEX(I:I,ROW())&lt;&gt;"",VALUE(TRIM(LEFT(INDEX(I:I,ROW()),6))),0)</f>
        <v>0</v>
      </c>
      <c r="F1348" s="283"/>
      <c r="G1348" s="287"/>
      <c r="H1348" s="302"/>
      <c r="I1348" s="288"/>
      <c r="J1348" s="302"/>
      <c r="K1348" s="303"/>
      <c r="L1348" s="50"/>
      <c r="M1348" s="63"/>
    </row>
    <row r="1349" spans="1:13">
      <c r="A1349" s="44" cm="1">
        <f t="array" aca="1" ref="A1349" ca="1">IF(INDEX(B:B,ROW()),COUNTIF(OFFSET(INDEX(B:B,ROW()),ROW()*-1+6,,ROW()-5),TRUE),0)</f>
        <v>0</v>
      </c>
      <c r="B1349" s="44" t="b" cm="1">
        <f t="array" ref="B1349">AND(分科號=INDEX(E:E,ROW()),INDEX(D:D,ROW())&gt;=分起日,INDEX(D:D,ROW())&lt;=分訖日,IF(分專案="全部",TRUE,INDEX(J:J,ROW())=分專案))</f>
        <v>0</v>
      </c>
      <c r="C1349" s="45" cm="1">
        <f t="array" ref="C1349">IF(INDEX(F:F,ROW())&lt;&gt;"",INDEX(F:F,ROW()),IF(INDEX(E:E,ROW())&lt;&gt;0,INDEX(C:C,ROW()-1),0))</f>
        <v>0</v>
      </c>
      <c r="D1349" s="44" cm="1">
        <f t="array" ref="D1349">IF(INDEX(G:G,ROW())&lt;&gt;"",INDEX(G:G,ROW()),IF(INDEX(E:E,ROW())&lt;&gt;0,INDEX(D:D,ROW()-1),0))</f>
        <v>0</v>
      </c>
      <c r="E1349" s="217" cm="1">
        <f t="array" ref="E1349">IF(INDEX(I:I,ROW())&lt;&gt;"",VALUE(TRIM(LEFT(INDEX(I:I,ROW()),6))),0)</f>
        <v>0</v>
      </c>
      <c r="F1349" s="283"/>
      <c r="G1349" s="287"/>
      <c r="H1349" s="302"/>
      <c r="I1349" s="288"/>
      <c r="J1349" s="302"/>
      <c r="K1349" s="303"/>
      <c r="L1349" s="50"/>
      <c r="M1349" s="63"/>
    </row>
    <row r="1350" spans="1:13">
      <c r="A1350" s="44" cm="1">
        <f t="array" aca="1" ref="A1350" ca="1">IF(INDEX(B:B,ROW()),COUNTIF(OFFSET(INDEX(B:B,ROW()),ROW()*-1+6,,ROW()-5),TRUE),0)</f>
        <v>0</v>
      </c>
      <c r="B1350" s="44" t="b" cm="1">
        <f t="array" ref="B1350">AND(分科號=INDEX(E:E,ROW()),INDEX(D:D,ROW())&gt;=分起日,INDEX(D:D,ROW())&lt;=分訖日,IF(分專案="全部",TRUE,INDEX(J:J,ROW())=分專案))</f>
        <v>0</v>
      </c>
      <c r="C1350" s="45" cm="1">
        <f t="array" ref="C1350">IF(INDEX(F:F,ROW())&lt;&gt;"",INDEX(F:F,ROW()),IF(INDEX(E:E,ROW())&lt;&gt;0,INDEX(C:C,ROW()-1),0))</f>
        <v>0</v>
      </c>
      <c r="D1350" s="44" cm="1">
        <f t="array" ref="D1350">IF(INDEX(G:G,ROW())&lt;&gt;"",INDEX(G:G,ROW()),IF(INDEX(E:E,ROW())&lt;&gt;0,INDEX(D:D,ROW()-1),0))</f>
        <v>0</v>
      </c>
      <c r="E1350" s="217" cm="1">
        <f t="array" ref="E1350">IF(INDEX(I:I,ROW())&lt;&gt;"",VALUE(TRIM(LEFT(INDEX(I:I,ROW()),6))),0)</f>
        <v>0</v>
      </c>
      <c r="F1350" s="283"/>
      <c r="G1350" s="287"/>
      <c r="H1350" s="302"/>
      <c r="I1350" s="288"/>
      <c r="J1350" s="302"/>
      <c r="K1350" s="303"/>
      <c r="L1350" s="50"/>
      <c r="M1350" s="63"/>
    </row>
    <row r="1351" spans="1:13">
      <c r="A1351" s="44" cm="1">
        <f t="array" aca="1" ref="A1351" ca="1">IF(INDEX(B:B,ROW()),COUNTIF(OFFSET(INDEX(B:B,ROW()),ROW()*-1+6,,ROW()-5),TRUE),0)</f>
        <v>0</v>
      </c>
      <c r="B1351" s="44" t="b" cm="1">
        <f t="array" ref="B1351">AND(分科號=INDEX(E:E,ROW()),INDEX(D:D,ROW())&gt;=分起日,INDEX(D:D,ROW())&lt;=分訖日,IF(分專案="全部",TRUE,INDEX(J:J,ROW())=分專案))</f>
        <v>0</v>
      </c>
      <c r="C1351" s="45" cm="1">
        <f t="array" ref="C1351">IF(INDEX(F:F,ROW())&lt;&gt;"",INDEX(F:F,ROW()),IF(INDEX(E:E,ROW())&lt;&gt;0,INDEX(C:C,ROW()-1),0))</f>
        <v>0</v>
      </c>
      <c r="D1351" s="44" cm="1">
        <f t="array" ref="D1351">IF(INDEX(G:G,ROW())&lt;&gt;"",INDEX(G:G,ROW()),IF(INDEX(E:E,ROW())&lt;&gt;0,INDEX(D:D,ROW()-1),0))</f>
        <v>0</v>
      </c>
      <c r="E1351" s="217" cm="1">
        <f t="array" ref="E1351">IF(INDEX(I:I,ROW())&lt;&gt;"",VALUE(TRIM(LEFT(INDEX(I:I,ROW()),6))),0)</f>
        <v>0</v>
      </c>
      <c r="F1351" s="283"/>
      <c r="G1351" s="287"/>
      <c r="H1351" s="302"/>
      <c r="I1351" s="288"/>
      <c r="J1351" s="302"/>
      <c r="K1351" s="303"/>
      <c r="L1351" s="50"/>
      <c r="M1351" s="63"/>
    </row>
    <row r="1352" spans="1:13">
      <c r="A1352" s="44" cm="1">
        <f t="array" aca="1" ref="A1352" ca="1">IF(INDEX(B:B,ROW()),COUNTIF(OFFSET(INDEX(B:B,ROW()),ROW()*-1+6,,ROW()-5),TRUE),0)</f>
        <v>0</v>
      </c>
      <c r="B1352" s="44" t="b" cm="1">
        <f t="array" ref="B1352">AND(分科號=INDEX(E:E,ROW()),INDEX(D:D,ROW())&gt;=分起日,INDEX(D:D,ROW())&lt;=分訖日,IF(分專案="全部",TRUE,INDEX(J:J,ROW())=分專案))</f>
        <v>0</v>
      </c>
      <c r="C1352" s="45" cm="1">
        <f t="array" ref="C1352">IF(INDEX(F:F,ROW())&lt;&gt;"",INDEX(F:F,ROW()),IF(INDEX(E:E,ROW())&lt;&gt;0,INDEX(C:C,ROW()-1),0))</f>
        <v>0</v>
      </c>
      <c r="D1352" s="44" cm="1">
        <f t="array" ref="D1352">IF(INDEX(G:G,ROW())&lt;&gt;"",INDEX(G:G,ROW()),IF(INDEX(E:E,ROW())&lt;&gt;0,INDEX(D:D,ROW()-1),0))</f>
        <v>0</v>
      </c>
      <c r="E1352" s="217" cm="1">
        <f t="array" ref="E1352">IF(INDEX(I:I,ROW())&lt;&gt;"",VALUE(TRIM(LEFT(INDEX(I:I,ROW()),6))),0)</f>
        <v>0</v>
      </c>
      <c r="F1352" s="283"/>
      <c r="G1352" s="287"/>
      <c r="H1352" s="302"/>
      <c r="I1352" s="288"/>
      <c r="J1352" s="302"/>
      <c r="K1352" s="303"/>
      <c r="L1352" s="50"/>
      <c r="M1352" s="63"/>
    </row>
    <row r="1353" spans="1:13">
      <c r="A1353" s="44" cm="1">
        <f t="array" aca="1" ref="A1353" ca="1">IF(INDEX(B:B,ROW()),COUNTIF(OFFSET(INDEX(B:B,ROW()),ROW()*-1+6,,ROW()-5),TRUE),0)</f>
        <v>0</v>
      </c>
      <c r="B1353" s="44" t="b" cm="1">
        <f t="array" ref="B1353">AND(分科號=INDEX(E:E,ROW()),INDEX(D:D,ROW())&gt;=分起日,INDEX(D:D,ROW())&lt;=分訖日,IF(分專案="全部",TRUE,INDEX(J:J,ROW())=分專案))</f>
        <v>0</v>
      </c>
      <c r="C1353" s="45" cm="1">
        <f t="array" ref="C1353">IF(INDEX(F:F,ROW())&lt;&gt;"",INDEX(F:F,ROW()),IF(INDEX(E:E,ROW())&lt;&gt;0,INDEX(C:C,ROW()-1),0))</f>
        <v>0</v>
      </c>
      <c r="D1353" s="44" cm="1">
        <f t="array" ref="D1353">IF(INDEX(G:G,ROW())&lt;&gt;"",INDEX(G:G,ROW()),IF(INDEX(E:E,ROW())&lt;&gt;0,INDEX(D:D,ROW()-1),0))</f>
        <v>0</v>
      </c>
      <c r="E1353" s="217" cm="1">
        <f t="array" ref="E1353">IF(INDEX(I:I,ROW())&lt;&gt;"",VALUE(TRIM(LEFT(INDEX(I:I,ROW()),6))),0)</f>
        <v>0</v>
      </c>
      <c r="F1353" s="283"/>
      <c r="G1353" s="287"/>
      <c r="H1353" s="302"/>
      <c r="I1353" s="288"/>
      <c r="J1353" s="302"/>
      <c r="K1353" s="303"/>
      <c r="L1353" s="50"/>
      <c r="M1353" s="63"/>
    </row>
    <row r="1354" spans="1:13">
      <c r="A1354" s="44" cm="1">
        <f t="array" aca="1" ref="A1354" ca="1">IF(INDEX(B:B,ROW()),COUNTIF(OFFSET(INDEX(B:B,ROW()),ROW()*-1+6,,ROW()-5),TRUE),0)</f>
        <v>0</v>
      </c>
      <c r="B1354" s="44" t="b" cm="1">
        <f t="array" ref="B1354">AND(分科號=INDEX(E:E,ROW()),INDEX(D:D,ROW())&gt;=分起日,INDEX(D:D,ROW())&lt;=分訖日,IF(分專案="全部",TRUE,INDEX(J:J,ROW())=分專案))</f>
        <v>0</v>
      </c>
      <c r="C1354" s="45" cm="1">
        <f t="array" ref="C1354">IF(INDEX(F:F,ROW())&lt;&gt;"",INDEX(F:F,ROW()),IF(INDEX(E:E,ROW())&lt;&gt;0,INDEX(C:C,ROW()-1),0))</f>
        <v>0</v>
      </c>
      <c r="D1354" s="44" cm="1">
        <f t="array" ref="D1354">IF(INDEX(G:G,ROW())&lt;&gt;"",INDEX(G:G,ROW()),IF(INDEX(E:E,ROW())&lt;&gt;0,INDEX(D:D,ROW()-1),0))</f>
        <v>0</v>
      </c>
      <c r="E1354" s="217" cm="1">
        <f t="array" ref="E1354">IF(INDEX(I:I,ROW())&lt;&gt;"",VALUE(TRIM(LEFT(INDEX(I:I,ROW()),6))),0)</f>
        <v>0</v>
      </c>
      <c r="F1354" s="283"/>
      <c r="G1354" s="287"/>
      <c r="H1354" s="302"/>
      <c r="I1354" s="288"/>
      <c r="J1354" s="302"/>
      <c r="K1354" s="303"/>
      <c r="L1354" s="50"/>
      <c r="M1354" s="63"/>
    </row>
    <row r="1355" spans="1:13">
      <c r="A1355" s="44" cm="1">
        <f t="array" aca="1" ref="A1355" ca="1">IF(INDEX(B:B,ROW()),COUNTIF(OFFSET(INDEX(B:B,ROW()),ROW()*-1+6,,ROW()-5),TRUE),0)</f>
        <v>0</v>
      </c>
      <c r="B1355" s="44" t="b" cm="1">
        <f t="array" ref="B1355">AND(分科號=INDEX(E:E,ROW()),INDEX(D:D,ROW())&gt;=分起日,INDEX(D:D,ROW())&lt;=分訖日,IF(分專案="全部",TRUE,INDEX(J:J,ROW())=分專案))</f>
        <v>0</v>
      </c>
      <c r="C1355" s="45" cm="1">
        <f t="array" ref="C1355">IF(INDEX(F:F,ROW())&lt;&gt;"",INDEX(F:F,ROW()),IF(INDEX(E:E,ROW())&lt;&gt;0,INDEX(C:C,ROW()-1),0))</f>
        <v>0</v>
      </c>
      <c r="D1355" s="44" cm="1">
        <f t="array" ref="D1355">IF(INDEX(G:G,ROW())&lt;&gt;"",INDEX(G:G,ROW()),IF(INDEX(E:E,ROW())&lt;&gt;0,INDEX(D:D,ROW()-1),0))</f>
        <v>0</v>
      </c>
      <c r="E1355" s="217" cm="1">
        <f t="array" ref="E1355">IF(INDEX(I:I,ROW())&lt;&gt;"",VALUE(TRIM(LEFT(INDEX(I:I,ROW()),6))),0)</f>
        <v>0</v>
      </c>
      <c r="F1355" s="283"/>
      <c r="G1355" s="287"/>
      <c r="H1355" s="302"/>
      <c r="I1355" s="288"/>
      <c r="J1355" s="302"/>
      <c r="K1355" s="303"/>
      <c r="L1355" s="50"/>
      <c r="M1355" s="63"/>
    </row>
    <row r="1356" spans="1:13">
      <c r="A1356" s="44" cm="1">
        <f t="array" aca="1" ref="A1356" ca="1">IF(INDEX(B:B,ROW()),COUNTIF(OFFSET(INDEX(B:B,ROW()),ROW()*-1+6,,ROW()-5),TRUE),0)</f>
        <v>0</v>
      </c>
      <c r="B1356" s="44" t="b" cm="1">
        <f t="array" ref="B1356">AND(分科號=INDEX(E:E,ROW()),INDEX(D:D,ROW())&gt;=分起日,INDEX(D:D,ROW())&lt;=分訖日,IF(分專案="全部",TRUE,INDEX(J:J,ROW())=分專案))</f>
        <v>0</v>
      </c>
      <c r="C1356" s="45" cm="1">
        <f t="array" ref="C1356">IF(INDEX(F:F,ROW())&lt;&gt;"",INDEX(F:F,ROW()),IF(INDEX(E:E,ROW())&lt;&gt;0,INDEX(C:C,ROW()-1),0))</f>
        <v>0</v>
      </c>
      <c r="D1356" s="44" cm="1">
        <f t="array" ref="D1356">IF(INDEX(G:G,ROW())&lt;&gt;"",INDEX(G:G,ROW()),IF(INDEX(E:E,ROW())&lt;&gt;0,INDEX(D:D,ROW()-1),0))</f>
        <v>0</v>
      </c>
      <c r="E1356" s="217" cm="1">
        <f t="array" ref="E1356">IF(INDEX(I:I,ROW())&lt;&gt;"",VALUE(TRIM(LEFT(INDEX(I:I,ROW()),6))),0)</f>
        <v>0</v>
      </c>
      <c r="F1356" s="283"/>
      <c r="G1356" s="287"/>
      <c r="H1356" s="302"/>
      <c r="I1356" s="288"/>
      <c r="J1356" s="302"/>
      <c r="K1356" s="303"/>
      <c r="L1356" s="50"/>
      <c r="M1356" s="63"/>
    </row>
    <row r="1357" spans="1:13">
      <c r="A1357" s="44" cm="1">
        <f t="array" aca="1" ref="A1357" ca="1">IF(INDEX(B:B,ROW()),COUNTIF(OFFSET(INDEX(B:B,ROW()),ROW()*-1+6,,ROW()-5),TRUE),0)</f>
        <v>0</v>
      </c>
      <c r="B1357" s="44" t="b" cm="1">
        <f t="array" ref="B1357">AND(分科號=INDEX(E:E,ROW()),INDEX(D:D,ROW())&gt;=分起日,INDEX(D:D,ROW())&lt;=分訖日,IF(分專案="全部",TRUE,INDEX(J:J,ROW())=分專案))</f>
        <v>0</v>
      </c>
      <c r="C1357" s="45" cm="1">
        <f t="array" ref="C1357">IF(INDEX(F:F,ROW())&lt;&gt;"",INDEX(F:F,ROW()),IF(INDEX(E:E,ROW())&lt;&gt;0,INDEX(C:C,ROW()-1),0))</f>
        <v>0</v>
      </c>
      <c r="D1357" s="44" cm="1">
        <f t="array" ref="D1357">IF(INDEX(G:G,ROW())&lt;&gt;"",INDEX(G:G,ROW()),IF(INDEX(E:E,ROW())&lt;&gt;0,INDEX(D:D,ROW()-1),0))</f>
        <v>0</v>
      </c>
      <c r="E1357" s="217" cm="1">
        <f t="array" ref="E1357">IF(INDEX(I:I,ROW())&lt;&gt;"",VALUE(TRIM(LEFT(INDEX(I:I,ROW()),6))),0)</f>
        <v>0</v>
      </c>
      <c r="F1357" s="283"/>
      <c r="G1357" s="287"/>
      <c r="H1357" s="302"/>
      <c r="I1357" s="288"/>
      <c r="J1357" s="302"/>
      <c r="K1357" s="303"/>
      <c r="L1357" s="50"/>
      <c r="M1357" s="63"/>
    </row>
    <row r="1358" spans="1:13">
      <c r="A1358" s="44" cm="1">
        <f t="array" aca="1" ref="A1358" ca="1">IF(INDEX(B:B,ROW()),COUNTIF(OFFSET(INDEX(B:B,ROW()),ROW()*-1+6,,ROW()-5),TRUE),0)</f>
        <v>0</v>
      </c>
      <c r="B1358" s="44" t="b" cm="1">
        <f t="array" ref="B1358">AND(分科號=INDEX(E:E,ROW()),INDEX(D:D,ROW())&gt;=分起日,INDEX(D:D,ROW())&lt;=分訖日,IF(分專案="全部",TRUE,INDEX(J:J,ROW())=分專案))</f>
        <v>0</v>
      </c>
      <c r="C1358" s="45" cm="1">
        <f t="array" ref="C1358">IF(INDEX(F:F,ROW())&lt;&gt;"",INDEX(F:F,ROW()),IF(INDEX(E:E,ROW())&lt;&gt;0,INDEX(C:C,ROW()-1),0))</f>
        <v>0</v>
      </c>
      <c r="D1358" s="44" cm="1">
        <f t="array" ref="D1358">IF(INDEX(G:G,ROW())&lt;&gt;"",INDEX(G:G,ROW()),IF(INDEX(E:E,ROW())&lt;&gt;0,INDEX(D:D,ROW()-1),0))</f>
        <v>0</v>
      </c>
      <c r="E1358" s="217" cm="1">
        <f t="array" ref="E1358">IF(INDEX(I:I,ROW())&lt;&gt;"",VALUE(TRIM(LEFT(INDEX(I:I,ROW()),6))),0)</f>
        <v>0</v>
      </c>
      <c r="F1358" s="283"/>
      <c r="G1358" s="287"/>
      <c r="H1358" s="302"/>
      <c r="I1358" s="288"/>
      <c r="J1358" s="302"/>
      <c r="K1358" s="303"/>
      <c r="L1358" s="50"/>
      <c r="M1358" s="63"/>
    </row>
    <row r="1359" spans="1:13">
      <c r="A1359" s="44" cm="1">
        <f t="array" aca="1" ref="A1359" ca="1">IF(INDEX(B:B,ROW()),COUNTIF(OFFSET(INDEX(B:B,ROW()),ROW()*-1+6,,ROW()-5),TRUE),0)</f>
        <v>0</v>
      </c>
      <c r="B1359" s="44" t="b" cm="1">
        <f t="array" ref="B1359">AND(分科號=INDEX(E:E,ROW()),INDEX(D:D,ROW())&gt;=分起日,INDEX(D:D,ROW())&lt;=分訖日,IF(分專案="全部",TRUE,INDEX(J:J,ROW())=分專案))</f>
        <v>0</v>
      </c>
      <c r="C1359" s="45" cm="1">
        <f t="array" ref="C1359">IF(INDEX(F:F,ROW())&lt;&gt;"",INDEX(F:F,ROW()),IF(INDEX(E:E,ROW())&lt;&gt;0,INDEX(C:C,ROW()-1),0))</f>
        <v>0</v>
      </c>
      <c r="D1359" s="44" cm="1">
        <f t="array" ref="D1359">IF(INDEX(G:G,ROW())&lt;&gt;"",INDEX(G:G,ROW()),IF(INDEX(E:E,ROW())&lt;&gt;0,INDEX(D:D,ROW()-1),0))</f>
        <v>0</v>
      </c>
      <c r="E1359" s="217" cm="1">
        <f t="array" ref="E1359">IF(INDEX(I:I,ROW())&lt;&gt;"",VALUE(TRIM(LEFT(INDEX(I:I,ROW()),6))),0)</f>
        <v>0</v>
      </c>
      <c r="F1359" s="283"/>
      <c r="G1359" s="287"/>
      <c r="H1359" s="302"/>
      <c r="I1359" s="288"/>
      <c r="J1359" s="302"/>
      <c r="K1359" s="303"/>
      <c r="L1359" s="50"/>
      <c r="M1359" s="63"/>
    </row>
    <row r="1360" spans="1:13">
      <c r="A1360" s="44" cm="1">
        <f t="array" aca="1" ref="A1360" ca="1">IF(INDEX(B:B,ROW()),COUNTIF(OFFSET(INDEX(B:B,ROW()),ROW()*-1+6,,ROW()-5),TRUE),0)</f>
        <v>0</v>
      </c>
      <c r="B1360" s="44" t="b" cm="1">
        <f t="array" ref="B1360">AND(分科號=INDEX(E:E,ROW()),INDEX(D:D,ROW())&gt;=分起日,INDEX(D:D,ROW())&lt;=分訖日,IF(分專案="全部",TRUE,INDEX(J:J,ROW())=分專案))</f>
        <v>0</v>
      </c>
      <c r="C1360" s="45" cm="1">
        <f t="array" ref="C1360">IF(INDEX(F:F,ROW())&lt;&gt;"",INDEX(F:F,ROW()),IF(INDEX(E:E,ROW())&lt;&gt;0,INDEX(C:C,ROW()-1),0))</f>
        <v>0</v>
      </c>
      <c r="D1360" s="44" cm="1">
        <f t="array" ref="D1360">IF(INDEX(G:G,ROW())&lt;&gt;"",INDEX(G:G,ROW()),IF(INDEX(E:E,ROW())&lt;&gt;0,INDEX(D:D,ROW()-1),0))</f>
        <v>0</v>
      </c>
      <c r="E1360" s="217" cm="1">
        <f t="array" ref="E1360">IF(INDEX(I:I,ROW())&lt;&gt;"",VALUE(TRIM(LEFT(INDEX(I:I,ROW()),6))),0)</f>
        <v>0</v>
      </c>
      <c r="F1360" s="283"/>
      <c r="G1360" s="287"/>
      <c r="H1360" s="302"/>
      <c r="I1360" s="288"/>
      <c r="J1360" s="302"/>
      <c r="K1360" s="303"/>
      <c r="L1360" s="50"/>
      <c r="M1360" s="63"/>
    </row>
    <row r="1361" spans="1:13">
      <c r="A1361" s="44" cm="1">
        <f t="array" aca="1" ref="A1361" ca="1">IF(INDEX(B:B,ROW()),COUNTIF(OFFSET(INDEX(B:B,ROW()),ROW()*-1+6,,ROW()-5),TRUE),0)</f>
        <v>0</v>
      </c>
      <c r="B1361" s="44" t="b" cm="1">
        <f t="array" ref="B1361">AND(分科號=INDEX(E:E,ROW()),INDEX(D:D,ROW())&gt;=分起日,INDEX(D:D,ROW())&lt;=分訖日,IF(分專案="全部",TRUE,INDEX(J:J,ROW())=分專案))</f>
        <v>0</v>
      </c>
      <c r="C1361" s="45" cm="1">
        <f t="array" ref="C1361">IF(INDEX(F:F,ROW())&lt;&gt;"",INDEX(F:F,ROW()),IF(INDEX(E:E,ROW())&lt;&gt;0,INDEX(C:C,ROW()-1),0))</f>
        <v>0</v>
      </c>
      <c r="D1361" s="44" cm="1">
        <f t="array" ref="D1361">IF(INDEX(G:G,ROW())&lt;&gt;"",INDEX(G:G,ROW()),IF(INDEX(E:E,ROW())&lt;&gt;0,INDEX(D:D,ROW()-1),0))</f>
        <v>0</v>
      </c>
      <c r="E1361" s="217" cm="1">
        <f t="array" ref="E1361">IF(INDEX(I:I,ROW())&lt;&gt;"",VALUE(TRIM(LEFT(INDEX(I:I,ROW()),6))),0)</f>
        <v>0</v>
      </c>
      <c r="F1361" s="283"/>
      <c r="G1361" s="287"/>
      <c r="H1361" s="302"/>
      <c r="I1361" s="288"/>
      <c r="J1361" s="302"/>
      <c r="K1361" s="303"/>
      <c r="L1361" s="50"/>
      <c r="M1361" s="63"/>
    </row>
    <row r="1362" spans="1:13">
      <c r="A1362" s="44" cm="1">
        <f t="array" aca="1" ref="A1362" ca="1">IF(INDEX(B:B,ROW()),COUNTIF(OFFSET(INDEX(B:B,ROW()),ROW()*-1+6,,ROW()-5),TRUE),0)</f>
        <v>0</v>
      </c>
      <c r="B1362" s="44" t="b" cm="1">
        <f t="array" ref="B1362">AND(分科號=INDEX(E:E,ROW()),INDEX(D:D,ROW())&gt;=分起日,INDEX(D:D,ROW())&lt;=分訖日,IF(分專案="全部",TRUE,INDEX(J:J,ROW())=分專案))</f>
        <v>0</v>
      </c>
      <c r="C1362" s="45" cm="1">
        <f t="array" ref="C1362">IF(INDEX(F:F,ROW())&lt;&gt;"",INDEX(F:F,ROW()),IF(INDEX(E:E,ROW())&lt;&gt;0,INDEX(C:C,ROW()-1),0))</f>
        <v>0</v>
      </c>
      <c r="D1362" s="44" cm="1">
        <f t="array" ref="D1362">IF(INDEX(G:G,ROW())&lt;&gt;"",INDEX(G:G,ROW()),IF(INDEX(E:E,ROW())&lt;&gt;0,INDEX(D:D,ROW()-1),0))</f>
        <v>0</v>
      </c>
      <c r="E1362" s="217" cm="1">
        <f t="array" ref="E1362">IF(INDEX(I:I,ROW())&lt;&gt;"",VALUE(TRIM(LEFT(INDEX(I:I,ROW()),6))),0)</f>
        <v>0</v>
      </c>
      <c r="F1362" s="283"/>
      <c r="G1362" s="287"/>
      <c r="H1362" s="302"/>
      <c r="I1362" s="288"/>
      <c r="J1362" s="302"/>
      <c r="K1362" s="303"/>
      <c r="L1362" s="50"/>
      <c r="M1362" s="63"/>
    </row>
    <row r="1363" spans="1:13">
      <c r="A1363" s="44" cm="1">
        <f t="array" aca="1" ref="A1363" ca="1">IF(INDEX(B:B,ROW()),COUNTIF(OFFSET(INDEX(B:B,ROW()),ROW()*-1+6,,ROW()-5),TRUE),0)</f>
        <v>0</v>
      </c>
      <c r="B1363" s="44" t="b" cm="1">
        <f t="array" ref="B1363">AND(分科號=INDEX(E:E,ROW()),INDEX(D:D,ROW())&gt;=分起日,INDEX(D:D,ROW())&lt;=分訖日,IF(分專案="全部",TRUE,INDEX(J:J,ROW())=分專案))</f>
        <v>0</v>
      </c>
      <c r="C1363" s="45" cm="1">
        <f t="array" ref="C1363">IF(INDEX(F:F,ROW())&lt;&gt;"",INDEX(F:F,ROW()),IF(INDEX(E:E,ROW())&lt;&gt;0,INDEX(C:C,ROW()-1),0))</f>
        <v>0</v>
      </c>
      <c r="D1363" s="44" cm="1">
        <f t="array" ref="D1363">IF(INDEX(G:G,ROW())&lt;&gt;"",INDEX(G:G,ROW()),IF(INDEX(E:E,ROW())&lt;&gt;0,INDEX(D:D,ROW()-1),0))</f>
        <v>0</v>
      </c>
      <c r="E1363" s="217" cm="1">
        <f t="array" ref="E1363">IF(INDEX(I:I,ROW())&lt;&gt;"",VALUE(TRIM(LEFT(INDEX(I:I,ROW()),6))),0)</f>
        <v>0</v>
      </c>
      <c r="F1363" s="283"/>
      <c r="G1363" s="287"/>
      <c r="H1363" s="302"/>
      <c r="I1363" s="288"/>
      <c r="J1363" s="302"/>
      <c r="K1363" s="303"/>
      <c r="L1363" s="50"/>
      <c r="M1363" s="63"/>
    </row>
    <row r="1364" spans="1:13">
      <c r="A1364" s="44" cm="1">
        <f t="array" aca="1" ref="A1364" ca="1">IF(INDEX(B:B,ROW()),COUNTIF(OFFSET(INDEX(B:B,ROW()),ROW()*-1+6,,ROW()-5),TRUE),0)</f>
        <v>0</v>
      </c>
      <c r="B1364" s="44" t="b" cm="1">
        <f t="array" ref="B1364">AND(分科號=INDEX(E:E,ROW()),INDEX(D:D,ROW())&gt;=分起日,INDEX(D:D,ROW())&lt;=分訖日,IF(分專案="全部",TRUE,INDEX(J:J,ROW())=分專案))</f>
        <v>0</v>
      </c>
      <c r="C1364" s="45" cm="1">
        <f t="array" ref="C1364">IF(INDEX(F:F,ROW())&lt;&gt;"",INDEX(F:F,ROW()),IF(INDEX(E:E,ROW())&lt;&gt;0,INDEX(C:C,ROW()-1),0))</f>
        <v>0</v>
      </c>
      <c r="D1364" s="44" cm="1">
        <f t="array" ref="D1364">IF(INDEX(G:G,ROW())&lt;&gt;"",INDEX(G:G,ROW()),IF(INDEX(E:E,ROW())&lt;&gt;0,INDEX(D:D,ROW()-1),0))</f>
        <v>0</v>
      </c>
      <c r="E1364" s="217" cm="1">
        <f t="array" ref="E1364">IF(INDEX(I:I,ROW())&lt;&gt;"",VALUE(TRIM(LEFT(INDEX(I:I,ROW()),6))),0)</f>
        <v>0</v>
      </c>
      <c r="F1364" s="283"/>
      <c r="G1364" s="287"/>
      <c r="H1364" s="302"/>
      <c r="I1364" s="288"/>
      <c r="J1364" s="302"/>
      <c r="K1364" s="303"/>
      <c r="L1364" s="50"/>
      <c r="M1364" s="63"/>
    </row>
    <row r="1365" spans="1:13">
      <c r="A1365" s="44" cm="1">
        <f t="array" aca="1" ref="A1365" ca="1">IF(INDEX(B:B,ROW()),COUNTIF(OFFSET(INDEX(B:B,ROW()),ROW()*-1+6,,ROW()-5),TRUE),0)</f>
        <v>0</v>
      </c>
      <c r="B1365" s="44" t="b" cm="1">
        <f t="array" ref="B1365">AND(分科號=INDEX(E:E,ROW()),INDEX(D:D,ROW())&gt;=分起日,INDEX(D:D,ROW())&lt;=分訖日,IF(分專案="全部",TRUE,INDEX(J:J,ROW())=分專案))</f>
        <v>0</v>
      </c>
      <c r="C1365" s="45" cm="1">
        <f t="array" ref="C1365">IF(INDEX(F:F,ROW())&lt;&gt;"",INDEX(F:F,ROW()),IF(INDEX(E:E,ROW())&lt;&gt;0,INDEX(C:C,ROW()-1),0))</f>
        <v>0</v>
      </c>
      <c r="D1365" s="44" cm="1">
        <f t="array" ref="D1365">IF(INDEX(G:G,ROW())&lt;&gt;"",INDEX(G:G,ROW()),IF(INDEX(E:E,ROW())&lt;&gt;0,INDEX(D:D,ROW()-1),0))</f>
        <v>0</v>
      </c>
      <c r="E1365" s="217" cm="1">
        <f t="array" ref="E1365">IF(INDEX(I:I,ROW())&lt;&gt;"",VALUE(TRIM(LEFT(INDEX(I:I,ROW()),6))),0)</f>
        <v>0</v>
      </c>
      <c r="F1365" s="283"/>
      <c r="G1365" s="287"/>
      <c r="H1365" s="302"/>
      <c r="I1365" s="288"/>
      <c r="J1365" s="302"/>
      <c r="K1365" s="303"/>
      <c r="L1365" s="50"/>
      <c r="M1365" s="63"/>
    </row>
    <row r="1366" spans="1:13">
      <c r="A1366" s="44" cm="1">
        <f t="array" aca="1" ref="A1366" ca="1">IF(INDEX(B:B,ROW()),COUNTIF(OFFSET(INDEX(B:B,ROW()),ROW()*-1+6,,ROW()-5),TRUE),0)</f>
        <v>0</v>
      </c>
      <c r="B1366" s="44" t="b" cm="1">
        <f t="array" ref="B1366">AND(分科號=INDEX(E:E,ROW()),INDEX(D:D,ROW())&gt;=分起日,INDEX(D:D,ROW())&lt;=分訖日,IF(分專案="全部",TRUE,INDEX(J:J,ROW())=分專案))</f>
        <v>0</v>
      </c>
      <c r="C1366" s="45" cm="1">
        <f t="array" ref="C1366">IF(INDEX(F:F,ROW())&lt;&gt;"",INDEX(F:F,ROW()),IF(INDEX(E:E,ROW())&lt;&gt;0,INDEX(C:C,ROW()-1),0))</f>
        <v>0</v>
      </c>
      <c r="D1366" s="44" cm="1">
        <f t="array" ref="D1366">IF(INDEX(G:G,ROW())&lt;&gt;"",INDEX(G:G,ROW()),IF(INDEX(E:E,ROW())&lt;&gt;0,INDEX(D:D,ROW()-1),0))</f>
        <v>0</v>
      </c>
      <c r="E1366" s="217" cm="1">
        <f t="array" ref="E1366">IF(INDEX(I:I,ROW())&lt;&gt;"",VALUE(TRIM(LEFT(INDEX(I:I,ROW()),6))),0)</f>
        <v>0</v>
      </c>
      <c r="F1366" s="283"/>
      <c r="G1366" s="287"/>
      <c r="H1366" s="302"/>
      <c r="I1366" s="288"/>
      <c r="J1366" s="302"/>
      <c r="K1366" s="303"/>
      <c r="L1366" s="50"/>
      <c r="M1366" s="63"/>
    </row>
    <row r="1367" spans="1:13">
      <c r="A1367" s="44" cm="1">
        <f t="array" aca="1" ref="A1367" ca="1">IF(INDEX(B:B,ROW()),COUNTIF(OFFSET(INDEX(B:B,ROW()),ROW()*-1+6,,ROW()-5),TRUE),0)</f>
        <v>0</v>
      </c>
      <c r="B1367" s="44" t="b" cm="1">
        <f t="array" ref="B1367">AND(分科號=INDEX(E:E,ROW()),INDEX(D:D,ROW())&gt;=分起日,INDEX(D:D,ROW())&lt;=分訖日,IF(分專案="全部",TRUE,INDEX(J:J,ROW())=分專案))</f>
        <v>0</v>
      </c>
      <c r="C1367" s="45" cm="1">
        <f t="array" ref="C1367">IF(INDEX(F:F,ROW())&lt;&gt;"",INDEX(F:F,ROW()),IF(INDEX(E:E,ROW())&lt;&gt;0,INDEX(C:C,ROW()-1),0))</f>
        <v>0</v>
      </c>
      <c r="D1367" s="44" cm="1">
        <f t="array" ref="D1367">IF(INDEX(G:G,ROW())&lt;&gt;"",INDEX(G:G,ROW()),IF(INDEX(E:E,ROW())&lt;&gt;0,INDEX(D:D,ROW()-1),0))</f>
        <v>0</v>
      </c>
      <c r="E1367" s="217" cm="1">
        <f t="array" ref="E1367">IF(INDEX(I:I,ROW())&lt;&gt;"",VALUE(TRIM(LEFT(INDEX(I:I,ROW()),6))),0)</f>
        <v>0</v>
      </c>
      <c r="F1367" s="283"/>
      <c r="G1367" s="287"/>
      <c r="H1367" s="302"/>
      <c r="I1367" s="288"/>
      <c r="J1367" s="302"/>
      <c r="K1367" s="303"/>
      <c r="L1367" s="50"/>
      <c r="M1367" s="63"/>
    </row>
    <row r="1368" spans="1:13">
      <c r="A1368" s="44" cm="1">
        <f t="array" aca="1" ref="A1368" ca="1">IF(INDEX(B:B,ROW()),COUNTIF(OFFSET(INDEX(B:B,ROW()),ROW()*-1+6,,ROW()-5),TRUE),0)</f>
        <v>0</v>
      </c>
      <c r="B1368" s="44" t="b" cm="1">
        <f t="array" ref="B1368">AND(分科號=INDEX(E:E,ROW()),INDEX(D:D,ROW())&gt;=分起日,INDEX(D:D,ROW())&lt;=分訖日,IF(分專案="全部",TRUE,INDEX(J:J,ROW())=分專案))</f>
        <v>0</v>
      </c>
      <c r="C1368" s="45" cm="1">
        <f t="array" ref="C1368">IF(INDEX(F:F,ROW())&lt;&gt;"",INDEX(F:F,ROW()),IF(INDEX(E:E,ROW())&lt;&gt;0,INDEX(C:C,ROW()-1),0))</f>
        <v>0</v>
      </c>
      <c r="D1368" s="44" cm="1">
        <f t="array" ref="D1368">IF(INDEX(G:G,ROW())&lt;&gt;"",INDEX(G:G,ROW()),IF(INDEX(E:E,ROW())&lt;&gt;0,INDEX(D:D,ROW()-1),0))</f>
        <v>0</v>
      </c>
      <c r="E1368" s="217" cm="1">
        <f t="array" ref="E1368">IF(INDEX(I:I,ROW())&lt;&gt;"",VALUE(TRIM(LEFT(INDEX(I:I,ROW()),6))),0)</f>
        <v>0</v>
      </c>
      <c r="F1368" s="283"/>
      <c r="G1368" s="287"/>
      <c r="H1368" s="302"/>
      <c r="I1368" s="288"/>
      <c r="J1368" s="302"/>
      <c r="K1368" s="303"/>
      <c r="L1368" s="50"/>
      <c r="M1368" s="63"/>
    </row>
    <row r="1369" spans="1:13">
      <c r="A1369" s="44" cm="1">
        <f t="array" aca="1" ref="A1369" ca="1">IF(INDEX(B:B,ROW()),COUNTIF(OFFSET(INDEX(B:B,ROW()),ROW()*-1+6,,ROW()-5),TRUE),0)</f>
        <v>0</v>
      </c>
      <c r="B1369" s="44" t="b" cm="1">
        <f t="array" ref="B1369">AND(分科號=INDEX(E:E,ROW()),INDEX(D:D,ROW())&gt;=分起日,INDEX(D:D,ROW())&lt;=分訖日,IF(分專案="全部",TRUE,INDEX(J:J,ROW())=分專案))</f>
        <v>0</v>
      </c>
      <c r="C1369" s="45" cm="1">
        <f t="array" ref="C1369">IF(INDEX(F:F,ROW())&lt;&gt;"",INDEX(F:F,ROW()),IF(INDEX(E:E,ROW())&lt;&gt;0,INDEX(C:C,ROW()-1),0))</f>
        <v>0</v>
      </c>
      <c r="D1369" s="44" cm="1">
        <f t="array" ref="D1369">IF(INDEX(G:G,ROW())&lt;&gt;"",INDEX(G:G,ROW()),IF(INDEX(E:E,ROW())&lt;&gt;0,INDEX(D:D,ROW()-1),0))</f>
        <v>0</v>
      </c>
      <c r="E1369" s="217" cm="1">
        <f t="array" ref="E1369">IF(INDEX(I:I,ROW())&lt;&gt;"",VALUE(TRIM(LEFT(INDEX(I:I,ROW()),6))),0)</f>
        <v>0</v>
      </c>
      <c r="F1369" s="283"/>
      <c r="G1369" s="287"/>
      <c r="H1369" s="302"/>
      <c r="I1369" s="288"/>
      <c r="J1369" s="302"/>
      <c r="K1369" s="303"/>
      <c r="L1369" s="50"/>
      <c r="M1369" s="63"/>
    </row>
    <row r="1370" spans="1:13">
      <c r="A1370" s="44" cm="1">
        <f t="array" aca="1" ref="A1370" ca="1">IF(INDEX(B:B,ROW()),COUNTIF(OFFSET(INDEX(B:B,ROW()),ROW()*-1+6,,ROW()-5),TRUE),0)</f>
        <v>0</v>
      </c>
      <c r="B1370" s="44" t="b" cm="1">
        <f t="array" ref="B1370">AND(分科號=INDEX(E:E,ROW()),INDEX(D:D,ROW())&gt;=分起日,INDEX(D:D,ROW())&lt;=分訖日,IF(分專案="全部",TRUE,INDEX(J:J,ROW())=分專案))</f>
        <v>0</v>
      </c>
      <c r="C1370" s="45" cm="1">
        <f t="array" ref="C1370">IF(INDEX(F:F,ROW())&lt;&gt;"",INDEX(F:F,ROW()),IF(INDEX(E:E,ROW())&lt;&gt;0,INDEX(C:C,ROW()-1),0))</f>
        <v>0</v>
      </c>
      <c r="D1370" s="44" cm="1">
        <f t="array" ref="D1370">IF(INDEX(G:G,ROW())&lt;&gt;"",INDEX(G:G,ROW()),IF(INDEX(E:E,ROW())&lt;&gt;0,INDEX(D:D,ROW()-1),0))</f>
        <v>0</v>
      </c>
      <c r="E1370" s="217" cm="1">
        <f t="array" ref="E1370">IF(INDEX(I:I,ROW())&lt;&gt;"",VALUE(TRIM(LEFT(INDEX(I:I,ROW()),6))),0)</f>
        <v>0</v>
      </c>
      <c r="F1370" s="283"/>
      <c r="G1370" s="287"/>
      <c r="H1370" s="302"/>
      <c r="I1370" s="288"/>
      <c r="J1370" s="302"/>
      <c r="K1370" s="303"/>
      <c r="L1370" s="50"/>
      <c r="M1370" s="63"/>
    </row>
    <row r="1371" spans="1:13">
      <c r="A1371" s="44" cm="1">
        <f t="array" aca="1" ref="A1371" ca="1">IF(INDEX(B:B,ROW()),COUNTIF(OFFSET(INDEX(B:B,ROW()),ROW()*-1+6,,ROW()-5),TRUE),0)</f>
        <v>0</v>
      </c>
      <c r="B1371" s="44" t="b" cm="1">
        <f t="array" ref="B1371">AND(分科號=INDEX(E:E,ROW()),INDEX(D:D,ROW())&gt;=分起日,INDEX(D:D,ROW())&lt;=分訖日,IF(分專案="全部",TRUE,INDEX(J:J,ROW())=分專案))</f>
        <v>0</v>
      </c>
      <c r="C1371" s="45" cm="1">
        <f t="array" ref="C1371">IF(INDEX(F:F,ROW())&lt;&gt;"",INDEX(F:F,ROW()),IF(INDEX(E:E,ROW())&lt;&gt;0,INDEX(C:C,ROW()-1),0))</f>
        <v>0</v>
      </c>
      <c r="D1371" s="44" cm="1">
        <f t="array" ref="D1371">IF(INDEX(G:G,ROW())&lt;&gt;"",INDEX(G:G,ROW()),IF(INDEX(E:E,ROW())&lt;&gt;0,INDEX(D:D,ROW()-1),0))</f>
        <v>0</v>
      </c>
      <c r="E1371" s="217" cm="1">
        <f t="array" ref="E1371">IF(INDEX(I:I,ROW())&lt;&gt;"",VALUE(TRIM(LEFT(INDEX(I:I,ROW()),6))),0)</f>
        <v>0</v>
      </c>
      <c r="F1371" s="283"/>
      <c r="G1371" s="287"/>
      <c r="H1371" s="302"/>
      <c r="I1371" s="288"/>
      <c r="J1371" s="302"/>
      <c r="K1371" s="303"/>
      <c r="L1371" s="50"/>
      <c r="M1371" s="63"/>
    </row>
    <row r="1372" spans="1:13">
      <c r="A1372" s="44" cm="1">
        <f t="array" aca="1" ref="A1372" ca="1">IF(INDEX(B:B,ROW()),COUNTIF(OFFSET(INDEX(B:B,ROW()),ROW()*-1+6,,ROW()-5),TRUE),0)</f>
        <v>0</v>
      </c>
      <c r="B1372" s="44" t="b" cm="1">
        <f t="array" ref="B1372">AND(分科號=INDEX(E:E,ROW()),INDEX(D:D,ROW())&gt;=分起日,INDEX(D:D,ROW())&lt;=分訖日,IF(分專案="全部",TRUE,INDEX(J:J,ROW())=分專案))</f>
        <v>0</v>
      </c>
      <c r="C1372" s="45" cm="1">
        <f t="array" ref="C1372">IF(INDEX(F:F,ROW())&lt;&gt;"",INDEX(F:F,ROW()),IF(INDEX(E:E,ROW())&lt;&gt;0,INDEX(C:C,ROW()-1),0))</f>
        <v>0</v>
      </c>
      <c r="D1372" s="44" cm="1">
        <f t="array" ref="D1372">IF(INDEX(G:G,ROW())&lt;&gt;"",INDEX(G:G,ROW()),IF(INDEX(E:E,ROW())&lt;&gt;0,INDEX(D:D,ROW()-1),0))</f>
        <v>0</v>
      </c>
      <c r="E1372" s="217" cm="1">
        <f t="array" ref="E1372">IF(INDEX(I:I,ROW())&lt;&gt;"",VALUE(TRIM(LEFT(INDEX(I:I,ROW()),6))),0)</f>
        <v>0</v>
      </c>
      <c r="F1372" s="283"/>
      <c r="G1372" s="287"/>
      <c r="H1372" s="302"/>
      <c r="I1372" s="288"/>
      <c r="J1372" s="302"/>
      <c r="K1372" s="303"/>
      <c r="L1372" s="50"/>
      <c r="M1372" s="63"/>
    </row>
    <row r="1373" spans="1:13">
      <c r="A1373" s="44" cm="1">
        <f t="array" aca="1" ref="A1373" ca="1">IF(INDEX(B:B,ROW()),COUNTIF(OFFSET(INDEX(B:B,ROW()),ROW()*-1+6,,ROW()-5),TRUE),0)</f>
        <v>0</v>
      </c>
      <c r="B1373" s="44" t="b" cm="1">
        <f t="array" ref="B1373">AND(分科號=INDEX(E:E,ROW()),INDEX(D:D,ROW())&gt;=分起日,INDEX(D:D,ROW())&lt;=分訖日,IF(分專案="全部",TRUE,INDEX(J:J,ROW())=分專案))</f>
        <v>0</v>
      </c>
      <c r="C1373" s="45" cm="1">
        <f t="array" ref="C1373">IF(INDEX(F:F,ROW())&lt;&gt;"",INDEX(F:F,ROW()),IF(INDEX(E:E,ROW())&lt;&gt;0,INDEX(C:C,ROW()-1),0))</f>
        <v>0</v>
      </c>
      <c r="D1373" s="44" cm="1">
        <f t="array" ref="D1373">IF(INDEX(G:G,ROW())&lt;&gt;"",INDEX(G:G,ROW()),IF(INDEX(E:E,ROW())&lt;&gt;0,INDEX(D:D,ROW()-1),0))</f>
        <v>0</v>
      </c>
      <c r="E1373" s="217" cm="1">
        <f t="array" ref="E1373">IF(INDEX(I:I,ROW())&lt;&gt;"",VALUE(TRIM(LEFT(INDEX(I:I,ROW()),6))),0)</f>
        <v>0</v>
      </c>
      <c r="F1373" s="283"/>
      <c r="G1373" s="287"/>
      <c r="H1373" s="302"/>
      <c r="I1373" s="288"/>
      <c r="J1373" s="302"/>
      <c r="K1373" s="303"/>
      <c r="L1373" s="50"/>
      <c r="M1373" s="63"/>
    </row>
    <row r="1374" spans="1:13">
      <c r="A1374" s="44" cm="1">
        <f t="array" aca="1" ref="A1374" ca="1">IF(INDEX(B:B,ROW()),COUNTIF(OFFSET(INDEX(B:B,ROW()),ROW()*-1+6,,ROW()-5),TRUE),0)</f>
        <v>0</v>
      </c>
      <c r="B1374" s="44" t="b" cm="1">
        <f t="array" ref="B1374">AND(分科號=INDEX(E:E,ROW()),INDEX(D:D,ROW())&gt;=分起日,INDEX(D:D,ROW())&lt;=分訖日,IF(分專案="全部",TRUE,INDEX(J:J,ROW())=分專案))</f>
        <v>0</v>
      </c>
      <c r="C1374" s="45" cm="1">
        <f t="array" ref="C1374">IF(INDEX(F:F,ROW())&lt;&gt;"",INDEX(F:F,ROW()),IF(INDEX(E:E,ROW())&lt;&gt;0,INDEX(C:C,ROW()-1),0))</f>
        <v>0</v>
      </c>
      <c r="D1374" s="44" cm="1">
        <f t="array" ref="D1374">IF(INDEX(G:G,ROW())&lt;&gt;"",INDEX(G:G,ROW()),IF(INDEX(E:E,ROW())&lt;&gt;0,INDEX(D:D,ROW()-1),0))</f>
        <v>0</v>
      </c>
      <c r="E1374" s="217" cm="1">
        <f t="array" ref="E1374">IF(INDEX(I:I,ROW())&lt;&gt;"",VALUE(TRIM(LEFT(INDEX(I:I,ROW()),6))),0)</f>
        <v>0</v>
      </c>
      <c r="F1374" s="283"/>
      <c r="G1374" s="287"/>
      <c r="H1374" s="302"/>
      <c r="I1374" s="288"/>
      <c r="J1374" s="302"/>
      <c r="K1374" s="303"/>
      <c r="L1374" s="50"/>
      <c r="M1374" s="63"/>
    </row>
    <row r="1375" spans="1:13">
      <c r="A1375" s="44" cm="1">
        <f t="array" aca="1" ref="A1375" ca="1">IF(INDEX(B:B,ROW()),COUNTIF(OFFSET(INDEX(B:B,ROW()),ROW()*-1+6,,ROW()-5),TRUE),0)</f>
        <v>0</v>
      </c>
      <c r="B1375" s="44" t="b" cm="1">
        <f t="array" ref="B1375">AND(分科號=INDEX(E:E,ROW()),INDEX(D:D,ROW())&gt;=分起日,INDEX(D:D,ROW())&lt;=分訖日,IF(分專案="全部",TRUE,INDEX(J:J,ROW())=分專案))</f>
        <v>0</v>
      </c>
      <c r="C1375" s="45" cm="1">
        <f t="array" ref="C1375">IF(INDEX(F:F,ROW())&lt;&gt;"",INDEX(F:F,ROW()),IF(INDEX(E:E,ROW())&lt;&gt;0,INDEX(C:C,ROW()-1),0))</f>
        <v>0</v>
      </c>
      <c r="D1375" s="44" cm="1">
        <f t="array" ref="D1375">IF(INDEX(G:G,ROW())&lt;&gt;"",INDEX(G:G,ROW()),IF(INDEX(E:E,ROW())&lt;&gt;0,INDEX(D:D,ROW()-1),0))</f>
        <v>0</v>
      </c>
      <c r="E1375" s="217" cm="1">
        <f t="array" ref="E1375">IF(INDEX(I:I,ROW())&lt;&gt;"",VALUE(TRIM(LEFT(INDEX(I:I,ROW()),6))),0)</f>
        <v>0</v>
      </c>
      <c r="F1375" s="283"/>
      <c r="G1375" s="287"/>
      <c r="H1375" s="302"/>
      <c r="I1375" s="288"/>
      <c r="J1375" s="302"/>
      <c r="K1375" s="303"/>
      <c r="L1375" s="50"/>
      <c r="M1375" s="63"/>
    </row>
    <row r="1376" spans="1:13">
      <c r="A1376" s="44" cm="1">
        <f t="array" aca="1" ref="A1376" ca="1">IF(INDEX(B:B,ROW()),COUNTIF(OFFSET(INDEX(B:B,ROW()),ROW()*-1+6,,ROW()-5),TRUE),0)</f>
        <v>0</v>
      </c>
      <c r="B1376" s="44" t="b" cm="1">
        <f t="array" ref="B1376">AND(分科號=INDEX(E:E,ROW()),INDEX(D:D,ROW())&gt;=分起日,INDEX(D:D,ROW())&lt;=分訖日,IF(分專案="全部",TRUE,INDEX(J:J,ROW())=分專案))</f>
        <v>0</v>
      </c>
      <c r="C1376" s="45" cm="1">
        <f t="array" ref="C1376">IF(INDEX(F:F,ROW())&lt;&gt;"",INDEX(F:F,ROW()),IF(INDEX(E:E,ROW())&lt;&gt;0,INDEX(C:C,ROW()-1),0))</f>
        <v>0</v>
      </c>
      <c r="D1376" s="44" cm="1">
        <f t="array" ref="D1376">IF(INDEX(G:G,ROW())&lt;&gt;"",INDEX(G:G,ROW()),IF(INDEX(E:E,ROW())&lt;&gt;0,INDEX(D:D,ROW()-1),0))</f>
        <v>0</v>
      </c>
      <c r="E1376" s="217" cm="1">
        <f t="array" ref="E1376">IF(INDEX(I:I,ROW())&lt;&gt;"",VALUE(TRIM(LEFT(INDEX(I:I,ROW()),6))),0)</f>
        <v>0</v>
      </c>
      <c r="F1376" s="283"/>
      <c r="G1376" s="287"/>
      <c r="H1376" s="302"/>
      <c r="I1376" s="288"/>
      <c r="J1376" s="302"/>
      <c r="K1376" s="303"/>
      <c r="L1376" s="50"/>
      <c r="M1376" s="63"/>
    </row>
    <row r="1377" spans="1:13">
      <c r="A1377" s="44" cm="1">
        <f t="array" aca="1" ref="A1377" ca="1">IF(INDEX(B:B,ROW()),COUNTIF(OFFSET(INDEX(B:B,ROW()),ROW()*-1+6,,ROW()-5),TRUE),0)</f>
        <v>0</v>
      </c>
      <c r="B1377" s="44" t="b" cm="1">
        <f t="array" ref="B1377">AND(分科號=INDEX(E:E,ROW()),INDEX(D:D,ROW())&gt;=分起日,INDEX(D:D,ROW())&lt;=分訖日,IF(分專案="全部",TRUE,INDEX(J:J,ROW())=分專案))</f>
        <v>0</v>
      </c>
      <c r="C1377" s="45" cm="1">
        <f t="array" ref="C1377">IF(INDEX(F:F,ROW())&lt;&gt;"",INDEX(F:F,ROW()),IF(INDEX(E:E,ROW())&lt;&gt;0,INDEX(C:C,ROW()-1),0))</f>
        <v>0</v>
      </c>
      <c r="D1377" s="44" cm="1">
        <f t="array" ref="D1377">IF(INDEX(G:G,ROW())&lt;&gt;"",INDEX(G:G,ROW()),IF(INDEX(E:E,ROW())&lt;&gt;0,INDEX(D:D,ROW()-1),0))</f>
        <v>0</v>
      </c>
      <c r="E1377" s="217" cm="1">
        <f t="array" ref="E1377">IF(INDEX(I:I,ROW())&lt;&gt;"",VALUE(TRIM(LEFT(INDEX(I:I,ROW()),6))),0)</f>
        <v>0</v>
      </c>
      <c r="F1377" s="283"/>
      <c r="G1377" s="287"/>
      <c r="H1377" s="302"/>
      <c r="I1377" s="288"/>
      <c r="J1377" s="302"/>
      <c r="K1377" s="303"/>
      <c r="L1377" s="50"/>
      <c r="M1377" s="63"/>
    </row>
    <row r="1378" spans="1:13">
      <c r="A1378" s="44" cm="1">
        <f t="array" aca="1" ref="A1378" ca="1">IF(INDEX(B:B,ROW()),COUNTIF(OFFSET(INDEX(B:B,ROW()),ROW()*-1+6,,ROW()-5),TRUE),0)</f>
        <v>0</v>
      </c>
      <c r="B1378" s="44" t="b" cm="1">
        <f t="array" ref="B1378">AND(分科號=INDEX(E:E,ROW()),INDEX(D:D,ROW())&gt;=分起日,INDEX(D:D,ROW())&lt;=分訖日,IF(分專案="全部",TRUE,INDEX(J:J,ROW())=分專案))</f>
        <v>0</v>
      </c>
      <c r="C1378" s="45" cm="1">
        <f t="array" ref="C1378">IF(INDEX(F:F,ROW())&lt;&gt;"",INDEX(F:F,ROW()),IF(INDEX(E:E,ROW())&lt;&gt;0,INDEX(C:C,ROW()-1),0))</f>
        <v>0</v>
      </c>
      <c r="D1378" s="44" cm="1">
        <f t="array" ref="D1378">IF(INDEX(G:G,ROW())&lt;&gt;"",INDEX(G:G,ROW()),IF(INDEX(E:E,ROW())&lt;&gt;0,INDEX(D:D,ROW()-1),0))</f>
        <v>0</v>
      </c>
      <c r="E1378" s="217" cm="1">
        <f t="array" ref="E1378">IF(INDEX(I:I,ROW())&lt;&gt;"",VALUE(TRIM(LEFT(INDEX(I:I,ROW()),6))),0)</f>
        <v>0</v>
      </c>
      <c r="F1378" s="283"/>
      <c r="G1378" s="287"/>
      <c r="H1378" s="302"/>
      <c r="I1378" s="288"/>
      <c r="J1378" s="302"/>
      <c r="K1378" s="303"/>
      <c r="L1378" s="50"/>
      <c r="M1378" s="63"/>
    </row>
    <row r="1379" spans="1:13">
      <c r="A1379" s="44" cm="1">
        <f t="array" aca="1" ref="A1379" ca="1">IF(INDEX(B:B,ROW()),COUNTIF(OFFSET(INDEX(B:B,ROW()),ROW()*-1+6,,ROW()-5),TRUE),0)</f>
        <v>0</v>
      </c>
      <c r="B1379" s="44" t="b" cm="1">
        <f t="array" ref="B1379">AND(分科號=INDEX(E:E,ROW()),INDEX(D:D,ROW())&gt;=分起日,INDEX(D:D,ROW())&lt;=分訖日,IF(分專案="全部",TRUE,INDEX(J:J,ROW())=分專案))</f>
        <v>0</v>
      </c>
      <c r="C1379" s="45" cm="1">
        <f t="array" ref="C1379">IF(INDEX(F:F,ROW())&lt;&gt;"",INDEX(F:F,ROW()),IF(INDEX(E:E,ROW())&lt;&gt;0,INDEX(C:C,ROW()-1),0))</f>
        <v>0</v>
      </c>
      <c r="D1379" s="44" cm="1">
        <f t="array" ref="D1379">IF(INDEX(G:G,ROW())&lt;&gt;"",INDEX(G:G,ROW()),IF(INDEX(E:E,ROW())&lt;&gt;0,INDEX(D:D,ROW()-1),0))</f>
        <v>0</v>
      </c>
      <c r="E1379" s="217" cm="1">
        <f t="array" ref="E1379">IF(INDEX(I:I,ROW())&lt;&gt;"",VALUE(TRIM(LEFT(INDEX(I:I,ROW()),6))),0)</f>
        <v>0</v>
      </c>
      <c r="F1379" s="283"/>
      <c r="G1379" s="287"/>
      <c r="H1379" s="302"/>
      <c r="I1379" s="288"/>
      <c r="J1379" s="302"/>
      <c r="K1379" s="303"/>
      <c r="L1379" s="50"/>
      <c r="M1379" s="63"/>
    </row>
    <row r="1380" spans="1:13">
      <c r="A1380" s="44" cm="1">
        <f t="array" aca="1" ref="A1380" ca="1">IF(INDEX(B:B,ROW()),COUNTIF(OFFSET(INDEX(B:B,ROW()),ROW()*-1+6,,ROW()-5),TRUE),0)</f>
        <v>0</v>
      </c>
      <c r="B1380" s="44" t="b" cm="1">
        <f t="array" ref="B1380">AND(分科號=INDEX(E:E,ROW()),INDEX(D:D,ROW())&gt;=分起日,INDEX(D:D,ROW())&lt;=分訖日,IF(分專案="全部",TRUE,INDEX(J:J,ROW())=分專案))</f>
        <v>0</v>
      </c>
      <c r="C1380" s="45" cm="1">
        <f t="array" ref="C1380">IF(INDEX(F:F,ROW())&lt;&gt;"",INDEX(F:F,ROW()),IF(INDEX(E:E,ROW())&lt;&gt;0,INDEX(C:C,ROW()-1),0))</f>
        <v>0</v>
      </c>
      <c r="D1380" s="44" cm="1">
        <f t="array" ref="D1380">IF(INDEX(G:G,ROW())&lt;&gt;"",INDEX(G:G,ROW()),IF(INDEX(E:E,ROW())&lt;&gt;0,INDEX(D:D,ROW()-1),0))</f>
        <v>0</v>
      </c>
      <c r="E1380" s="217" cm="1">
        <f t="array" ref="E1380">IF(INDEX(I:I,ROW())&lt;&gt;"",VALUE(TRIM(LEFT(INDEX(I:I,ROW()),6))),0)</f>
        <v>0</v>
      </c>
      <c r="F1380" s="283"/>
      <c r="G1380" s="287"/>
      <c r="H1380" s="302"/>
      <c r="I1380" s="288"/>
      <c r="J1380" s="302"/>
      <c r="K1380" s="303"/>
      <c r="L1380" s="50"/>
      <c r="M1380" s="63"/>
    </row>
    <row r="1381" spans="1:13">
      <c r="A1381" s="44" cm="1">
        <f t="array" aca="1" ref="A1381" ca="1">IF(INDEX(B:B,ROW()),COUNTIF(OFFSET(INDEX(B:B,ROW()),ROW()*-1+6,,ROW()-5),TRUE),0)</f>
        <v>0</v>
      </c>
      <c r="B1381" s="44" t="b" cm="1">
        <f t="array" ref="B1381">AND(分科號=INDEX(E:E,ROW()),INDEX(D:D,ROW())&gt;=分起日,INDEX(D:D,ROW())&lt;=分訖日,IF(分專案="全部",TRUE,INDEX(J:J,ROW())=分專案))</f>
        <v>0</v>
      </c>
      <c r="C1381" s="45" cm="1">
        <f t="array" ref="C1381">IF(INDEX(F:F,ROW())&lt;&gt;"",INDEX(F:F,ROW()),IF(INDEX(E:E,ROW())&lt;&gt;0,INDEX(C:C,ROW()-1),0))</f>
        <v>0</v>
      </c>
      <c r="D1381" s="44" cm="1">
        <f t="array" ref="D1381">IF(INDEX(G:G,ROW())&lt;&gt;"",INDEX(G:G,ROW()),IF(INDEX(E:E,ROW())&lt;&gt;0,INDEX(D:D,ROW()-1),0))</f>
        <v>0</v>
      </c>
      <c r="E1381" s="217" cm="1">
        <f t="array" ref="E1381">IF(INDEX(I:I,ROW())&lt;&gt;"",VALUE(TRIM(LEFT(INDEX(I:I,ROW()),6))),0)</f>
        <v>0</v>
      </c>
      <c r="F1381" s="283"/>
      <c r="G1381" s="287"/>
      <c r="H1381" s="302"/>
      <c r="I1381" s="288"/>
      <c r="J1381" s="302"/>
      <c r="K1381" s="303"/>
      <c r="L1381" s="50"/>
      <c r="M1381" s="63"/>
    </row>
    <row r="1382" spans="1:13">
      <c r="A1382" s="44" cm="1">
        <f t="array" aca="1" ref="A1382" ca="1">IF(INDEX(B:B,ROW()),COUNTIF(OFFSET(INDEX(B:B,ROW()),ROW()*-1+6,,ROW()-5),TRUE),0)</f>
        <v>0</v>
      </c>
      <c r="B1382" s="44" t="b" cm="1">
        <f t="array" ref="B1382">AND(分科號=INDEX(E:E,ROW()),INDEX(D:D,ROW())&gt;=分起日,INDEX(D:D,ROW())&lt;=分訖日,IF(分專案="全部",TRUE,INDEX(J:J,ROW())=分專案))</f>
        <v>0</v>
      </c>
      <c r="C1382" s="45" cm="1">
        <f t="array" ref="C1382">IF(INDEX(F:F,ROW())&lt;&gt;"",INDEX(F:F,ROW()),IF(INDEX(E:E,ROW())&lt;&gt;0,INDEX(C:C,ROW()-1),0))</f>
        <v>0</v>
      </c>
      <c r="D1382" s="44" cm="1">
        <f t="array" ref="D1382">IF(INDEX(G:G,ROW())&lt;&gt;"",INDEX(G:G,ROW()),IF(INDEX(E:E,ROW())&lt;&gt;0,INDEX(D:D,ROW()-1),0))</f>
        <v>0</v>
      </c>
      <c r="E1382" s="217" cm="1">
        <f t="array" ref="E1382">IF(INDEX(I:I,ROW())&lt;&gt;"",VALUE(TRIM(LEFT(INDEX(I:I,ROW()),6))),0)</f>
        <v>0</v>
      </c>
      <c r="F1382" s="283"/>
      <c r="G1382" s="287"/>
      <c r="H1382" s="302"/>
      <c r="I1382" s="288"/>
      <c r="J1382" s="302"/>
      <c r="K1382" s="303"/>
      <c r="L1382" s="50"/>
      <c r="M1382" s="63"/>
    </row>
    <row r="1383" spans="1:13">
      <c r="A1383" s="44" cm="1">
        <f t="array" aca="1" ref="A1383" ca="1">IF(INDEX(B:B,ROW()),COUNTIF(OFFSET(INDEX(B:B,ROW()),ROW()*-1+6,,ROW()-5),TRUE),0)</f>
        <v>0</v>
      </c>
      <c r="B1383" s="44" t="b" cm="1">
        <f t="array" ref="B1383">AND(分科號=INDEX(E:E,ROW()),INDEX(D:D,ROW())&gt;=分起日,INDEX(D:D,ROW())&lt;=分訖日,IF(分專案="全部",TRUE,INDEX(J:J,ROW())=分專案))</f>
        <v>0</v>
      </c>
      <c r="C1383" s="45" cm="1">
        <f t="array" ref="C1383">IF(INDEX(F:F,ROW())&lt;&gt;"",INDEX(F:F,ROW()),IF(INDEX(E:E,ROW())&lt;&gt;0,INDEX(C:C,ROW()-1),0))</f>
        <v>0</v>
      </c>
      <c r="D1383" s="44" cm="1">
        <f t="array" ref="D1383">IF(INDEX(G:G,ROW())&lt;&gt;"",INDEX(G:G,ROW()),IF(INDEX(E:E,ROW())&lt;&gt;0,INDEX(D:D,ROW()-1),0))</f>
        <v>0</v>
      </c>
      <c r="E1383" s="217" cm="1">
        <f t="array" ref="E1383">IF(INDEX(I:I,ROW())&lt;&gt;"",VALUE(TRIM(LEFT(INDEX(I:I,ROW()),6))),0)</f>
        <v>0</v>
      </c>
      <c r="F1383" s="283"/>
      <c r="G1383" s="287"/>
      <c r="H1383" s="302"/>
      <c r="I1383" s="288"/>
      <c r="J1383" s="302"/>
      <c r="K1383" s="303"/>
      <c r="L1383" s="50"/>
      <c r="M1383" s="63"/>
    </row>
    <row r="1384" spans="1:13">
      <c r="A1384" s="44" cm="1">
        <f t="array" aca="1" ref="A1384" ca="1">IF(INDEX(B:B,ROW()),COUNTIF(OFFSET(INDEX(B:B,ROW()),ROW()*-1+6,,ROW()-5),TRUE),0)</f>
        <v>0</v>
      </c>
      <c r="B1384" s="44" t="b" cm="1">
        <f t="array" ref="B1384">AND(分科號=INDEX(E:E,ROW()),INDEX(D:D,ROW())&gt;=分起日,INDEX(D:D,ROW())&lt;=分訖日,IF(分專案="全部",TRUE,INDEX(J:J,ROW())=分專案))</f>
        <v>0</v>
      </c>
      <c r="C1384" s="45" cm="1">
        <f t="array" ref="C1384">IF(INDEX(F:F,ROW())&lt;&gt;"",INDEX(F:F,ROW()),IF(INDEX(E:E,ROW())&lt;&gt;0,INDEX(C:C,ROW()-1),0))</f>
        <v>0</v>
      </c>
      <c r="D1384" s="44" cm="1">
        <f t="array" ref="D1384">IF(INDEX(G:G,ROW())&lt;&gt;"",INDEX(G:G,ROW()),IF(INDEX(E:E,ROW())&lt;&gt;0,INDEX(D:D,ROW()-1),0))</f>
        <v>0</v>
      </c>
      <c r="E1384" s="217" cm="1">
        <f t="array" ref="E1384">IF(INDEX(I:I,ROW())&lt;&gt;"",VALUE(TRIM(LEFT(INDEX(I:I,ROW()),6))),0)</f>
        <v>0</v>
      </c>
      <c r="F1384" s="283"/>
      <c r="G1384" s="287"/>
      <c r="H1384" s="302"/>
      <c r="I1384" s="288"/>
      <c r="J1384" s="302"/>
      <c r="K1384" s="303"/>
      <c r="L1384" s="50"/>
      <c r="M1384" s="63"/>
    </row>
    <row r="1385" spans="1:13">
      <c r="A1385" s="44" cm="1">
        <f t="array" aca="1" ref="A1385" ca="1">IF(INDEX(B:B,ROW()),COUNTIF(OFFSET(INDEX(B:B,ROW()),ROW()*-1+6,,ROW()-5),TRUE),0)</f>
        <v>0</v>
      </c>
      <c r="B1385" s="44" t="b" cm="1">
        <f t="array" ref="B1385">AND(分科號=INDEX(E:E,ROW()),INDEX(D:D,ROW())&gt;=分起日,INDEX(D:D,ROW())&lt;=分訖日,IF(分專案="全部",TRUE,INDEX(J:J,ROW())=分專案))</f>
        <v>0</v>
      </c>
      <c r="C1385" s="45" cm="1">
        <f t="array" ref="C1385">IF(INDEX(F:F,ROW())&lt;&gt;"",INDEX(F:F,ROW()),IF(INDEX(E:E,ROW())&lt;&gt;0,INDEX(C:C,ROW()-1),0))</f>
        <v>0</v>
      </c>
      <c r="D1385" s="44" cm="1">
        <f t="array" ref="D1385">IF(INDEX(G:G,ROW())&lt;&gt;"",INDEX(G:G,ROW()),IF(INDEX(E:E,ROW())&lt;&gt;0,INDEX(D:D,ROW()-1),0))</f>
        <v>0</v>
      </c>
      <c r="E1385" s="217" cm="1">
        <f t="array" ref="E1385">IF(INDEX(I:I,ROW())&lt;&gt;"",VALUE(TRIM(LEFT(INDEX(I:I,ROW()),6))),0)</f>
        <v>0</v>
      </c>
      <c r="F1385" s="283"/>
      <c r="G1385" s="287"/>
      <c r="H1385" s="302"/>
      <c r="I1385" s="288"/>
      <c r="J1385" s="302"/>
      <c r="K1385" s="303"/>
      <c r="L1385" s="50"/>
      <c r="M1385" s="63"/>
    </row>
    <row r="1386" spans="1:13">
      <c r="A1386" s="44" cm="1">
        <f t="array" aca="1" ref="A1386" ca="1">IF(INDEX(B:B,ROW()),COUNTIF(OFFSET(INDEX(B:B,ROW()),ROW()*-1+6,,ROW()-5),TRUE),0)</f>
        <v>0</v>
      </c>
      <c r="B1386" s="44" t="b" cm="1">
        <f t="array" ref="B1386">AND(分科號=INDEX(E:E,ROW()),INDEX(D:D,ROW())&gt;=分起日,INDEX(D:D,ROW())&lt;=分訖日,IF(分專案="全部",TRUE,INDEX(J:J,ROW())=分專案))</f>
        <v>0</v>
      </c>
      <c r="C1386" s="45" cm="1">
        <f t="array" ref="C1386">IF(INDEX(F:F,ROW())&lt;&gt;"",INDEX(F:F,ROW()),IF(INDEX(E:E,ROW())&lt;&gt;0,INDEX(C:C,ROW()-1),0))</f>
        <v>0</v>
      </c>
      <c r="D1386" s="44" cm="1">
        <f t="array" ref="D1386">IF(INDEX(G:G,ROW())&lt;&gt;"",INDEX(G:G,ROW()),IF(INDEX(E:E,ROW())&lt;&gt;0,INDEX(D:D,ROW()-1),0))</f>
        <v>0</v>
      </c>
      <c r="E1386" s="217" cm="1">
        <f t="array" ref="E1386">IF(INDEX(I:I,ROW())&lt;&gt;"",VALUE(TRIM(LEFT(INDEX(I:I,ROW()),6))),0)</f>
        <v>0</v>
      </c>
      <c r="F1386" s="283"/>
      <c r="G1386" s="287"/>
      <c r="H1386" s="302"/>
      <c r="I1386" s="288"/>
      <c r="J1386" s="302"/>
      <c r="K1386" s="303"/>
      <c r="L1386" s="50"/>
      <c r="M1386" s="63"/>
    </row>
    <row r="1387" spans="1:13">
      <c r="A1387" s="44" cm="1">
        <f t="array" aca="1" ref="A1387" ca="1">IF(INDEX(B:B,ROW()),COUNTIF(OFFSET(INDEX(B:B,ROW()),ROW()*-1+6,,ROW()-5),TRUE),0)</f>
        <v>0</v>
      </c>
      <c r="B1387" s="44" t="b" cm="1">
        <f t="array" ref="B1387">AND(分科號=INDEX(E:E,ROW()),INDEX(D:D,ROW())&gt;=分起日,INDEX(D:D,ROW())&lt;=分訖日,IF(分專案="全部",TRUE,INDEX(J:J,ROW())=分專案))</f>
        <v>0</v>
      </c>
      <c r="C1387" s="45" cm="1">
        <f t="array" ref="C1387">IF(INDEX(F:F,ROW())&lt;&gt;"",INDEX(F:F,ROW()),IF(INDEX(E:E,ROW())&lt;&gt;0,INDEX(C:C,ROW()-1),0))</f>
        <v>0</v>
      </c>
      <c r="D1387" s="44" cm="1">
        <f t="array" ref="D1387">IF(INDEX(G:G,ROW())&lt;&gt;"",INDEX(G:G,ROW()),IF(INDEX(E:E,ROW())&lt;&gt;0,INDEX(D:D,ROW()-1),0))</f>
        <v>0</v>
      </c>
      <c r="E1387" s="217" cm="1">
        <f t="array" ref="E1387">IF(INDEX(I:I,ROW())&lt;&gt;"",VALUE(TRIM(LEFT(INDEX(I:I,ROW()),6))),0)</f>
        <v>0</v>
      </c>
      <c r="F1387" s="283"/>
      <c r="G1387" s="287"/>
      <c r="H1387" s="302"/>
      <c r="I1387" s="288"/>
      <c r="J1387" s="302"/>
      <c r="K1387" s="303"/>
      <c r="L1387" s="50"/>
      <c r="M1387" s="63"/>
    </row>
    <row r="1388" spans="1:13">
      <c r="A1388" s="44" cm="1">
        <f t="array" aca="1" ref="A1388" ca="1">IF(INDEX(B:B,ROW()),COUNTIF(OFFSET(INDEX(B:B,ROW()),ROW()*-1+6,,ROW()-5),TRUE),0)</f>
        <v>0</v>
      </c>
      <c r="B1388" s="44" t="b" cm="1">
        <f t="array" ref="B1388">AND(分科號=INDEX(E:E,ROW()),INDEX(D:D,ROW())&gt;=分起日,INDEX(D:D,ROW())&lt;=分訖日,IF(分專案="全部",TRUE,INDEX(J:J,ROW())=分專案))</f>
        <v>0</v>
      </c>
      <c r="C1388" s="45" cm="1">
        <f t="array" ref="C1388">IF(INDEX(F:F,ROW())&lt;&gt;"",INDEX(F:F,ROW()),IF(INDEX(E:E,ROW())&lt;&gt;0,INDEX(C:C,ROW()-1),0))</f>
        <v>0</v>
      </c>
      <c r="D1388" s="44" cm="1">
        <f t="array" ref="D1388">IF(INDEX(G:G,ROW())&lt;&gt;"",INDEX(G:G,ROW()),IF(INDEX(E:E,ROW())&lt;&gt;0,INDEX(D:D,ROW()-1),0))</f>
        <v>0</v>
      </c>
      <c r="E1388" s="217" cm="1">
        <f t="array" ref="E1388">IF(INDEX(I:I,ROW())&lt;&gt;"",VALUE(TRIM(LEFT(INDEX(I:I,ROW()),6))),0)</f>
        <v>0</v>
      </c>
      <c r="F1388" s="283"/>
      <c r="G1388" s="287"/>
      <c r="H1388" s="302"/>
      <c r="I1388" s="288"/>
      <c r="J1388" s="302"/>
      <c r="K1388" s="303"/>
      <c r="L1388" s="50"/>
      <c r="M1388" s="63"/>
    </row>
    <row r="1389" spans="1:13">
      <c r="A1389" s="44" cm="1">
        <f t="array" aca="1" ref="A1389" ca="1">IF(INDEX(B:B,ROW()),COUNTIF(OFFSET(INDEX(B:B,ROW()),ROW()*-1+6,,ROW()-5),TRUE),0)</f>
        <v>0</v>
      </c>
      <c r="B1389" s="44" t="b" cm="1">
        <f t="array" ref="B1389">AND(分科號=INDEX(E:E,ROW()),INDEX(D:D,ROW())&gt;=分起日,INDEX(D:D,ROW())&lt;=分訖日,IF(分專案="全部",TRUE,INDEX(J:J,ROW())=分專案))</f>
        <v>0</v>
      </c>
      <c r="C1389" s="45" cm="1">
        <f t="array" ref="C1389">IF(INDEX(F:F,ROW())&lt;&gt;"",INDEX(F:F,ROW()),IF(INDEX(E:E,ROW())&lt;&gt;0,INDEX(C:C,ROW()-1),0))</f>
        <v>0</v>
      </c>
      <c r="D1389" s="44" cm="1">
        <f t="array" ref="D1389">IF(INDEX(G:G,ROW())&lt;&gt;"",INDEX(G:G,ROW()),IF(INDEX(E:E,ROW())&lt;&gt;0,INDEX(D:D,ROW()-1),0))</f>
        <v>0</v>
      </c>
      <c r="E1389" s="217" cm="1">
        <f t="array" ref="E1389">IF(INDEX(I:I,ROW())&lt;&gt;"",VALUE(TRIM(LEFT(INDEX(I:I,ROW()),6))),0)</f>
        <v>0</v>
      </c>
      <c r="F1389" s="283"/>
      <c r="G1389" s="287"/>
      <c r="H1389" s="302"/>
      <c r="I1389" s="288"/>
      <c r="J1389" s="302"/>
      <c r="K1389" s="303"/>
      <c r="L1389" s="50"/>
      <c r="M1389" s="63"/>
    </row>
    <row r="1390" spans="1:13">
      <c r="A1390" s="44" cm="1">
        <f t="array" aca="1" ref="A1390" ca="1">IF(INDEX(B:B,ROW()),COUNTIF(OFFSET(INDEX(B:B,ROW()),ROW()*-1+6,,ROW()-5),TRUE),0)</f>
        <v>0</v>
      </c>
      <c r="B1390" s="44" t="b" cm="1">
        <f t="array" ref="B1390">AND(分科號=INDEX(E:E,ROW()),INDEX(D:D,ROW())&gt;=分起日,INDEX(D:D,ROW())&lt;=分訖日,IF(分專案="全部",TRUE,INDEX(J:J,ROW())=分專案))</f>
        <v>0</v>
      </c>
      <c r="C1390" s="45" cm="1">
        <f t="array" ref="C1390">IF(INDEX(F:F,ROW())&lt;&gt;"",INDEX(F:F,ROW()),IF(INDEX(E:E,ROW())&lt;&gt;0,INDEX(C:C,ROW()-1),0))</f>
        <v>0</v>
      </c>
      <c r="D1390" s="44" cm="1">
        <f t="array" ref="D1390">IF(INDEX(G:G,ROW())&lt;&gt;"",INDEX(G:G,ROW()),IF(INDEX(E:E,ROW())&lt;&gt;0,INDEX(D:D,ROW()-1),0))</f>
        <v>0</v>
      </c>
      <c r="E1390" s="217" cm="1">
        <f t="array" ref="E1390">IF(INDEX(I:I,ROW())&lt;&gt;"",VALUE(TRIM(LEFT(INDEX(I:I,ROW()),6))),0)</f>
        <v>0</v>
      </c>
      <c r="F1390" s="283"/>
      <c r="G1390" s="287"/>
      <c r="H1390" s="302"/>
      <c r="I1390" s="288"/>
      <c r="J1390" s="302"/>
      <c r="K1390" s="303"/>
      <c r="L1390" s="50"/>
      <c r="M1390" s="63"/>
    </row>
    <row r="1391" spans="1:13">
      <c r="A1391" s="44" cm="1">
        <f t="array" aca="1" ref="A1391" ca="1">IF(INDEX(B:B,ROW()),COUNTIF(OFFSET(INDEX(B:B,ROW()),ROW()*-1+6,,ROW()-5),TRUE),0)</f>
        <v>0</v>
      </c>
      <c r="B1391" s="44" t="b" cm="1">
        <f t="array" ref="B1391">AND(分科號=INDEX(E:E,ROW()),INDEX(D:D,ROW())&gt;=分起日,INDEX(D:D,ROW())&lt;=分訖日,IF(分專案="全部",TRUE,INDEX(J:J,ROW())=分專案))</f>
        <v>0</v>
      </c>
      <c r="C1391" s="45" cm="1">
        <f t="array" ref="C1391">IF(INDEX(F:F,ROW())&lt;&gt;"",INDEX(F:F,ROW()),IF(INDEX(E:E,ROW())&lt;&gt;0,INDEX(C:C,ROW()-1),0))</f>
        <v>0</v>
      </c>
      <c r="D1391" s="44" cm="1">
        <f t="array" ref="D1391">IF(INDEX(G:G,ROW())&lt;&gt;"",INDEX(G:G,ROW()),IF(INDEX(E:E,ROW())&lt;&gt;0,INDEX(D:D,ROW()-1),0))</f>
        <v>0</v>
      </c>
      <c r="E1391" s="217" cm="1">
        <f t="array" ref="E1391">IF(INDEX(I:I,ROW())&lt;&gt;"",VALUE(TRIM(LEFT(INDEX(I:I,ROW()),6))),0)</f>
        <v>0</v>
      </c>
      <c r="F1391" s="283"/>
      <c r="G1391" s="287"/>
      <c r="H1391" s="302"/>
      <c r="I1391" s="288"/>
      <c r="J1391" s="302"/>
      <c r="K1391" s="303"/>
      <c r="L1391" s="50"/>
      <c r="M1391" s="63"/>
    </row>
    <row r="1392" spans="1:13">
      <c r="A1392" s="44" cm="1">
        <f t="array" aca="1" ref="A1392" ca="1">IF(INDEX(B:B,ROW()),COUNTIF(OFFSET(INDEX(B:B,ROW()),ROW()*-1+6,,ROW()-5),TRUE),0)</f>
        <v>0</v>
      </c>
      <c r="B1392" s="44" t="b" cm="1">
        <f t="array" ref="B1392">AND(分科號=INDEX(E:E,ROW()),INDEX(D:D,ROW())&gt;=分起日,INDEX(D:D,ROW())&lt;=分訖日,IF(分專案="全部",TRUE,INDEX(J:J,ROW())=分專案))</f>
        <v>0</v>
      </c>
      <c r="C1392" s="45" cm="1">
        <f t="array" ref="C1392">IF(INDEX(F:F,ROW())&lt;&gt;"",INDEX(F:F,ROW()),IF(INDEX(E:E,ROW())&lt;&gt;0,INDEX(C:C,ROW()-1),0))</f>
        <v>0</v>
      </c>
      <c r="D1392" s="44" cm="1">
        <f t="array" ref="D1392">IF(INDEX(G:G,ROW())&lt;&gt;"",INDEX(G:G,ROW()),IF(INDEX(E:E,ROW())&lt;&gt;0,INDEX(D:D,ROW()-1),0))</f>
        <v>0</v>
      </c>
      <c r="E1392" s="217" cm="1">
        <f t="array" ref="E1392">IF(INDEX(I:I,ROW())&lt;&gt;"",VALUE(TRIM(LEFT(INDEX(I:I,ROW()),6))),0)</f>
        <v>0</v>
      </c>
      <c r="F1392" s="283"/>
      <c r="G1392" s="287"/>
      <c r="H1392" s="302"/>
      <c r="I1392" s="288"/>
      <c r="J1392" s="302"/>
      <c r="K1392" s="303"/>
      <c r="L1392" s="50"/>
      <c r="M1392" s="63"/>
    </row>
    <row r="1393" spans="1:13">
      <c r="A1393" s="44" cm="1">
        <f t="array" aca="1" ref="A1393" ca="1">IF(INDEX(B:B,ROW()),COUNTIF(OFFSET(INDEX(B:B,ROW()),ROW()*-1+6,,ROW()-5),TRUE),0)</f>
        <v>0</v>
      </c>
      <c r="B1393" s="44" t="b" cm="1">
        <f t="array" ref="B1393">AND(分科號=INDEX(E:E,ROW()),INDEX(D:D,ROW())&gt;=分起日,INDEX(D:D,ROW())&lt;=分訖日,IF(分專案="全部",TRUE,INDEX(J:J,ROW())=分專案))</f>
        <v>0</v>
      </c>
      <c r="C1393" s="45" cm="1">
        <f t="array" ref="C1393">IF(INDEX(F:F,ROW())&lt;&gt;"",INDEX(F:F,ROW()),IF(INDEX(E:E,ROW())&lt;&gt;0,INDEX(C:C,ROW()-1),0))</f>
        <v>0</v>
      </c>
      <c r="D1393" s="44" cm="1">
        <f t="array" ref="D1393">IF(INDEX(G:G,ROW())&lt;&gt;"",INDEX(G:G,ROW()),IF(INDEX(E:E,ROW())&lt;&gt;0,INDEX(D:D,ROW()-1),0))</f>
        <v>0</v>
      </c>
      <c r="E1393" s="217" cm="1">
        <f t="array" ref="E1393">IF(INDEX(I:I,ROW())&lt;&gt;"",VALUE(TRIM(LEFT(INDEX(I:I,ROW()),6))),0)</f>
        <v>0</v>
      </c>
      <c r="F1393" s="283"/>
      <c r="G1393" s="287"/>
      <c r="H1393" s="302"/>
      <c r="I1393" s="288"/>
      <c r="J1393" s="302"/>
      <c r="K1393" s="303"/>
      <c r="L1393" s="50"/>
      <c r="M1393" s="63"/>
    </row>
    <row r="1394" spans="1:13">
      <c r="A1394" s="44" cm="1">
        <f t="array" aca="1" ref="A1394" ca="1">IF(INDEX(B:B,ROW()),COUNTIF(OFFSET(INDEX(B:B,ROW()),ROW()*-1+6,,ROW()-5),TRUE),0)</f>
        <v>0</v>
      </c>
      <c r="B1394" s="44" t="b" cm="1">
        <f t="array" ref="B1394">AND(分科號=INDEX(E:E,ROW()),INDEX(D:D,ROW())&gt;=分起日,INDEX(D:D,ROW())&lt;=分訖日,IF(分專案="全部",TRUE,INDEX(J:J,ROW())=分專案))</f>
        <v>0</v>
      </c>
      <c r="C1394" s="45" cm="1">
        <f t="array" ref="C1394">IF(INDEX(F:F,ROW())&lt;&gt;"",INDEX(F:F,ROW()),IF(INDEX(E:E,ROW())&lt;&gt;0,INDEX(C:C,ROW()-1),0))</f>
        <v>0</v>
      </c>
      <c r="D1394" s="44" cm="1">
        <f t="array" ref="D1394">IF(INDEX(G:G,ROW())&lt;&gt;"",INDEX(G:G,ROW()),IF(INDEX(E:E,ROW())&lt;&gt;0,INDEX(D:D,ROW()-1),0))</f>
        <v>0</v>
      </c>
      <c r="E1394" s="217" cm="1">
        <f t="array" ref="E1394">IF(INDEX(I:I,ROW())&lt;&gt;"",VALUE(TRIM(LEFT(INDEX(I:I,ROW()),6))),0)</f>
        <v>0</v>
      </c>
      <c r="F1394" s="283"/>
      <c r="G1394" s="287"/>
      <c r="H1394" s="302"/>
      <c r="I1394" s="288"/>
      <c r="J1394" s="302"/>
      <c r="K1394" s="303"/>
      <c r="L1394" s="50"/>
      <c r="M1394" s="63"/>
    </row>
    <row r="1395" spans="1:13">
      <c r="A1395" s="44" cm="1">
        <f t="array" aca="1" ref="A1395" ca="1">IF(INDEX(B:B,ROW()),COUNTIF(OFFSET(INDEX(B:B,ROW()),ROW()*-1+6,,ROW()-5),TRUE),0)</f>
        <v>0</v>
      </c>
      <c r="B1395" s="44" t="b" cm="1">
        <f t="array" ref="B1395">AND(分科號=INDEX(E:E,ROW()),INDEX(D:D,ROW())&gt;=分起日,INDEX(D:D,ROW())&lt;=分訖日,IF(分專案="全部",TRUE,INDEX(J:J,ROW())=分專案))</f>
        <v>0</v>
      </c>
      <c r="C1395" s="45" cm="1">
        <f t="array" ref="C1395">IF(INDEX(F:F,ROW())&lt;&gt;"",INDEX(F:F,ROW()),IF(INDEX(E:E,ROW())&lt;&gt;0,INDEX(C:C,ROW()-1),0))</f>
        <v>0</v>
      </c>
      <c r="D1395" s="44" cm="1">
        <f t="array" ref="D1395">IF(INDEX(G:G,ROW())&lt;&gt;"",INDEX(G:G,ROW()),IF(INDEX(E:E,ROW())&lt;&gt;0,INDEX(D:D,ROW()-1),0))</f>
        <v>0</v>
      </c>
      <c r="E1395" s="217" cm="1">
        <f t="array" ref="E1395">IF(INDEX(I:I,ROW())&lt;&gt;"",VALUE(TRIM(LEFT(INDEX(I:I,ROW()),6))),0)</f>
        <v>0</v>
      </c>
      <c r="F1395" s="283"/>
      <c r="G1395" s="287"/>
      <c r="H1395" s="302"/>
      <c r="I1395" s="288"/>
      <c r="J1395" s="302"/>
      <c r="K1395" s="303"/>
      <c r="L1395" s="50"/>
      <c r="M1395" s="63"/>
    </row>
    <row r="1396" spans="1:13">
      <c r="A1396" s="44" cm="1">
        <f t="array" aca="1" ref="A1396" ca="1">IF(INDEX(B:B,ROW()),COUNTIF(OFFSET(INDEX(B:B,ROW()),ROW()*-1+6,,ROW()-5),TRUE),0)</f>
        <v>0</v>
      </c>
      <c r="B1396" s="44" t="b" cm="1">
        <f t="array" ref="B1396">AND(分科號=INDEX(E:E,ROW()),INDEX(D:D,ROW())&gt;=分起日,INDEX(D:D,ROW())&lt;=分訖日,IF(分專案="全部",TRUE,INDEX(J:J,ROW())=分專案))</f>
        <v>0</v>
      </c>
      <c r="C1396" s="45" cm="1">
        <f t="array" ref="C1396">IF(INDEX(F:F,ROW())&lt;&gt;"",INDEX(F:F,ROW()),IF(INDEX(E:E,ROW())&lt;&gt;0,INDEX(C:C,ROW()-1),0))</f>
        <v>0</v>
      </c>
      <c r="D1396" s="44" cm="1">
        <f t="array" ref="D1396">IF(INDEX(G:G,ROW())&lt;&gt;"",INDEX(G:G,ROW()),IF(INDEX(E:E,ROW())&lt;&gt;0,INDEX(D:D,ROW()-1),0))</f>
        <v>0</v>
      </c>
      <c r="E1396" s="217" cm="1">
        <f t="array" ref="E1396">IF(INDEX(I:I,ROW())&lt;&gt;"",VALUE(TRIM(LEFT(INDEX(I:I,ROW()),6))),0)</f>
        <v>0</v>
      </c>
      <c r="F1396" s="283"/>
      <c r="G1396" s="287"/>
      <c r="H1396" s="302"/>
      <c r="I1396" s="288"/>
      <c r="J1396" s="302"/>
      <c r="K1396" s="303"/>
      <c r="L1396" s="50"/>
      <c r="M1396" s="63"/>
    </row>
    <row r="1397" spans="1:13">
      <c r="A1397" s="44" cm="1">
        <f t="array" aca="1" ref="A1397" ca="1">IF(INDEX(B:B,ROW()),COUNTIF(OFFSET(INDEX(B:B,ROW()),ROW()*-1+6,,ROW()-5),TRUE),0)</f>
        <v>0</v>
      </c>
      <c r="B1397" s="44" t="b" cm="1">
        <f t="array" ref="B1397">AND(分科號=INDEX(E:E,ROW()),INDEX(D:D,ROW())&gt;=分起日,INDEX(D:D,ROW())&lt;=分訖日,IF(分專案="全部",TRUE,INDEX(J:J,ROW())=分專案))</f>
        <v>0</v>
      </c>
      <c r="C1397" s="45" cm="1">
        <f t="array" ref="C1397">IF(INDEX(F:F,ROW())&lt;&gt;"",INDEX(F:F,ROW()),IF(INDEX(E:E,ROW())&lt;&gt;0,INDEX(C:C,ROW()-1),0))</f>
        <v>0</v>
      </c>
      <c r="D1397" s="44" cm="1">
        <f t="array" ref="D1397">IF(INDEX(G:G,ROW())&lt;&gt;"",INDEX(G:G,ROW()),IF(INDEX(E:E,ROW())&lt;&gt;0,INDEX(D:D,ROW()-1),0))</f>
        <v>0</v>
      </c>
      <c r="E1397" s="217" cm="1">
        <f t="array" ref="E1397">IF(INDEX(I:I,ROW())&lt;&gt;"",VALUE(TRIM(LEFT(INDEX(I:I,ROW()),6))),0)</f>
        <v>0</v>
      </c>
      <c r="F1397" s="283"/>
      <c r="G1397" s="287"/>
      <c r="H1397" s="302"/>
      <c r="I1397" s="288"/>
      <c r="J1397" s="302"/>
      <c r="K1397" s="303"/>
      <c r="L1397" s="50"/>
      <c r="M1397" s="63"/>
    </row>
    <row r="1398" spans="1:13">
      <c r="A1398" s="44" cm="1">
        <f t="array" aca="1" ref="A1398" ca="1">IF(INDEX(B:B,ROW()),COUNTIF(OFFSET(INDEX(B:B,ROW()),ROW()*-1+6,,ROW()-5),TRUE),0)</f>
        <v>0</v>
      </c>
      <c r="B1398" s="44" t="b" cm="1">
        <f t="array" ref="B1398">AND(分科號=INDEX(E:E,ROW()),INDEX(D:D,ROW())&gt;=分起日,INDEX(D:D,ROW())&lt;=分訖日,IF(分專案="全部",TRUE,INDEX(J:J,ROW())=分專案))</f>
        <v>0</v>
      </c>
      <c r="C1398" s="45" cm="1">
        <f t="array" ref="C1398">IF(INDEX(F:F,ROW())&lt;&gt;"",INDEX(F:F,ROW()),IF(INDEX(E:E,ROW())&lt;&gt;0,INDEX(C:C,ROW()-1),0))</f>
        <v>0</v>
      </c>
      <c r="D1398" s="44" cm="1">
        <f t="array" ref="D1398">IF(INDEX(G:G,ROW())&lt;&gt;"",INDEX(G:G,ROW()),IF(INDEX(E:E,ROW())&lt;&gt;0,INDEX(D:D,ROW()-1),0))</f>
        <v>0</v>
      </c>
      <c r="E1398" s="217" cm="1">
        <f t="array" ref="E1398">IF(INDEX(I:I,ROW())&lt;&gt;"",VALUE(TRIM(LEFT(INDEX(I:I,ROW()),6))),0)</f>
        <v>0</v>
      </c>
      <c r="F1398" s="283"/>
      <c r="G1398" s="287"/>
      <c r="H1398" s="302"/>
      <c r="I1398" s="288"/>
      <c r="J1398" s="302"/>
      <c r="K1398" s="303"/>
      <c r="L1398" s="50"/>
      <c r="M1398" s="63"/>
    </row>
    <row r="1399" spans="1:13">
      <c r="A1399" s="44" cm="1">
        <f t="array" aca="1" ref="A1399" ca="1">IF(INDEX(B:B,ROW()),COUNTIF(OFFSET(INDEX(B:B,ROW()),ROW()*-1+6,,ROW()-5),TRUE),0)</f>
        <v>0</v>
      </c>
      <c r="B1399" s="44" t="b" cm="1">
        <f t="array" ref="B1399">AND(分科號=INDEX(E:E,ROW()),INDEX(D:D,ROW())&gt;=分起日,INDEX(D:D,ROW())&lt;=分訖日,IF(分專案="全部",TRUE,INDEX(J:J,ROW())=分專案))</f>
        <v>0</v>
      </c>
      <c r="C1399" s="45" cm="1">
        <f t="array" ref="C1399">IF(INDEX(F:F,ROW())&lt;&gt;"",INDEX(F:F,ROW()),IF(INDEX(E:E,ROW())&lt;&gt;0,INDEX(C:C,ROW()-1),0))</f>
        <v>0</v>
      </c>
      <c r="D1399" s="44" cm="1">
        <f t="array" ref="D1399">IF(INDEX(G:G,ROW())&lt;&gt;"",INDEX(G:G,ROW()),IF(INDEX(E:E,ROW())&lt;&gt;0,INDEX(D:D,ROW()-1),0))</f>
        <v>0</v>
      </c>
      <c r="E1399" s="217" cm="1">
        <f t="array" ref="E1399">IF(INDEX(I:I,ROW())&lt;&gt;"",VALUE(TRIM(LEFT(INDEX(I:I,ROW()),6))),0)</f>
        <v>0</v>
      </c>
      <c r="F1399" s="283"/>
      <c r="G1399" s="287"/>
      <c r="H1399" s="302"/>
      <c r="I1399" s="288"/>
      <c r="J1399" s="302"/>
      <c r="K1399" s="303"/>
      <c r="L1399" s="50"/>
      <c r="M1399" s="63"/>
    </row>
    <row r="1400" spans="1:13">
      <c r="A1400" s="44" cm="1">
        <f t="array" aca="1" ref="A1400" ca="1">IF(INDEX(B:B,ROW()),COUNTIF(OFFSET(INDEX(B:B,ROW()),ROW()*-1+6,,ROW()-5),TRUE),0)</f>
        <v>0</v>
      </c>
      <c r="B1400" s="44" t="b" cm="1">
        <f t="array" ref="B1400">AND(分科號=INDEX(E:E,ROW()),INDEX(D:D,ROW())&gt;=分起日,INDEX(D:D,ROW())&lt;=分訖日,IF(分專案="全部",TRUE,INDEX(J:J,ROW())=分專案))</f>
        <v>0</v>
      </c>
      <c r="C1400" s="45" cm="1">
        <f t="array" ref="C1400">IF(INDEX(F:F,ROW())&lt;&gt;"",INDEX(F:F,ROW()),IF(INDEX(E:E,ROW())&lt;&gt;0,INDEX(C:C,ROW()-1),0))</f>
        <v>0</v>
      </c>
      <c r="D1400" s="44" cm="1">
        <f t="array" ref="D1400">IF(INDEX(G:G,ROW())&lt;&gt;"",INDEX(G:G,ROW()),IF(INDEX(E:E,ROW())&lt;&gt;0,INDEX(D:D,ROW()-1),0))</f>
        <v>0</v>
      </c>
      <c r="E1400" s="217" cm="1">
        <f t="array" ref="E1400">IF(INDEX(I:I,ROW())&lt;&gt;"",VALUE(TRIM(LEFT(INDEX(I:I,ROW()),6))),0)</f>
        <v>0</v>
      </c>
      <c r="F1400" s="283"/>
      <c r="G1400" s="287"/>
      <c r="H1400" s="302"/>
      <c r="I1400" s="288"/>
      <c r="J1400" s="302"/>
      <c r="K1400" s="303"/>
      <c r="L1400" s="50"/>
      <c r="M1400" s="63"/>
    </row>
    <row r="1401" spans="1:13">
      <c r="A1401" s="44" cm="1">
        <f t="array" aca="1" ref="A1401" ca="1">IF(INDEX(B:B,ROW()),COUNTIF(OFFSET(INDEX(B:B,ROW()),ROW()*-1+6,,ROW()-5),TRUE),0)</f>
        <v>0</v>
      </c>
      <c r="B1401" s="44" t="b" cm="1">
        <f t="array" ref="B1401">AND(分科號=INDEX(E:E,ROW()),INDEX(D:D,ROW())&gt;=分起日,INDEX(D:D,ROW())&lt;=分訖日,IF(分專案="全部",TRUE,INDEX(J:J,ROW())=分專案))</f>
        <v>0</v>
      </c>
      <c r="C1401" s="45" cm="1">
        <f t="array" ref="C1401">IF(INDEX(F:F,ROW())&lt;&gt;"",INDEX(F:F,ROW()),IF(INDEX(E:E,ROW())&lt;&gt;0,INDEX(C:C,ROW()-1),0))</f>
        <v>0</v>
      </c>
      <c r="D1401" s="44" cm="1">
        <f t="array" ref="D1401">IF(INDEX(G:G,ROW())&lt;&gt;"",INDEX(G:G,ROW()),IF(INDEX(E:E,ROW())&lt;&gt;0,INDEX(D:D,ROW()-1),0))</f>
        <v>0</v>
      </c>
      <c r="E1401" s="217" cm="1">
        <f t="array" ref="E1401">IF(INDEX(I:I,ROW())&lt;&gt;"",VALUE(TRIM(LEFT(INDEX(I:I,ROW()),6))),0)</f>
        <v>0</v>
      </c>
      <c r="F1401" s="283"/>
      <c r="G1401" s="287"/>
      <c r="H1401" s="302"/>
      <c r="I1401" s="288"/>
      <c r="J1401" s="302"/>
      <c r="K1401" s="303"/>
      <c r="L1401" s="50"/>
      <c r="M1401" s="63"/>
    </row>
    <row r="1402" spans="1:13">
      <c r="A1402" s="44" cm="1">
        <f t="array" aca="1" ref="A1402" ca="1">IF(INDEX(B:B,ROW()),COUNTIF(OFFSET(INDEX(B:B,ROW()),ROW()*-1+6,,ROW()-5),TRUE),0)</f>
        <v>0</v>
      </c>
      <c r="B1402" s="44" t="b" cm="1">
        <f t="array" ref="B1402">AND(分科號=INDEX(E:E,ROW()),INDEX(D:D,ROW())&gt;=分起日,INDEX(D:D,ROW())&lt;=分訖日,IF(分專案="全部",TRUE,INDEX(J:J,ROW())=分專案))</f>
        <v>0</v>
      </c>
      <c r="C1402" s="45" cm="1">
        <f t="array" ref="C1402">IF(INDEX(F:F,ROW())&lt;&gt;"",INDEX(F:F,ROW()),IF(INDEX(E:E,ROW())&lt;&gt;0,INDEX(C:C,ROW()-1),0))</f>
        <v>0</v>
      </c>
      <c r="D1402" s="44" cm="1">
        <f t="array" ref="D1402">IF(INDEX(G:G,ROW())&lt;&gt;"",INDEX(G:G,ROW()),IF(INDEX(E:E,ROW())&lt;&gt;0,INDEX(D:D,ROW()-1),0))</f>
        <v>0</v>
      </c>
      <c r="E1402" s="217" cm="1">
        <f t="array" ref="E1402">IF(INDEX(I:I,ROW())&lt;&gt;"",VALUE(TRIM(LEFT(INDEX(I:I,ROW()),6))),0)</f>
        <v>0</v>
      </c>
      <c r="F1402" s="283"/>
      <c r="G1402" s="287"/>
      <c r="H1402" s="302"/>
      <c r="I1402" s="288"/>
      <c r="J1402" s="302"/>
      <c r="K1402" s="303"/>
      <c r="L1402" s="50"/>
      <c r="M1402" s="63"/>
    </row>
    <row r="1403" spans="1:13">
      <c r="A1403" s="44" cm="1">
        <f t="array" aca="1" ref="A1403" ca="1">IF(INDEX(B:B,ROW()),COUNTIF(OFFSET(INDEX(B:B,ROW()),ROW()*-1+6,,ROW()-5),TRUE),0)</f>
        <v>0</v>
      </c>
      <c r="B1403" s="44" t="b" cm="1">
        <f t="array" ref="B1403">AND(分科號=INDEX(E:E,ROW()),INDEX(D:D,ROW())&gt;=分起日,INDEX(D:D,ROW())&lt;=分訖日,IF(分專案="全部",TRUE,INDEX(J:J,ROW())=分專案))</f>
        <v>0</v>
      </c>
      <c r="C1403" s="45" cm="1">
        <f t="array" ref="C1403">IF(INDEX(F:F,ROW())&lt;&gt;"",INDEX(F:F,ROW()),IF(INDEX(E:E,ROW())&lt;&gt;0,INDEX(C:C,ROW()-1),0))</f>
        <v>0</v>
      </c>
      <c r="D1403" s="44" cm="1">
        <f t="array" ref="D1403">IF(INDEX(G:G,ROW())&lt;&gt;"",INDEX(G:G,ROW()),IF(INDEX(E:E,ROW())&lt;&gt;0,INDEX(D:D,ROW()-1),0))</f>
        <v>0</v>
      </c>
      <c r="E1403" s="217" cm="1">
        <f t="array" ref="E1403">IF(INDEX(I:I,ROW())&lt;&gt;"",VALUE(TRIM(LEFT(INDEX(I:I,ROW()),6))),0)</f>
        <v>0</v>
      </c>
      <c r="F1403" s="283"/>
      <c r="G1403" s="287"/>
      <c r="H1403" s="302"/>
      <c r="I1403" s="288"/>
      <c r="J1403" s="302"/>
      <c r="K1403" s="303"/>
      <c r="L1403" s="50"/>
      <c r="M1403" s="63"/>
    </row>
    <row r="1404" spans="1:13">
      <c r="A1404" s="44" cm="1">
        <f t="array" aca="1" ref="A1404" ca="1">IF(INDEX(B:B,ROW()),COUNTIF(OFFSET(INDEX(B:B,ROW()),ROW()*-1+6,,ROW()-5),TRUE),0)</f>
        <v>0</v>
      </c>
      <c r="B1404" s="44" t="b" cm="1">
        <f t="array" ref="B1404">AND(分科號=INDEX(E:E,ROW()),INDEX(D:D,ROW())&gt;=分起日,INDEX(D:D,ROW())&lt;=分訖日,IF(分專案="全部",TRUE,INDEX(J:J,ROW())=分專案))</f>
        <v>0</v>
      </c>
      <c r="C1404" s="45" cm="1">
        <f t="array" ref="C1404">IF(INDEX(F:F,ROW())&lt;&gt;"",INDEX(F:F,ROW()),IF(INDEX(E:E,ROW())&lt;&gt;0,INDEX(C:C,ROW()-1),0))</f>
        <v>0</v>
      </c>
      <c r="D1404" s="44" cm="1">
        <f t="array" ref="D1404">IF(INDEX(G:G,ROW())&lt;&gt;"",INDEX(G:G,ROW()),IF(INDEX(E:E,ROW())&lt;&gt;0,INDEX(D:D,ROW()-1),0))</f>
        <v>0</v>
      </c>
      <c r="E1404" s="217" cm="1">
        <f t="array" ref="E1404">IF(INDEX(I:I,ROW())&lt;&gt;"",VALUE(TRIM(LEFT(INDEX(I:I,ROW()),6))),0)</f>
        <v>0</v>
      </c>
      <c r="F1404" s="283"/>
      <c r="G1404" s="287"/>
      <c r="H1404" s="302"/>
      <c r="I1404" s="288"/>
      <c r="J1404" s="302"/>
      <c r="K1404" s="303"/>
      <c r="L1404" s="50"/>
      <c r="M1404" s="63"/>
    </row>
    <row r="1405" spans="1:13">
      <c r="A1405" s="44" cm="1">
        <f t="array" aca="1" ref="A1405" ca="1">IF(INDEX(B:B,ROW()),COUNTIF(OFFSET(INDEX(B:B,ROW()),ROW()*-1+6,,ROW()-5),TRUE),0)</f>
        <v>0</v>
      </c>
      <c r="B1405" s="44" t="b" cm="1">
        <f t="array" ref="B1405">AND(分科號=INDEX(E:E,ROW()),INDEX(D:D,ROW())&gt;=分起日,INDEX(D:D,ROW())&lt;=分訖日,IF(分專案="全部",TRUE,INDEX(J:J,ROW())=分專案))</f>
        <v>0</v>
      </c>
      <c r="C1405" s="45" cm="1">
        <f t="array" ref="C1405">IF(INDEX(F:F,ROW())&lt;&gt;"",INDEX(F:F,ROW()),IF(INDEX(E:E,ROW())&lt;&gt;0,INDEX(C:C,ROW()-1),0))</f>
        <v>0</v>
      </c>
      <c r="D1405" s="44" cm="1">
        <f t="array" ref="D1405">IF(INDEX(G:G,ROW())&lt;&gt;"",INDEX(G:G,ROW()),IF(INDEX(E:E,ROW())&lt;&gt;0,INDEX(D:D,ROW()-1),0))</f>
        <v>0</v>
      </c>
      <c r="E1405" s="217" cm="1">
        <f t="array" ref="E1405">IF(INDEX(I:I,ROW())&lt;&gt;"",VALUE(TRIM(LEFT(INDEX(I:I,ROW()),6))),0)</f>
        <v>0</v>
      </c>
      <c r="F1405" s="283"/>
      <c r="G1405" s="287"/>
      <c r="H1405" s="302"/>
      <c r="I1405" s="288"/>
      <c r="J1405" s="302"/>
      <c r="K1405" s="303"/>
      <c r="L1405" s="50"/>
      <c r="M1405" s="63"/>
    </row>
    <row r="1406" spans="1:13">
      <c r="A1406" s="44" cm="1">
        <f t="array" aca="1" ref="A1406" ca="1">IF(INDEX(B:B,ROW()),COUNTIF(OFFSET(INDEX(B:B,ROW()),ROW()*-1+6,,ROW()-5),TRUE),0)</f>
        <v>0</v>
      </c>
      <c r="B1406" s="44" t="b" cm="1">
        <f t="array" ref="B1406">AND(分科號=INDEX(E:E,ROW()),INDEX(D:D,ROW())&gt;=分起日,INDEX(D:D,ROW())&lt;=分訖日,IF(分專案="全部",TRUE,INDEX(J:J,ROW())=分專案))</f>
        <v>0</v>
      </c>
      <c r="C1406" s="45" cm="1">
        <f t="array" ref="C1406">IF(INDEX(F:F,ROW())&lt;&gt;"",INDEX(F:F,ROW()),IF(INDEX(E:E,ROW())&lt;&gt;0,INDEX(C:C,ROW()-1),0))</f>
        <v>0</v>
      </c>
      <c r="D1406" s="44" cm="1">
        <f t="array" ref="D1406">IF(INDEX(G:G,ROW())&lt;&gt;"",INDEX(G:G,ROW()),IF(INDEX(E:E,ROW())&lt;&gt;0,INDEX(D:D,ROW()-1),0))</f>
        <v>0</v>
      </c>
      <c r="E1406" s="217" cm="1">
        <f t="array" ref="E1406">IF(INDEX(I:I,ROW())&lt;&gt;"",VALUE(TRIM(LEFT(INDEX(I:I,ROW()),6))),0)</f>
        <v>0</v>
      </c>
      <c r="F1406" s="283"/>
      <c r="G1406" s="287"/>
      <c r="H1406" s="302"/>
      <c r="I1406" s="288"/>
      <c r="J1406" s="302"/>
      <c r="K1406" s="303"/>
      <c r="L1406" s="50"/>
      <c r="M1406" s="63"/>
    </row>
    <row r="1407" spans="1:13">
      <c r="A1407" s="44" cm="1">
        <f t="array" aca="1" ref="A1407" ca="1">IF(INDEX(B:B,ROW()),COUNTIF(OFFSET(INDEX(B:B,ROW()),ROW()*-1+6,,ROW()-5),TRUE),0)</f>
        <v>0</v>
      </c>
      <c r="B1407" s="44" t="b" cm="1">
        <f t="array" ref="B1407">AND(分科號=INDEX(E:E,ROW()),INDEX(D:D,ROW())&gt;=分起日,INDEX(D:D,ROW())&lt;=分訖日,IF(分專案="全部",TRUE,INDEX(J:J,ROW())=分專案))</f>
        <v>0</v>
      </c>
      <c r="C1407" s="45" cm="1">
        <f t="array" ref="C1407">IF(INDEX(F:F,ROW())&lt;&gt;"",INDEX(F:F,ROW()),IF(INDEX(E:E,ROW())&lt;&gt;0,INDEX(C:C,ROW()-1),0))</f>
        <v>0</v>
      </c>
      <c r="D1407" s="44" cm="1">
        <f t="array" ref="D1407">IF(INDEX(G:G,ROW())&lt;&gt;"",INDEX(G:G,ROW()),IF(INDEX(E:E,ROW())&lt;&gt;0,INDEX(D:D,ROW()-1),0))</f>
        <v>0</v>
      </c>
      <c r="E1407" s="217" cm="1">
        <f t="array" ref="E1407">IF(INDEX(I:I,ROW())&lt;&gt;"",VALUE(TRIM(LEFT(INDEX(I:I,ROW()),6))),0)</f>
        <v>0</v>
      </c>
      <c r="F1407" s="283"/>
      <c r="G1407" s="287"/>
      <c r="H1407" s="302"/>
      <c r="I1407" s="288"/>
      <c r="J1407" s="302"/>
      <c r="K1407" s="303"/>
      <c r="L1407" s="50"/>
      <c r="M1407" s="63"/>
    </row>
    <row r="1408" spans="1:13">
      <c r="A1408" s="44" cm="1">
        <f t="array" aca="1" ref="A1408" ca="1">IF(INDEX(B:B,ROW()),COUNTIF(OFFSET(INDEX(B:B,ROW()),ROW()*-1+6,,ROW()-5),TRUE),0)</f>
        <v>0</v>
      </c>
      <c r="B1408" s="44" t="b" cm="1">
        <f t="array" ref="B1408">AND(分科號=INDEX(E:E,ROW()),INDEX(D:D,ROW())&gt;=分起日,INDEX(D:D,ROW())&lt;=分訖日,IF(分專案="全部",TRUE,INDEX(J:J,ROW())=分專案))</f>
        <v>0</v>
      </c>
      <c r="C1408" s="45" cm="1">
        <f t="array" ref="C1408">IF(INDEX(F:F,ROW())&lt;&gt;"",INDEX(F:F,ROW()),IF(INDEX(E:E,ROW())&lt;&gt;0,INDEX(C:C,ROW()-1),0))</f>
        <v>0</v>
      </c>
      <c r="D1408" s="44" cm="1">
        <f t="array" ref="D1408">IF(INDEX(G:G,ROW())&lt;&gt;"",INDEX(G:G,ROW()),IF(INDEX(E:E,ROW())&lt;&gt;0,INDEX(D:D,ROW()-1),0))</f>
        <v>0</v>
      </c>
      <c r="E1408" s="217" cm="1">
        <f t="array" ref="E1408">IF(INDEX(I:I,ROW())&lt;&gt;"",VALUE(TRIM(LEFT(INDEX(I:I,ROW()),6))),0)</f>
        <v>0</v>
      </c>
      <c r="F1408" s="283"/>
      <c r="G1408" s="287"/>
      <c r="H1408" s="302"/>
      <c r="I1408" s="288"/>
      <c r="J1408" s="302"/>
      <c r="K1408" s="303"/>
      <c r="L1408" s="50"/>
      <c r="M1408" s="63"/>
    </row>
    <row r="1409" spans="1:13">
      <c r="A1409" s="44" cm="1">
        <f t="array" aca="1" ref="A1409" ca="1">IF(INDEX(B:B,ROW()),COUNTIF(OFFSET(INDEX(B:B,ROW()),ROW()*-1+6,,ROW()-5),TRUE),0)</f>
        <v>0</v>
      </c>
      <c r="B1409" s="44" t="b" cm="1">
        <f t="array" ref="B1409">AND(分科號=INDEX(E:E,ROW()),INDEX(D:D,ROW())&gt;=分起日,INDEX(D:D,ROW())&lt;=分訖日,IF(分專案="全部",TRUE,INDEX(J:J,ROW())=分專案))</f>
        <v>0</v>
      </c>
      <c r="C1409" s="45" cm="1">
        <f t="array" ref="C1409">IF(INDEX(F:F,ROW())&lt;&gt;"",INDEX(F:F,ROW()),IF(INDEX(E:E,ROW())&lt;&gt;0,INDEX(C:C,ROW()-1),0))</f>
        <v>0</v>
      </c>
      <c r="D1409" s="44" cm="1">
        <f t="array" ref="D1409">IF(INDEX(G:G,ROW())&lt;&gt;"",INDEX(G:G,ROW()),IF(INDEX(E:E,ROW())&lt;&gt;0,INDEX(D:D,ROW()-1),0))</f>
        <v>0</v>
      </c>
      <c r="E1409" s="217" cm="1">
        <f t="array" ref="E1409">IF(INDEX(I:I,ROW())&lt;&gt;"",VALUE(TRIM(LEFT(INDEX(I:I,ROW()),6))),0)</f>
        <v>0</v>
      </c>
      <c r="F1409" s="283"/>
      <c r="G1409" s="287"/>
      <c r="H1409" s="302"/>
      <c r="I1409" s="288"/>
      <c r="J1409" s="302"/>
      <c r="K1409" s="303"/>
      <c r="L1409" s="50"/>
      <c r="M1409" s="63"/>
    </row>
    <row r="1410" spans="1:13">
      <c r="A1410" s="44" cm="1">
        <f t="array" aca="1" ref="A1410" ca="1">IF(INDEX(B:B,ROW()),COUNTIF(OFFSET(INDEX(B:B,ROW()),ROW()*-1+6,,ROW()-5),TRUE),0)</f>
        <v>0</v>
      </c>
      <c r="B1410" s="44" t="b" cm="1">
        <f t="array" ref="B1410">AND(分科號=INDEX(E:E,ROW()),INDEX(D:D,ROW())&gt;=分起日,INDEX(D:D,ROW())&lt;=分訖日,IF(分專案="全部",TRUE,INDEX(J:J,ROW())=分專案))</f>
        <v>0</v>
      </c>
      <c r="C1410" s="45" cm="1">
        <f t="array" ref="C1410">IF(INDEX(F:F,ROW())&lt;&gt;"",INDEX(F:F,ROW()),IF(INDEX(E:E,ROW())&lt;&gt;0,INDEX(C:C,ROW()-1),0))</f>
        <v>0</v>
      </c>
      <c r="D1410" s="44" cm="1">
        <f t="array" ref="D1410">IF(INDEX(G:G,ROW())&lt;&gt;"",INDEX(G:G,ROW()),IF(INDEX(E:E,ROW())&lt;&gt;0,INDEX(D:D,ROW()-1),0))</f>
        <v>0</v>
      </c>
      <c r="E1410" s="217" cm="1">
        <f t="array" ref="E1410">IF(INDEX(I:I,ROW())&lt;&gt;"",VALUE(TRIM(LEFT(INDEX(I:I,ROW()),6))),0)</f>
        <v>0</v>
      </c>
      <c r="F1410" s="283"/>
      <c r="G1410" s="287"/>
      <c r="H1410" s="302"/>
      <c r="I1410" s="288"/>
      <c r="J1410" s="302"/>
      <c r="K1410" s="303"/>
      <c r="L1410" s="50"/>
      <c r="M1410" s="63"/>
    </row>
    <row r="1411" spans="1:13">
      <c r="A1411" s="44" cm="1">
        <f t="array" aca="1" ref="A1411" ca="1">IF(INDEX(B:B,ROW()),COUNTIF(OFFSET(INDEX(B:B,ROW()),ROW()*-1+6,,ROW()-5),TRUE),0)</f>
        <v>0</v>
      </c>
      <c r="B1411" s="44" t="b" cm="1">
        <f t="array" ref="B1411">AND(分科號=INDEX(E:E,ROW()),INDEX(D:D,ROW())&gt;=分起日,INDEX(D:D,ROW())&lt;=分訖日,IF(分專案="全部",TRUE,INDEX(J:J,ROW())=分專案))</f>
        <v>0</v>
      </c>
      <c r="C1411" s="45" cm="1">
        <f t="array" ref="C1411">IF(INDEX(F:F,ROW())&lt;&gt;"",INDEX(F:F,ROW()),IF(INDEX(E:E,ROW())&lt;&gt;0,INDEX(C:C,ROW()-1),0))</f>
        <v>0</v>
      </c>
      <c r="D1411" s="44" cm="1">
        <f t="array" ref="D1411">IF(INDEX(G:G,ROW())&lt;&gt;"",INDEX(G:G,ROW()),IF(INDEX(E:E,ROW())&lt;&gt;0,INDEX(D:D,ROW()-1),0))</f>
        <v>0</v>
      </c>
      <c r="E1411" s="217" cm="1">
        <f t="array" ref="E1411">IF(INDEX(I:I,ROW())&lt;&gt;"",VALUE(TRIM(LEFT(INDEX(I:I,ROW()),6))),0)</f>
        <v>0</v>
      </c>
      <c r="F1411" s="283"/>
      <c r="G1411" s="287"/>
      <c r="H1411" s="302"/>
      <c r="I1411" s="288"/>
      <c r="J1411" s="302"/>
      <c r="K1411" s="303"/>
      <c r="L1411" s="50"/>
      <c r="M1411" s="63"/>
    </row>
    <row r="1412" spans="1:13">
      <c r="A1412" s="44" cm="1">
        <f t="array" aca="1" ref="A1412" ca="1">IF(INDEX(B:B,ROW()),COUNTIF(OFFSET(INDEX(B:B,ROW()),ROW()*-1+6,,ROW()-5),TRUE),0)</f>
        <v>0</v>
      </c>
      <c r="B1412" s="44" t="b" cm="1">
        <f t="array" ref="B1412">AND(分科號=INDEX(E:E,ROW()),INDEX(D:D,ROW())&gt;=分起日,INDEX(D:D,ROW())&lt;=分訖日,IF(分專案="全部",TRUE,INDEX(J:J,ROW())=分專案))</f>
        <v>0</v>
      </c>
      <c r="C1412" s="45" cm="1">
        <f t="array" ref="C1412">IF(INDEX(F:F,ROW())&lt;&gt;"",INDEX(F:F,ROW()),IF(INDEX(E:E,ROW())&lt;&gt;0,INDEX(C:C,ROW()-1),0))</f>
        <v>0</v>
      </c>
      <c r="D1412" s="44" cm="1">
        <f t="array" ref="D1412">IF(INDEX(G:G,ROW())&lt;&gt;"",INDEX(G:G,ROW()),IF(INDEX(E:E,ROW())&lt;&gt;0,INDEX(D:D,ROW()-1),0))</f>
        <v>0</v>
      </c>
      <c r="E1412" s="217" cm="1">
        <f t="array" ref="E1412">IF(INDEX(I:I,ROW())&lt;&gt;"",VALUE(TRIM(LEFT(INDEX(I:I,ROW()),6))),0)</f>
        <v>0</v>
      </c>
      <c r="F1412" s="283"/>
      <c r="G1412" s="287"/>
      <c r="H1412" s="302"/>
      <c r="I1412" s="288"/>
      <c r="J1412" s="302"/>
      <c r="K1412" s="303"/>
      <c r="L1412" s="50"/>
      <c r="M1412" s="63"/>
    </row>
    <row r="1413" spans="1:13">
      <c r="A1413" s="44" cm="1">
        <f t="array" aca="1" ref="A1413" ca="1">IF(INDEX(B:B,ROW()),COUNTIF(OFFSET(INDEX(B:B,ROW()),ROW()*-1+6,,ROW()-5),TRUE),0)</f>
        <v>0</v>
      </c>
      <c r="B1413" s="44" t="b" cm="1">
        <f t="array" ref="B1413">AND(分科號=INDEX(E:E,ROW()),INDEX(D:D,ROW())&gt;=分起日,INDEX(D:D,ROW())&lt;=分訖日,IF(分專案="全部",TRUE,INDEX(J:J,ROW())=分專案))</f>
        <v>0</v>
      </c>
      <c r="C1413" s="45" cm="1">
        <f t="array" ref="C1413">IF(INDEX(F:F,ROW())&lt;&gt;"",INDEX(F:F,ROW()),IF(INDEX(E:E,ROW())&lt;&gt;0,INDEX(C:C,ROW()-1),0))</f>
        <v>0</v>
      </c>
      <c r="D1413" s="44" cm="1">
        <f t="array" ref="D1413">IF(INDEX(G:G,ROW())&lt;&gt;"",INDEX(G:G,ROW()),IF(INDEX(E:E,ROW())&lt;&gt;0,INDEX(D:D,ROW()-1),0))</f>
        <v>0</v>
      </c>
      <c r="E1413" s="217" cm="1">
        <f t="array" ref="E1413">IF(INDEX(I:I,ROW())&lt;&gt;"",VALUE(TRIM(LEFT(INDEX(I:I,ROW()),6))),0)</f>
        <v>0</v>
      </c>
      <c r="F1413" s="283"/>
      <c r="G1413" s="287"/>
      <c r="H1413" s="302"/>
      <c r="I1413" s="288"/>
      <c r="J1413" s="302"/>
      <c r="K1413" s="303"/>
      <c r="L1413" s="50"/>
      <c r="M1413" s="63"/>
    </row>
    <row r="1414" spans="1:13">
      <c r="A1414" s="44" cm="1">
        <f t="array" aca="1" ref="A1414" ca="1">IF(INDEX(B:B,ROW()),COUNTIF(OFFSET(INDEX(B:B,ROW()),ROW()*-1+6,,ROW()-5),TRUE),0)</f>
        <v>0</v>
      </c>
      <c r="B1414" s="44" t="b" cm="1">
        <f t="array" ref="B1414">AND(分科號=INDEX(E:E,ROW()),INDEX(D:D,ROW())&gt;=分起日,INDEX(D:D,ROW())&lt;=分訖日,IF(分專案="全部",TRUE,INDEX(J:J,ROW())=分專案))</f>
        <v>0</v>
      </c>
      <c r="C1414" s="45" cm="1">
        <f t="array" ref="C1414">IF(INDEX(F:F,ROW())&lt;&gt;"",INDEX(F:F,ROW()),IF(INDEX(E:E,ROW())&lt;&gt;0,INDEX(C:C,ROW()-1),0))</f>
        <v>0</v>
      </c>
      <c r="D1414" s="44" cm="1">
        <f t="array" ref="D1414">IF(INDEX(G:G,ROW())&lt;&gt;"",INDEX(G:G,ROW()),IF(INDEX(E:E,ROW())&lt;&gt;0,INDEX(D:D,ROW()-1),0))</f>
        <v>0</v>
      </c>
      <c r="E1414" s="217" cm="1">
        <f t="array" ref="E1414">IF(INDEX(I:I,ROW())&lt;&gt;"",VALUE(TRIM(LEFT(INDEX(I:I,ROW()),6))),0)</f>
        <v>0</v>
      </c>
      <c r="F1414" s="283"/>
      <c r="G1414" s="287"/>
      <c r="H1414" s="302"/>
      <c r="I1414" s="288"/>
      <c r="J1414" s="302"/>
      <c r="K1414" s="303"/>
      <c r="L1414" s="50"/>
      <c r="M1414" s="63"/>
    </row>
    <row r="1415" spans="1:13">
      <c r="A1415" s="44" cm="1">
        <f t="array" aca="1" ref="A1415" ca="1">IF(INDEX(B:B,ROW()),COUNTIF(OFFSET(INDEX(B:B,ROW()),ROW()*-1+6,,ROW()-5),TRUE),0)</f>
        <v>0</v>
      </c>
      <c r="B1415" s="44" t="b" cm="1">
        <f t="array" ref="B1415">AND(分科號=INDEX(E:E,ROW()),INDEX(D:D,ROW())&gt;=分起日,INDEX(D:D,ROW())&lt;=分訖日,IF(分專案="全部",TRUE,INDEX(J:J,ROW())=分專案))</f>
        <v>0</v>
      </c>
      <c r="C1415" s="45" cm="1">
        <f t="array" ref="C1415">IF(INDEX(F:F,ROW())&lt;&gt;"",INDEX(F:F,ROW()),IF(INDEX(E:E,ROW())&lt;&gt;0,INDEX(C:C,ROW()-1),0))</f>
        <v>0</v>
      </c>
      <c r="D1415" s="44" cm="1">
        <f t="array" ref="D1415">IF(INDEX(G:G,ROW())&lt;&gt;"",INDEX(G:G,ROW()),IF(INDEX(E:E,ROW())&lt;&gt;0,INDEX(D:D,ROW()-1),0))</f>
        <v>0</v>
      </c>
      <c r="E1415" s="217" cm="1">
        <f t="array" ref="E1415">IF(INDEX(I:I,ROW())&lt;&gt;"",VALUE(TRIM(LEFT(INDEX(I:I,ROW()),6))),0)</f>
        <v>0</v>
      </c>
      <c r="F1415" s="283"/>
      <c r="G1415" s="287"/>
      <c r="H1415" s="302"/>
      <c r="I1415" s="288"/>
      <c r="J1415" s="302"/>
      <c r="K1415" s="303"/>
      <c r="L1415" s="50"/>
      <c r="M1415" s="63"/>
    </row>
    <row r="1416" spans="1:13">
      <c r="A1416" s="44" cm="1">
        <f t="array" aca="1" ref="A1416" ca="1">IF(INDEX(B:B,ROW()),COUNTIF(OFFSET(INDEX(B:B,ROW()),ROW()*-1+6,,ROW()-5),TRUE),0)</f>
        <v>0</v>
      </c>
      <c r="B1416" s="44" t="b" cm="1">
        <f t="array" ref="B1416">AND(分科號=INDEX(E:E,ROW()),INDEX(D:D,ROW())&gt;=分起日,INDEX(D:D,ROW())&lt;=分訖日,IF(分專案="全部",TRUE,INDEX(J:J,ROW())=分專案))</f>
        <v>0</v>
      </c>
      <c r="C1416" s="45" cm="1">
        <f t="array" ref="C1416">IF(INDEX(F:F,ROW())&lt;&gt;"",INDEX(F:F,ROW()),IF(INDEX(E:E,ROW())&lt;&gt;0,INDEX(C:C,ROW()-1),0))</f>
        <v>0</v>
      </c>
      <c r="D1416" s="44" cm="1">
        <f t="array" ref="D1416">IF(INDEX(G:G,ROW())&lt;&gt;"",INDEX(G:G,ROW()),IF(INDEX(E:E,ROW())&lt;&gt;0,INDEX(D:D,ROW()-1),0))</f>
        <v>0</v>
      </c>
      <c r="E1416" s="217" cm="1">
        <f t="array" ref="E1416">IF(INDEX(I:I,ROW())&lt;&gt;"",VALUE(TRIM(LEFT(INDEX(I:I,ROW()),6))),0)</f>
        <v>0</v>
      </c>
      <c r="F1416" s="283"/>
      <c r="G1416" s="287"/>
      <c r="H1416" s="302"/>
      <c r="I1416" s="288"/>
      <c r="J1416" s="302"/>
      <c r="K1416" s="303"/>
      <c r="L1416" s="50"/>
      <c r="M1416" s="63"/>
    </row>
    <row r="1417" spans="1:13">
      <c r="A1417" s="44" cm="1">
        <f t="array" aca="1" ref="A1417" ca="1">IF(INDEX(B:B,ROW()),COUNTIF(OFFSET(INDEX(B:B,ROW()),ROW()*-1+6,,ROW()-5),TRUE),0)</f>
        <v>0</v>
      </c>
      <c r="B1417" s="44" t="b" cm="1">
        <f t="array" ref="B1417">AND(分科號=INDEX(E:E,ROW()),INDEX(D:D,ROW())&gt;=分起日,INDEX(D:D,ROW())&lt;=分訖日,IF(分專案="全部",TRUE,INDEX(J:J,ROW())=分專案))</f>
        <v>0</v>
      </c>
      <c r="C1417" s="45" cm="1">
        <f t="array" ref="C1417">IF(INDEX(F:F,ROW())&lt;&gt;"",INDEX(F:F,ROW()),IF(INDEX(E:E,ROW())&lt;&gt;0,INDEX(C:C,ROW()-1),0))</f>
        <v>0</v>
      </c>
      <c r="D1417" s="44" cm="1">
        <f t="array" ref="D1417">IF(INDEX(G:G,ROW())&lt;&gt;"",INDEX(G:G,ROW()),IF(INDEX(E:E,ROW())&lt;&gt;0,INDEX(D:D,ROW()-1),0))</f>
        <v>0</v>
      </c>
      <c r="E1417" s="217" cm="1">
        <f t="array" ref="E1417">IF(INDEX(I:I,ROW())&lt;&gt;"",VALUE(TRIM(LEFT(INDEX(I:I,ROW()),6))),0)</f>
        <v>0</v>
      </c>
      <c r="F1417" s="283"/>
      <c r="G1417" s="287"/>
      <c r="H1417" s="302"/>
      <c r="I1417" s="288"/>
      <c r="J1417" s="302"/>
      <c r="K1417" s="303"/>
      <c r="L1417" s="50"/>
      <c r="M1417" s="63"/>
    </row>
    <row r="1418" spans="1:13">
      <c r="A1418" s="44" cm="1">
        <f t="array" aca="1" ref="A1418" ca="1">IF(INDEX(B:B,ROW()),COUNTIF(OFFSET(INDEX(B:B,ROW()),ROW()*-1+6,,ROW()-5),TRUE),0)</f>
        <v>0</v>
      </c>
      <c r="B1418" s="44" t="b" cm="1">
        <f t="array" ref="B1418">AND(分科號=INDEX(E:E,ROW()),INDEX(D:D,ROW())&gt;=分起日,INDEX(D:D,ROW())&lt;=分訖日,IF(分專案="全部",TRUE,INDEX(J:J,ROW())=分專案))</f>
        <v>0</v>
      </c>
      <c r="C1418" s="45" cm="1">
        <f t="array" ref="C1418">IF(INDEX(F:F,ROW())&lt;&gt;"",INDEX(F:F,ROW()),IF(INDEX(E:E,ROW())&lt;&gt;0,INDEX(C:C,ROW()-1),0))</f>
        <v>0</v>
      </c>
      <c r="D1418" s="44" cm="1">
        <f t="array" ref="D1418">IF(INDEX(G:G,ROW())&lt;&gt;"",INDEX(G:G,ROW()),IF(INDEX(E:E,ROW())&lt;&gt;0,INDEX(D:D,ROW()-1),0))</f>
        <v>0</v>
      </c>
      <c r="E1418" s="217" cm="1">
        <f t="array" ref="E1418">IF(INDEX(I:I,ROW())&lt;&gt;"",VALUE(TRIM(LEFT(INDEX(I:I,ROW()),6))),0)</f>
        <v>0</v>
      </c>
      <c r="F1418" s="283"/>
      <c r="G1418" s="287"/>
      <c r="H1418" s="302"/>
      <c r="I1418" s="288"/>
      <c r="J1418" s="302"/>
      <c r="K1418" s="303"/>
      <c r="L1418" s="50"/>
      <c r="M1418" s="63"/>
    </row>
    <row r="1419" spans="1:13">
      <c r="A1419" s="44" cm="1">
        <f t="array" aca="1" ref="A1419" ca="1">IF(INDEX(B:B,ROW()),COUNTIF(OFFSET(INDEX(B:B,ROW()),ROW()*-1+6,,ROW()-5),TRUE),0)</f>
        <v>0</v>
      </c>
      <c r="B1419" s="44" t="b" cm="1">
        <f t="array" ref="B1419">AND(分科號=INDEX(E:E,ROW()),INDEX(D:D,ROW())&gt;=分起日,INDEX(D:D,ROW())&lt;=分訖日,IF(分專案="全部",TRUE,INDEX(J:J,ROW())=分專案))</f>
        <v>0</v>
      </c>
      <c r="C1419" s="45" cm="1">
        <f t="array" ref="C1419">IF(INDEX(F:F,ROW())&lt;&gt;"",INDEX(F:F,ROW()),IF(INDEX(E:E,ROW())&lt;&gt;0,INDEX(C:C,ROW()-1),0))</f>
        <v>0</v>
      </c>
      <c r="D1419" s="44" cm="1">
        <f t="array" ref="D1419">IF(INDEX(G:G,ROW())&lt;&gt;"",INDEX(G:G,ROW()),IF(INDEX(E:E,ROW())&lt;&gt;0,INDEX(D:D,ROW()-1),0))</f>
        <v>0</v>
      </c>
      <c r="E1419" s="217" cm="1">
        <f t="array" ref="E1419">IF(INDEX(I:I,ROW())&lt;&gt;"",VALUE(TRIM(LEFT(INDEX(I:I,ROW()),6))),0)</f>
        <v>0</v>
      </c>
      <c r="F1419" s="283"/>
      <c r="G1419" s="287"/>
      <c r="H1419" s="302"/>
      <c r="I1419" s="288"/>
      <c r="J1419" s="302"/>
      <c r="K1419" s="303"/>
      <c r="L1419" s="50"/>
      <c r="M1419" s="63"/>
    </row>
    <row r="1420" spans="1:13">
      <c r="A1420" s="44" cm="1">
        <f t="array" aca="1" ref="A1420" ca="1">IF(INDEX(B:B,ROW()),COUNTIF(OFFSET(INDEX(B:B,ROW()),ROW()*-1+6,,ROW()-5),TRUE),0)</f>
        <v>0</v>
      </c>
      <c r="B1420" s="44" t="b" cm="1">
        <f t="array" ref="B1420">AND(分科號=INDEX(E:E,ROW()),INDEX(D:D,ROW())&gt;=分起日,INDEX(D:D,ROW())&lt;=分訖日,IF(分專案="全部",TRUE,INDEX(J:J,ROW())=分專案))</f>
        <v>0</v>
      </c>
      <c r="C1420" s="45" cm="1">
        <f t="array" ref="C1420">IF(INDEX(F:F,ROW())&lt;&gt;"",INDEX(F:F,ROW()),IF(INDEX(E:E,ROW())&lt;&gt;0,INDEX(C:C,ROW()-1),0))</f>
        <v>0</v>
      </c>
      <c r="D1420" s="44" cm="1">
        <f t="array" ref="D1420">IF(INDEX(G:G,ROW())&lt;&gt;"",INDEX(G:G,ROW()),IF(INDEX(E:E,ROW())&lt;&gt;0,INDEX(D:D,ROW()-1),0))</f>
        <v>0</v>
      </c>
      <c r="E1420" s="217" cm="1">
        <f t="array" ref="E1420">IF(INDEX(I:I,ROW())&lt;&gt;"",VALUE(TRIM(LEFT(INDEX(I:I,ROW()),6))),0)</f>
        <v>0</v>
      </c>
      <c r="F1420" s="283"/>
      <c r="G1420" s="287"/>
      <c r="H1420" s="302"/>
      <c r="I1420" s="288"/>
      <c r="J1420" s="302"/>
      <c r="K1420" s="303"/>
      <c r="L1420" s="50"/>
      <c r="M1420" s="63"/>
    </row>
    <row r="1421" spans="1:13">
      <c r="A1421" s="44" cm="1">
        <f t="array" aca="1" ref="A1421" ca="1">IF(INDEX(B:B,ROW()),COUNTIF(OFFSET(INDEX(B:B,ROW()),ROW()*-1+6,,ROW()-5),TRUE),0)</f>
        <v>0</v>
      </c>
      <c r="B1421" s="44" t="b" cm="1">
        <f t="array" ref="B1421">AND(分科號=INDEX(E:E,ROW()),INDEX(D:D,ROW())&gt;=分起日,INDEX(D:D,ROW())&lt;=分訖日,IF(分專案="全部",TRUE,INDEX(J:J,ROW())=分專案))</f>
        <v>0</v>
      </c>
      <c r="C1421" s="45" cm="1">
        <f t="array" ref="C1421">IF(INDEX(F:F,ROW())&lt;&gt;"",INDEX(F:F,ROW()),IF(INDEX(E:E,ROW())&lt;&gt;0,INDEX(C:C,ROW()-1),0))</f>
        <v>0</v>
      </c>
      <c r="D1421" s="44" cm="1">
        <f t="array" ref="D1421">IF(INDEX(G:G,ROW())&lt;&gt;"",INDEX(G:G,ROW()),IF(INDEX(E:E,ROW())&lt;&gt;0,INDEX(D:D,ROW()-1),0))</f>
        <v>0</v>
      </c>
      <c r="E1421" s="217" cm="1">
        <f t="array" ref="E1421">IF(INDEX(I:I,ROW())&lt;&gt;"",VALUE(TRIM(LEFT(INDEX(I:I,ROW()),6))),0)</f>
        <v>0</v>
      </c>
      <c r="F1421" s="283"/>
      <c r="G1421" s="287"/>
      <c r="H1421" s="302"/>
      <c r="I1421" s="288"/>
      <c r="J1421" s="302"/>
      <c r="K1421" s="303"/>
      <c r="L1421" s="50"/>
      <c r="M1421" s="63"/>
    </row>
    <row r="1422" spans="1:13">
      <c r="A1422" s="44" cm="1">
        <f t="array" aca="1" ref="A1422" ca="1">IF(INDEX(B:B,ROW()),COUNTIF(OFFSET(INDEX(B:B,ROW()),ROW()*-1+6,,ROW()-5),TRUE),0)</f>
        <v>0</v>
      </c>
      <c r="B1422" s="44" t="b" cm="1">
        <f t="array" ref="B1422">AND(分科號=INDEX(E:E,ROW()),INDEX(D:D,ROW())&gt;=分起日,INDEX(D:D,ROW())&lt;=分訖日,IF(分專案="全部",TRUE,INDEX(J:J,ROW())=分專案))</f>
        <v>0</v>
      </c>
      <c r="C1422" s="45" cm="1">
        <f t="array" ref="C1422">IF(INDEX(F:F,ROW())&lt;&gt;"",INDEX(F:F,ROW()),IF(INDEX(E:E,ROW())&lt;&gt;0,INDEX(C:C,ROW()-1),0))</f>
        <v>0</v>
      </c>
      <c r="D1422" s="44" cm="1">
        <f t="array" ref="D1422">IF(INDEX(G:G,ROW())&lt;&gt;"",INDEX(G:G,ROW()),IF(INDEX(E:E,ROW())&lt;&gt;0,INDEX(D:D,ROW()-1),0))</f>
        <v>0</v>
      </c>
      <c r="E1422" s="217" cm="1">
        <f t="array" ref="E1422">IF(INDEX(I:I,ROW())&lt;&gt;"",VALUE(TRIM(LEFT(INDEX(I:I,ROW()),6))),0)</f>
        <v>0</v>
      </c>
      <c r="F1422" s="283"/>
      <c r="G1422" s="287"/>
      <c r="H1422" s="302"/>
      <c r="I1422" s="288"/>
      <c r="J1422" s="302"/>
      <c r="K1422" s="303"/>
      <c r="L1422" s="50"/>
      <c r="M1422" s="63"/>
    </row>
    <row r="1423" spans="1:13">
      <c r="A1423" s="44" cm="1">
        <f t="array" aca="1" ref="A1423" ca="1">IF(INDEX(B:B,ROW()),COUNTIF(OFFSET(INDEX(B:B,ROW()),ROW()*-1+6,,ROW()-5),TRUE),0)</f>
        <v>0</v>
      </c>
      <c r="B1423" s="44" t="b" cm="1">
        <f t="array" ref="B1423">AND(分科號=INDEX(E:E,ROW()),INDEX(D:D,ROW())&gt;=分起日,INDEX(D:D,ROW())&lt;=分訖日,IF(分專案="全部",TRUE,INDEX(J:J,ROW())=分專案))</f>
        <v>0</v>
      </c>
      <c r="C1423" s="45" cm="1">
        <f t="array" ref="C1423">IF(INDEX(F:F,ROW())&lt;&gt;"",INDEX(F:F,ROW()),IF(INDEX(E:E,ROW())&lt;&gt;0,INDEX(C:C,ROW()-1),0))</f>
        <v>0</v>
      </c>
      <c r="D1423" s="44" cm="1">
        <f t="array" ref="D1423">IF(INDEX(G:G,ROW())&lt;&gt;"",INDEX(G:G,ROW()),IF(INDEX(E:E,ROW())&lt;&gt;0,INDEX(D:D,ROW()-1),0))</f>
        <v>0</v>
      </c>
      <c r="E1423" s="217" cm="1">
        <f t="array" ref="E1423">IF(INDEX(I:I,ROW())&lt;&gt;"",VALUE(TRIM(LEFT(INDEX(I:I,ROW()),6))),0)</f>
        <v>0</v>
      </c>
      <c r="F1423" s="283"/>
      <c r="G1423" s="287"/>
      <c r="H1423" s="302"/>
      <c r="I1423" s="288"/>
      <c r="J1423" s="302"/>
      <c r="K1423" s="303"/>
      <c r="L1423" s="50"/>
      <c r="M1423" s="63"/>
    </row>
    <row r="1424" spans="1:13">
      <c r="A1424" s="44" cm="1">
        <f t="array" aca="1" ref="A1424" ca="1">IF(INDEX(B:B,ROW()),COUNTIF(OFFSET(INDEX(B:B,ROW()),ROW()*-1+6,,ROW()-5),TRUE),0)</f>
        <v>0</v>
      </c>
      <c r="B1424" s="44" t="b" cm="1">
        <f t="array" ref="B1424">AND(分科號=INDEX(E:E,ROW()),INDEX(D:D,ROW())&gt;=分起日,INDEX(D:D,ROW())&lt;=分訖日,IF(分專案="全部",TRUE,INDEX(J:J,ROW())=分專案))</f>
        <v>0</v>
      </c>
      <c r="C1424" s="45" cm="1">
        <f t="array" ref="C1424">IF(INDEX(F:F,ROW())&lt;&gt;"",INDEX(F:F,ROW()),IF(INDEX(E:E,ROW())&lt;&gt;0,INDEX(C:C,ROW()-1),0))</f>
        <v>0</v>
      </c>
      <c r="D1424" s="44" cm="1">
        <f t="array" ref="D1424">IF(INDEX(G:G,ROW())&lt;&gt;"",INDEX(G:G,ROW()),IF(INDEX(E:E,ROW())&lt;&gt;0,INDEX(D:D,ROW()-1),0))</f>
        <v>0</v>
      </c>
      <c r="E1424" s="217" cm="1">
        <f t="array" ref="E1424">IF(INDEX(I:I,ROW())&lt;&gt;"",VALUE(TRIM(LEFT(INDEX(I:I,ROW()),6))),0)</f>
        <v>0</v>
      </c>
      <c r="F1424" s="283"/>
      <c r="G1424" s="287"/>
      <c r="H1424" s="302"/>
      <c r="I1424" s="288"/>
      <c r="J1424" s="302"/>
      <c r="K1424" s="303"/>
      <c r="L1424" s="50"/>
      <c r="M1424" s="63"/>
    </row>
    <row r="1425" spans="1:13">
      <c r="A1425" s="44" cm="1">
        <f t="array" aca="1" ref="A1425" ca="1">IF(INDEX(B:B,ROW()),COUNTIF(OFFSET(INDEX(B:B,ROW()),ROW()*-1+6,,ROW()-5),TRUE),0)</f>
        <v>0</v>
      </c>
      <c r="B1425" s="44" t="b" cm="1">
        <f t="array" ref="B1425">AND(分科號=INDEX(E:E,ROW()),INDEX(D:D,ROW())&gt;=分起日,INDEX(D:D,ROW())&lt;=分訖日,IF(分專案="全部",TRUE,INDEX(J:J,ROW())=分專案))</f>
        <v>0</v>
      </c>
      <c r="C1425" s="45" cm="1">
        <f t="array" ref="C1425">IF(INDEX(F:F,ROW())&lt;&gt;"",INDEX(F:F,ROW()),IF(INDEX(E:E,ROW())&lt;&gt;0,INDEX(C:C,ROW()-1),0))</f>
        <v>0</v>
      </c>
      <c r="D1425" s="44" cm="1">
        <f t="array" ref="D1425">IF(INDEX(G:G,ROW())&lt;&gt;"",INDEX(G:G,ROW()),IF(INDEX(E:E,ROW())&lt;&gt;0,INDEX(D:D,ROW()-1),0))</f>
        <v>0</v>
      </c>
      <c r="E1425" s="217" cm="1">
        <f t="array" ref="E1425">IF(INDEX(I:I,ROW())&lt;&gt;"",VALUE(TRIM(LEFT(INDEX(I:I,ROW()),6))),0)</f>
        <v>0</v>
      </c>
      <c r="F1425" s="283"/>
      <c r="G1425" s="287"/>
      <c r="H1425" s="302"/>
      <c r="I1425" s="288"/>
      <c r="J1425" s="302"/>
      <c r="K1425" s="303"/>
      <c r="L1425" s="50"/>
      <c r="M1425" s="63"/>
    </row>
    <row r="1426" spans="1:13">
      <c r="A1426" s="44" cm="1">
        <f t="array" aca="1" ref="A1426" ca="1">IF(INDEX(B:B,ROW()),COUNTIF(OFFSET(INDEX(B:B,ROW()),ROW()*-1+6,,ROW()-5),TRUE),0)</f>
        <v>0</v>
      </c>
      <c r="B1426" s="44" t="b" cm="1">
        <f t="array" ref="B1426">AND(分科號=INDEX(E:E,ROW()),INDEX(D:D,ROW())&gt;=分起日,INDEX(D:D,ROW())&lt;=分訖日,IF(分專案="全部",TRUE,INDEX(J:J,ROW())=分專案))</f>
        <v>0</v>
      </c>
      <c r="C1426" s="45" cm="1">
        <f t="array" ref="C1426">IF(INDEX(F:F,ROW())&lt;&gt;"",INDEX(F:F,ROW()),IF(INDEX(E:E,ROW())&lt;&gt;0,INDEX(C:C,ROW()-1),0))</f>
        <v>0</v>
      </c>
      <c r="D1426" s="44" cm="1">
        <f t="array" ref="D1426">IF(INDEX(G:G,ROW())&lt;&gt;"",INDEX(G:G,ROW()),IF(INDEX(E:E,ROW())&lt;&gt;0,INDEX(D:D,ROW()-1),0))</f>
        <v>0</v>
      </c>
      <c r="E1426" s="217" cm="1">
        <f t="array" ref="E1426">IF(INDEX(I:I,ROW())&lt;&gt;"",VALUE(TRIM(LEFT(INDEX(I:I,ROW()),6))),0)</f>
        <v>0</v>
      </c>
      <c r="F1426" s="283"/>
      <c r="G1426" s="287"/>
      <c r="H1426" s="302"/>
      <c r="I1426" s="288"/>
      <c r="J1426" s="302"/>
      <c r="K1426" s="303"/>
      <c r="L1426" s="50"/>
      <c r="M1426" s="63"/>
    </row>
    <row r="1427" spans="1:13">
      <c r="A1427" s="44" cm="1">
        <f t="array" aca="1" ref="A1427" ca="1">IF(INDEX(B:B,ROW()),COUNTIF(OFFSET(INDEX(B:B,ROW()),ROW()*-1+6,,ROW()-5),TRUE),0)</f>
        <v>0</v>
      </c>
      <c r="B1427" s="44" t="b" cm="1">
        <f t="array" ref="B1427">AND(分科號=INDEX(E:E,ROW()),INDEX(D:D,ROW())&gt;=分起日,INDEX(D:D,ROW())&lt;=分訖日,IF(分專案="全部",TRUE,INDEX(J:J,ROW())=分專案))</f>
        <v>0</v>
      </c>
      <c r="C1427" s="45" cm="1">
        <f t="array" ref="C1427">IF(INDEX(F:F,ROW())&lt;&gt;"",INDEX(F:F,ROW()),IF(INDEX(E:E,ROW())&lt;&gt;0,INDEX(C:C,ROW()-1),0))</f>
        <v>0</v>
      </c>
      <c r="D1427" s="44" cm="1">
        <f t="array" ref="D1427">IF(INDEX(G:G,ROW())&lt;&gt;"",INDEX(G:G,ROW()),IF(INDEX(E:E,ROW())&lt;&gt;0,INDEX(D:D,ROW()-1),0))</f>
        <v>0</v>
      </c>
      <c r="E1427" s="217" cm="1">
        <f t="array" ref="E1427">IF(INDEX(I:I,ROW())&lt;&gt;"",VALUE(TRIM(LEFT(INDEX(I:I,ROW()),6))),0)</f>
        <v>0</v>
      </c>
      <c r="F1427" s="283"/>
      <c r="G1427" s="287"/>
      <c r="H1427" s="302"/>
      <c r="I1427" s="288"/>
      <c r="J1427" s="302"/>
      <c r="K1427" s="303"/>
      <c r="L1427" s="50"/>
      <c r="M1427" s="63"/>
    </row>
    <row r="1428" spans="1:13">
      <c r="A1428" s="44" cm="1">
        <f t="array" aca="1" ref="A1428" ca="1">IF(INDEX(B:B,ROW()),COUNTIF(OFFSET(INDEX(B:B,ROW()),ROW()*-1+6,,ROW()-5),TRUE),0)</f>
        <v>0</v>
      </c>
      <c r="B1428" s="44" t="b" cm="1">
        <f t="array" ref="B1428">AND(分科號=INDEX(E:E,ROW()),INDEX(D:D,ROW())&gt;=分起日,INDEX(D:D,ROW())&lt;=分訖日,IF(分專案="全部",TRUE,INDEX(J:J,ROW())=分專案))</f>
        <v>0</v>
      </c>
      <c r="C1428" s="45" cm="1">
        <f t="array" ref="C1428">IF(INDEX(F:F,ROW())&lt;&gt;"",INDEX(F:F,ROW()),IF(INDEX(E:E,ROW())&lt;&gt;0,INDEX(C:C,ROW()-1),0))</f>
        <v>0</v>
      </c>
      <c r="D1428" s="44" cm="1">
        <f t="array" ref="D1428">IF(INDEX(G:G,ROW())&lt;&gt;"",INDEX(G:G,ROW()),IF(INDEX(E:E,ROW())&lt;&gt;0,INDEX(D:D,ROW()-1),0))</f>
        <v>0</v>
      </c>
      <c r="E1428" s="217" cm="1">
        <f t="array" ref="E1428">IF(INDEX(I:I,ROW())&lt;&gt;"",VALUE(TRIM(LEFT(INDEX(I:I,ROW()),6))),0)</f>
        <v>0</v>
      </c>
      <c r="F1428" s="283"/>
      <c r="G1428" s="287"/>
      <c r="H1428" s="302"/>
      <c r="I1428" s="288"/>
      <c r="J1428" s="302"/>
      <c r="K1428" s="303"/>
      <c r="L1428" s="50"/>
      <c r="M1428" s="63"/>
    </row>
    <row r="1429" spans="1:13">
      <c r="A1429" s="44" cm="1">
        <f t="array" aca="1" ref="A1429" ca="1">IF(INDEX(B:B,ROW()),COUNTIF(OFFSET(INDEX(B:B,ROW()),ROW()*-1+6,,ROW()-5),TRUE),0)</f>
        <v>0</v>
      </c>
      <c r="B1429" s="44" t="b" cm="1">
        <f t="array" ref="B1429">AND(分科號=INDEX(E:E,ROW()),INDEX(D:D,ROW())&gt;=分起日,INDEX(D:D,ROW())&lt;=分訖日,IF(分專案="全部",TRUE,INDEX(J:J,ROW())=分專案))</f>
        <v>0</v>
      </c>
      <c r="C1429" s="45" cm="1">
        <f t="array" ref="C1429">IF(INDEX(F:F,ROW())&lt;&gt;"",INDEX(F:F,ROW()),IF(INDEX(E:E,ROW())&lt;&gt;0,INDEX(C:C,ROW()-1),0))</f>
        <v>0</v>
      </c>
      <c r="D1429" s="44" cm="1">
        <f t="array" ref="D1429">IF(INDEX(G:G,ROW())&lt;&gt;"",INDEX(G:G,ROW()),IF(INDEX(E:E,ROW())&lt;&gt;0,INDEX(D:D,ROW()-1),0))</f>
        <v>0</v>
      </c>
      <c r="E1429" s="217" cm="1">
        <f t="array" ref="E1429">IF(INDEX(I:I,ROW())&lt;&gt;"",VALUE(TRIM(LEFT(INDEX(I:I,ROW()),6))),0)</f>
        <v>0</v>
      </c>
      <c r="F1429" s="283"/>
      <c r="G1429" s="287"/>
      <c r="H1429" s="302"/>
      <c r="I1429" s="288"/>
      <c r="J1429" s="302"/>
      <c r="K1429" s="303"/>
      <c r="L1429" s="50"/>
      <c r="M1429" s="63"/>
    </row>
    <row r="1430" spans="1:13">
      <c r="A1430" s="44" cm="1">
        <f t="array" aca="1" ref="A1430" ca="1">IF(INDEX(B:B,ROW()),COUNTIF(OFFSET(INDEX(B:B,ROW()),ROW()*-1+6,,ROW()-5),TRUE),0)</f>
        <v>0</v>
      </c>
      <c r="B1430" s="44" t="b" cm="1">
        <f t="array" ref="B1430">AND(分科號=INDEX(E:E,ROW()),INDEX(D:D,ROW())&gt;=分起日,INDEX(D:D,ROW())&lt;=分訖日,IF(分專案="全部",TRUE,INDEX(J:J,ROW())=分專案))</f>
        <v>0</v>
      </c>
      <c r="C1430" s="45" cm="1">
        <f t="array" ref="C1430">IF(INDEX(F:F,ROW())&lt;&gt;"",INDEX(F:F,ROW()),IF(INDEX(E:E,ROW())&lt;&gt;0,INDEX(C:C,ROW()-1),0))</f>
        <v>0</v>
      </c>
      <c r="D1430" s="44" cm="1">
        <f t="array" ref="D1430">IF(INDEX(G:G,ROW())&lt;&gt;"",INDEX(G:G,ROW()),IF(INDEX(E:E,ROW())&lt;&gt;0,INDEX(D:D,ROW()-1),0))</f>
        <v>0</v>
      </c>
      <c r="E1430" s="217" cm="1">
        <f t="array" ref="E1430">IF(INDEX(I:I,ROW())&lt;&gt;"",VALUE(TRIM(LEFT(INDEX(I:I,ROW()),6))),0)</f>
        <v>0</v>
      </c>
      <c r="F1430" s="283"/>
      <c r="G1430" s="287"/>
      <c r="H1430" s="302"/>
      <c r="I1430" s="288"/>
      <c r="J1430" s="302"/>
      <c r="K1430" s="303"/>
      <c r="L1430" s="50"/>
      <c r="M1430" s="63"/>
    </row>
    <row r="1431" spans="1:13">
      <c r="A1431" s="44" cm="1">
        <f t="array" aca="1" ref="A1431" ca="1">IF(INDEX(B:B,ROW()),COUNTIF(OFFSET(INDEX(B:B,ROW()),ROW()*-1+6,,ROW()-5),TRUE),0)</f>
        <v>0</v>
      </c>
      <c r="B1431" s="44" t="b" cm="1">
        <f t="array" ref="B1431">AND(分科號=INDEX(E:E,ROW()),INDEX(D:D,ROW())&gt;=分起日,INDEX(D:D,ROW())&lt;=分訖日,IF(分專案="全部",TRUE,INDEX(J:J,ROW())=分專案))</f>
        <v>0</v>
      </c>
      <c r="C1431" s="45" cm="1">
        <f t="array" ref="C1431">IF(INDEX(F:F,ROW())&lt;&gt;"",INDEX(F:F,ROW()),IF(INDEX(E:E,ROW())&lt;&gt;0,INDEX(C:C,ROW()-1),0))</f>
        <v>0</v>
      </c>
      <c r="D1431" s="44" cm="1">
        <f t="array" ref="D1431">IF(INDEX(G:G,ROW())&lt;&gt;"",INDEX(G:G,ROW()),IF(INDEX(E:E,ROW())&lt;&gt;0,INDEX(D:D,ROW()-1),0))</f>
        <v>0</v>
      </c>
      <c r="E1431" s="217" cm="1">
        <f t="array" ref="E1431">IF(INDEX(I:I,ROW())&lt;&gt;"",VALUE(TRIM(LEFT(INDEX(I:I,ROW()),6))),0)</f>
        <v>0</v>
      </c>
      <c r="F1431" s="283"/>
      <c r="G1431" s="287"/>
      <c r="H1431" s="302"/>
      <c r="I1431" s="288"/>
      <c r="J1431" s="302"/>
      <c r="K1431" s="303"/>
      <c r="L1431" s="50"/>
      <c r="M1431" s="63"/>
    </row>
    <row r="1432" spans="1:13">
      <c r="A1432" s="44" cm="1">
        <f t="array" aca="1" ref="A1432" ca="1">IF(INDEX(B:B,ROW()),COUNTIF(OFFSET(INDEX(B:B,ROW()),ROW()*-1+6,,ROW()-5),TRUE),0)</f>
        <v>0</v>
      </c>
      <c r="B1432" s="44" t="b" cm="1">
        <f t="array" ref="B1432">AND(分科號=INDEX(E:E,ROW()),INDEX(D:D,ROW())&gt;=分起日,INDEX(D:D,ROW())&lt;=分訖日,IF(分專案="全部",TRUE,INDEX(J:J,ROW())=分專案))</f>
        <v>0</v>
      </c>
      <c r="C1432" s="45" cm="1">
        <f t="array" ref="C1432">IF(INDEX(F:F,ROW())&lt;&gt;"",INDEX(F:F,ROW()),IF(INDEX(E:E,ROW())&lt;&gt;0,INDEX(C:C,ROW()-1),0))</f>
        <v>0</v>
      </c>
      <c r="D1432" s="44" cm="1">
        <f t="array" ref="D1432">IF(INDEX(G:G,ROW())&lt;&gt;"",INDEX(G:G,ROW()),IF(INDEX(E:E,ROW())&lt;&gt;0,INDEX(D:D,ROW()-1),0))</f>
        <v>0</v>
      </c>
      <c r="E1432" s="217" cm="1">
        <f t="array" ref="E1432">IF(INDEX(I:I,ROW())&lt;&gt;"",VALUE(TRIM(LEFT(INDEX(I:I,ROW()),6))),0)</f>
        <v>0</v>
      </c>
      <c r="F1432" s="283"/>
      <c r="G1432" s="287"/>
      <c r="H1432" s="302"/>
      <c r="I1432" s="288"/>
      <c r="J1432" s="302"/>
      <c r="K1432" s="303"/>
      <c r="L1432" s="50"/>
      <c r="M1432" s="63"/>
    </row>
    <row r="1433" spans="1:13">
      <c r="A1433" s="44" cm="1">
        <f t="array" aca="1" ref="A1433" ca="1">IF(INDEX(B:B,ROW()),COUNTIF(OFFSET(INDEX(B:B,ROW()),ROW()*-1+6,,ROW()-5),TRUE),0)</f>
        <v>0</v>
      </c>
      <c r="B1433" s="44" t="b" cm="1">
        <f t="array" ref="B1433">AND(分科號=INDEX(E:E,ROW()),INDEX(D:D,ROW())&gt;=分起日,INDEX(D:D,ROW())&lt;=分訖日,IF(分專案="全部",TRUE,INDEX(J:J,ROW())=分專案))</f>
        <v>0</v>
      </c>
      <c r="C1433" s="45" cm="1">
        <f t="array" ref="C1433">IF(INDEX(F:F,ROW())&lt;&gt;"",INDEX(F:F,ROW()),IF(INDEX(E:E,ROW())&lt;&gt;0,INDEX(C:C,ROW()-1),0))</f>
        <v>0</v>
      </c>
      <c r="D1433" s="44" cm="1">
        <f t="array" ref="D1433">IF(INDEX(G:G,ROW())&lt;&gt;"",INDEX(G:G,ROW()),IF(INDEX(E:E,ROW())&lt;&gt;0,INDEX(D:D,ROW()-1),0))</f>
        <v>0</v>
      </c>
      <c r="E1433" s="217" cm="1">
        <f t="array" ref="E1433">IF(INDEX(I:I,ROW())&lt;&gt;"",VALUE(TRIM(LEFT(INDEX(I:I,ROW()),6))),0)</f>
        <v>0</v>
      </c>
      <c r="F1433" s="283"/>
      <c r="G1433" s="287"/>
      <c r="H1433" s="302"/>
      <c r="I1433" s="288"/>
      <c r="J1433" s="302"/>
      <c r="K1433" s="303"/>
      <c r="L1433" s="50"/>
      <c r="M1433" s="63"/>
    </row>
    <row r="1434" spans="1:13">
      <c r="A1434" s="44" cm="1">
        <f t="array" aca="1" ref="A1434" ca="1">IF(INDEX(B:B,ROW()),COUNTIF(OFFSET(INDEX(B:B,ROW()),ROW()*-1+6,,ROW()-5),TRUE),0)</f>
        <v>0</v>
      </c>
      <c r="B1434" s="44" t="b" cm="1">
        <f t="array" ref="B1434">AND(分科號=INDEX(E:E,ROW()),INDEX(D:D,ROW())&gt;=分起日,INDEX(D:D,ROW())&lt;=分訖日,IF(分專案="全部",TRUE,INDEX(J:J,ROW())=分專案))</f>
        <v>0</v>
      </c>
      <c r="C1434" s="45" cm="1">
        <f t="array" ref="C1434">IF(INDEX(F:F,ROW())&lt;&gt;"",INDEX(F:F,ROW()),IF(INDEX(E:E,ROW())&lt;&gt;0,INDEX(C:C,ROW()-1),0))</f>
        <v>0</v>
      </c>
      <c r="D1434" s="44" cm="1">
        <f t="array" ref="D1434">IF(INDEX(G:G,ROW())&lt;&gt;"",INDEX(G:G,ROW()),IF(INDEX(E:E,ROW())&lt;&gt;0,INDEX(D:D,ROW()-1),0))</f>
        <v>0</v>
      </c>
      <c r="E1434" s="217" cm="1">
        <f t="array" ref="E1434">IF(INDEX(I:I,ROW())&lt;&gt;"",VALUE(TRIM(LEFT(INDEX(I:I,ROW()),6))),0)</f>
        <v>0</v>
      </c>
      <c r="F1434" s="283"/>
      <c r="G1434" s="287"/>
      <c r="H1434" s="302"/>
      <c r="I1434" s="288"/>
      <c r="J1434" s="302"/>
      <c r="K1434" s="303"/>
      <c r="L1434" s="50"/>
      <c r="M1434" s="63"/>
    </row>
    <row r="1435" spans="1:13">
      <c r="A1435" s="44" cm="1">
        <f t="array" aca="1" ref="A1435" ca="1">IF(INDEX(B:B,ROW()),COUNTIF(OFFSET(INDEX(B:B,ROW()),ROW()*-1+6,,ROW()-5),TRUE),0)</f>
        <v>0</v>
      </c>
      <c r="B1435" s="44" t="b" cm="1">
        <f t="array" ref="B1435">AND(分科號=INDEX(E:E,ROW()),INDEX(D:D,ROW())&gt;=分起日,INDEX(D:D,ROW())&lt;=分訖日,IF(分專案="全部",TRUE,INDEX(J:J,ROW())=分專案))</f>
        <v>0</v>
      </c>
      <c r="C1435" s="45" cm="1">
        <f t="array" ref="C1435">IF(INDEX(F:F,ROW())&lt;&gt;"",INDEX(F:F,ROW()),IF(INDEX(E:E,ROW())&lt;&gt;0,INDEX(C:C,ROW()-1),0))</f>
        <v>0</v>
      </c>
      <c r="D1435" s="44" cm="1">
        <f t="array" ref="D1435">IF(INDEX(G:G,ROW())&lt;&gt;"",INDEX(G:G,ROW()),IF(INDEX(E:E,ROW())&lt;&gt;0,INDEX(D:D,ROW()-1),0))</f>
        <v>0</v>
      </c>
      <c r="E1435" s="217" cm="1">
        <f t="array" ref="E1435">IF(INDEX(I:I,ROW())&lt;&gt;"",VALUE(TRIM(LEFT(INDEX(I:I,ROW()),6))),0)</f>
        <v>0</v>
      </c>
      <c r="F1435" s="283"/>
      <c r="G1435" s="287"/>
      <c r="H1435" s="302"/>
      <c r="I1435" s="288"/>
      <c r="J1435" s="302"/>
      <c r="K1435" s="303"/>
      <c r="L1435" s="50"/>
      <c r="M1435" s="63"/>
    </row>
    <row r="1436" spans="1:13">
      <c r="A1436" s="44" cm="1">
        <f t="array" aca="1" ref="A1436" ca="1">IF(INDEX(B:B,ROW()),COUNTIF(OFFSET(INDEX(B:B,ROW()),ROW()*-1+6,,ROW()-5),TRUE),0)</f>
        <v>0</v>
      </c>
      <c r="B1436" s="44" t="b" cm="1">
        <f t="array" ref="B1436">AND(分科號=INDEX(E:E,ROW()),INDEX(D:D,ROW())&gt;=分起日,INDEX(D:D,ROW())&lt;=分訖日,IF(分專案="全部",TRUE,INDEX(J:J,ROW())=分專案))</f>
        <v>0</v>
      </c>
      <c r="C1436" s="45" cm="1">
        <f t="array" ref="C1436">IF(INDEX(F:F,ROW())&lt;&gt;"",INDEX(F:F,ROW()),IF(INDEX(E:E,ROW())&lt;&gt;0,INDEX(C:C,ROW()-1),0))</f>
        <v>0</v>
      </c>
      <c r="D1436" s="44" cm="1">
        <f t="array" ref="D1436">IF(INDEX(G:G,ROW())&lt;&gt;"",INDEX(G:G,ROW()),IF(INDEX(E:E,ROW())&lt;&gt;0,INDEX(D:D,ROW()-1),0))</f>
        <v>0</v>
      </c>
      <c r="E1436" s="217" cm="1">
        <f t="array" ref="E1436">IF(INDEX(I:I,ROW())&lt;&gt;"",VALUE(TRIM(LEFT(INDEX(I:I,ROW()),6))),0)</f>
        <v>0</v>
      </c>
      <c r="F1436" s="283"/>
      <c r="G1436" s="287"/>
      <c r="H1436" s="302"/>
      <c r="I1436" s="288"/>
      <c r="J1436" s="302"/>
      <c r="K1436" s="303"/>
      <c r="L1436" s="50"/>
      <c r="M1436" s="63"/>
    </row>
    <row r="1437" spans="1:13">
      <c r="A1437" s="44" cm="1">
        <f t="array" aca="1" ref="A1437" ca="1">IF(INDEX(B:B,ROW()),COUNTIF(OFFSET(INDEX(B:B,ROW()),ROW()*-1+6,,ROW()-5),TRUE),0)</f>
        <v>0</v>
      </c>
      <c r="B1437" s="44" t="b" cm="1">
        <f t="array" ref="B1437">AND(分科號=INDEX(E:E,ROW()),INDEX(D:D,ROW())&gt;=分起日,INDEX(D:D,ROW())&lt;=分訖日,IF(分專案="全部",TRUE,INDEX(J:J,ROW())=分專案))</f>
        <v>0</v>
      </c>
      <c r="C1437" s="45" cm="1">
        <f t="array" ref="C1437">IF(INDEX(F:F,ROW())&lt;&gt;"",INDEX(F:F,ROW()),IF(INDEX(E:E,ROW())&lt;&gt;0,INDEX(C:C,ROW()-1),0))</f>
        <v>0</v>
      </c>
      <c r="D1437" s="44" cm="1">
        <f t="array" ref="D1437">IF(INDEX(G:G,ROW())&lt;&gt;"",INDEX(G:G,ROW()),IF(INDEX(E:E,ROW())&lt;&gt;0,INDEX(D:D,ROW()-1),0))</f>
        <v>0</v>
      </c>
      <c r="E1437" s="217" cm="1">
        <f t="array" ref="E1437">IF(INDEX(I:I,ROW())&lt;&gt;"",VALUE(TRIM(LEFT(INDEX(I:I,ROW()),6))),0)</f>
        <v>0</v>
      </c>
      <c r="F1437" s="283"/>
      <c r="G1437" s="287"/>
      <c r="H1437" s="302"/>
      <c r="I1437" s="288"/>
      <c r="J1437" s="302"/>
      <c r="K1437" s="303"/>
      <c r="L1437" s="50"/>
      <c r="M1437" s="63"/>
    </row>
    <row r="1438" spans="1:13">
      <c r="A1438" s="44" cm="1">
        <f t="array" aca="1" ref="A1438" ca="1">IF(INDEX(B:B,ROW()),COUNTIF(OFFSET(INDEX(B:B,ROW()),ROW()*-1+6,,ROW()-5),TRUE),0)</f>
        <v>0</v>
      </c>
      <c r="B1438" s="44" t="b" cm="1">
        <f t="array" ref="B1438">AND(分科號=INDEX(E:E,ROW()),INDEX(D:D,ROW())&gt;=分起日,INDEX(D:D,ROW())&lt;=分訖日,IF(分專案="全部",TRUE,INDEX(J:J,ROW())=分專案))</f>
        <v>0</v>
      </c>
      <c r="C1438" s="45" cm="1">
        <f t="array" ref="C1438">IF(INDEX(F:F,ROW())&lt;&gt;"",INDEX(F:F,ROW()),IF(INDEX(E:E,ROW())&lt;&gt;0,INDEX(C:C,ROW()-1),0))</f>
        <v>0</v>
      </c>
      <c r="D1438" s="44" cm="1">
        <f t="array" ref="D1438">IF(INDEX(G:G,ROW())&lt;&gt;"",INDEX(G:G,ROW()),IF(INDEX(E:E,ROW())&lt;&gt;0,INDEX(D:D,ROW()-1),0))</f>
        <v>0</v>
      </c>
      <c r="E1438" s="217" cm="1">
        <f t="array" ref="E1438">IF(INDEX(I:I,ROW())&lt;&gt;"",VALUE(TRIM(LEFT(INDEX(I:I,ROW()),6))),0)</f>
        <v>0</v>
      </c>
      <c r="F1438" s="283"/>
      <c r="G1438" s="287"/>
      <c r="H1438" s="302"/>
      <c r="I1438" s="288"/>
      <c r="J1438" s="302"/>
      <c r="K1438" s="303"/>
      <c r="L1438" s="50"/>
      <c r="M1438" s="63"/>
    </row>
    <row r="1439" spans="1:13">
      <c r="A1439" s="44" cm="1">
        <f t="array" aca="1" ref="A1439" ca="1">IF(INDEX(B:B,ROW()),COUNTIF(OFFSET(INDEX(B:B,ROW()),ROW()*-1+6,,ROW()-5),TRUE),0)</f>
        <v>0</v>
      </c>
      <c r="B1439" s="44" t="b" cm="1">
        <f t="array" ref="B1439">AND(分科號=INDEX(E:E,ROW()),INDEX(D:D,ROW())&gt;=分起日,INDEX(D:D,ROW())&lt;=分訖日,IF(分專案="全部",TRUE,INDEX(J:J,ROW())=分專案))</f>
        <v>0</v>
      </c>
      <c r="C1439" s="45" cm="1">
        <f t="array" ref="C1439">IF(INDEX(F:F,ROW())&lt;&gt;"",INDEX(F:F,ROW()),IF(INDEX(E:E,ROW())&lt;&gt;0,INDEX(C:C,ROW()-1),0))</f>
        <v>0</v>
      </c>
      <c r="D1439" s="44" cm="1">
        <f t="array" ref="D1439">IF(INDEX(G:G,ROW())&lt;&gt;"",INDEX(G:G,ROW()),IF(INDEX(E:E,ROW())&lt;&gt;0,INDEX(D:D,ROW()-1),0))</f>
        <v>0</v>
      </c>
      <c r="E1439" s="217" cm="1">
        <f t="array" ref="E1439">IF(INDEX(I:I,ROW())&lt;&gt;"",VALUE(TRIM(LEFT(INDEX(I:I,ROW()),6))),0)</f>
        <v>0</v>
      </c>
      <c r="F1439" s="283"/>
      <c r="G1439" s="287"/>
      <c r="H1439" s="302"/>
      <c r="I1439" s="288"/>
      <c r="J1439" s="302"/>
      <c r="K1439" s="303"/>
      <c r="L1439" s="50"/>
      <c r="M1439" s="63"/>
    </row>
    <row r="1440" spans="1:13">
      <c r="A1440" s="44" cm="1">
        <f t="array" aca="1" ref="A1440" ca="1">IF(INDEX(B:B,ROW()),COUNTIF(OFFSET(INDEX(B:B,ROW()),ROW()*-1+6,,ROW()-5),TRUE),0)</f>
        <v>0</v>
      </c>
      <c r="B1440" s="44" t="b" cm="1">
        <f t="array" ref="B1440">AND(分科號=INDEX(E:E,ROW()),INDEX(D:D,ROW())&gt;=分起日,INDEX(D:D,ROW())&lt;=分訖日,IF(分專案="全部",TRUE,INDEX(J:J,ROW())=分專案))</f>
        <v>0</v>
      </c>
      <c r="C1440" s="45" cm="1">
        <f t="array" ref="C1440">IF(INDEX(F:F,ROW())&lt;&gt;"",INDEX(F:F,ROW()),IF(INDEX(E:E,ROW())&lt;&gt;0,INDEX(C:C,ROW()-1),0))</f>
        <v>0</v>
      </c>
      <c r="D1440" s="44" cm="1">
        <f t="array" ref="D1440">IF(INDEX(G:G,ROW())&lt;&gt;"",INDEX(G:G,ROW()),IF(INDEX(E:E,ROW())&lt;&gt;0,INDEX(D:D,ROW()-1),0))</f>
        <v>0</v>
      </c>
      <c r="E1440" s="217" cm="1">
        <f t="array" ref="E1440">IF(INDEX(I:I,ROW())&lt;&gt;"",VALUE(TRIM(LEFT(INDEX(I:I,ROW()),6))),0)</f>
        <v>0</v>
      </c>
      <c r="F1440" s="283"/>
      <c r="G1440" s="287"/>
      <c r="H1440" s="302"/>
      <c r="I1440" s="288"/>
      <c r="J1440" s="302"/>
      <c r="K1440" s="303"/>
      <c r="L1440" s="50"/>
      <c r="M1440" s="63"/>
    </row>
    <row r="1441" spans="1:13">
      <c r="A1441" s="44" cm="1">
        <f t="array" aca="1" ref="A1441" ca="1">IF(INDEX(B:B,ROW()),COUNTIF(OFFSET(INDEX(B:B,ROW()),ROW()*-1+6,,ROW()-5),TRUE),0)</f>
        <v>0</v>
      </c>
      <c r="B1441" s="44" t="b" cm="1">
        <f t="array" ref="B1441">AND(分科號=INDEX(E:E,ROW()),INDEX(D:D,ROW())&gt;=分起日,INDEX(D:D,ROW())&lt;=分訖日,IF(分專案="全部",TRUE,INDEX(J:J,ROW())=分專案))</f>
        <v>0</v>
      </c>
      <c r="C1441" s="45" cm="1">
        <f t="array" ref="C1441">IF(INDEX(F:F,ROW())&lt;&gt;"",INDEX(F:F,ROW()),IF(INDEX(E:E,ROW())&lt;&gt;0,INDEX(C:C,ROW()-1),0))</f>
        <v>0</v>
      </c>
      <c r="D1441" s="44" cm="1">
        <f t="array" ref="D1441">IF(INDEX(G:G,ROW())&lt;&gt;"",INDEX(G:G,ROW()),IF(INDEX(E:E,ROW())&lt;&gt;0,INDEX(D:D,ROW()-1),0))</f>
        <v>0</v>
      </c>
      <c r="E1441" s="217" cm="1">
        <f t="array" ref="E1441">IF(INDEX(I:I,ROW())&lt;&gt;"",VALUE(TRIM(LEFT(INDEX(I:I,ROW()),6))),0)</f>
        <v>0</v>
      </c>
      <c r="F1441" s="283"/>
      <c r="G1441" s="287"/>
      <c r="H1441" s="302"/>
      <c r="I1441" s="288"/>
      <c r="J1441" s="302"/>
      <c r="K1441" s="303"/>
      <c r="L1441" s="50"/>
      <c r="M1441" s="63"/>
    </row>
    <row r="1442" spans="1:13">
      <c r="A1442" s="44" cm="1">
        <f t="array" aca="1" ref="A1442" ca="1">IF(INDEX(B:B,ROW()),COUNTIF(OFFSET(INDEX(B:B,ROW()),ROW()*-1+6,,ROW()-5),TRUE),0)</f>
        <v>0</v>
      </c>
      <c r="B1442" s="44" t="b" cm="1">
        <f t="array" ref="B1442">AND(分科號=INDEX(E:E,ROW()),INDEX(D:D,ROW())&gt;=分起日,INDEX(D:D,ROW())&lt;=分訖日,IF(分專案="全部",TRUE,INDEX(J:J,ROW())=分專案))</f>
        <v>0</v>
      </c>
      <c r="C1442" s="45" cm="1">
        <f t="array" ref="C1442">IF(INDEX(F:F,ROW())&lt;&gt;"",INDEX(F:F,ROW()),IF(INDEX(E:E,ROW())&lt;&gt;0,INDEX(C:C,ROW()-1),0))</f>
        <v>0</v>
      </c>
      <c r="D1442" s="44" cm="1">
        <f t="array" ref="D1442">IF(INDEX(G:G,ROW())&lt;&gt;"",INDEX(G:G,ROW()),IF(INDEX(E:E,ROW())&lt;&gt;0,INDEX(D:D,ROW()-1),0))</f>
        <v>0</v>
      </c>
      <c r="E1442" s="217" cm="1">
        <f t="array" ref="E1442">IF(INDEX(I:I,ROW())&lt;&gt;"",VALUE(TRIM(LEFT(INDEX(I:I,ROW()),6))),0)</f>
        <v>0</v>
      </c>
      <c r="F1442" s="283"/>
      <c r="G1442" s="287"/>
      <c r="H1442" s="302"/>
      <c r="I1442" s="288"/>
      <c r="J1442" s="302"/>
      <c r="K1442" s="303"/>
      <c r="L1442" s="50"/>
      <c r="M1442" s="63"/>
    </row>
    <row r="1443" spans="1:13">
      <c r="A1443" s="44" cm="1">
        <f t="array" aca="1" ref="A1443" ca="1">IF(INDEX(B:B,ROW()),COUNTIF(OFFSET(INDEX(B:B,ROW()),ROW()*-1+6,,ROW()-5),TRUE),0)</f>
        <v>0</v>
      </c>
      <c r="B1443" s="44" t="b" cm="1">
        <f t="array" ref="B1443">AND(分科號=INDEX(E:E,ROW()),INDEX(D:D,ROW())&gt;=分起日,INDEX(D:D,ROW())&lt;=分訖日,IF(分專案="全部",TRUE,INDEX(J:J,ROW())=分專案))</f>
        <v>0</v>
      </c>
      <c r="C1443" s="45" cm="1">
        <f t="array" ref="C1443">IF(INDEX(F:F,ROW())&lt;&gt;"",INDEX(F:F,ROW()),IF(INDEX(E:E,ROW())&lt;&gt;0,INDEX(C:C,ROW()-1),0))</f>
        <v>0</v>
      </c>
      <c r="D1443" s="44" cm="1">
        <f t="array" ref="D1443">IF(INDEX(G:G,ROW())&lt;&gt;"",INDEX(G:G,ROW()),IF(INDEX(E:E,ROW())&lt;&gt;0,INDEX(D:D,ROW()-1),0))</f>
        <v>0</v>
      </c>
      <c r="E1443" s="217" cm="1">
        <f t="array" ref="E1443">IF(INDEX(I:I,ROW())&lt;&gt;"",VALUE(TRIM(LEFT(INDEX(I:I,ROW()),6))),0)</f>
        <v>0</v>
      </c>
      <c r="F1443" s="283"/>
      <c r="G1443" s="287"/>
      <c r="H1443" s="302"/>
      <c r="I1443" s="288"/>
      <c r="J1443" s="302"/>
      <c r="K1443" s="303"/>
      <c r="L1443" s="50"/>
      <c r="M1443" s="63"/>
    </row>
    <row r="1444" spans="1:13">
      <c r="A1444" s="44" cm="1">
        <f t="array" aca="1" ref="A1444" ca="1">IF(INDEX(B:B,ROW()),COUNTIF(OFFSET(INDEX(B:B,ROW()),ROW()*-1+6,,ROW()-5),TRUE),0)</f>
        <v>0</v>
      </c>
      <c r="B1444" s="44" t="b" cm="1">
        <f t="array" ref="B1444">AND(分科號=INDEX(E:E,ROW()),INDEX(D:D,ROW())&gt;=分起日,INDEX(D:D,ROW())&lt;=分訖日,IF(分專案="全部",TRUE,INDEX(J:J,ROW())=分專案))</f>
        <v>0</v>
      </c>
      <c r="C1444" s="45" cm="1">
        <f t="array" ref="C1444">IF(INDEX(F:F,ROW())&lt;&gt;"",INDEX(F:F,ROW()),IF(INDEX(E:E,ROW())&lt;&gt;0,INDEX(C:C,ROW()-1),0))</f>
        <v>0</v>
      </c>
      <c r="D1444" s="44" cm="1">
        <f t="array" ref="D1444">IF(INDEX(G:G,ROW())&lt;&gt;"",INDEX(G:G,ROW()),IF(INDEX(E:E,ROW())&lt;&gt;0,INDEX(D:D,ROW()-1),0))</f>
        <v>0</v>
      </c>
      <c r="E1444" s="217" cm="1">
        <f t="array" ref="E1444">IF(INDEX(I:I,ROW())&lt;&gt;"",VALUE(TRIM(LEFT(INDEX(I:I,ROW()),6))),0)</f>
        <v>0</v>
      </c>
      <c r="F1444" s="283"/>
      <c r="G1444" s="287"/>
      <c r="H1444" s="302"/>
      <c r="I1444" s="288"/>
      <c r="J1444" s="302"/>
      <c r="K1444" s="303"/>
      <c r="L1444" s="50"/>
      <c r="M1444" s="63"/>
    </row>
    <row r="1445" spans="1:13">
      <c r="A1445" s="44" cm="1">
        <f t="array" aca="1" ref="A1445" ca="1">IF(INDEX(B:B,ROW()),COUNTIF(OFFSET(INDEX(B:B,ROW()),ROW()*-1+6,,ROW()-5),TRUE),0)</f>
        <v>0</v>
      </c>
      <c r="B1445" s="44" t="b" cm="1">
        <f t="array" ref="B1445">AND(分科號=INDEX(E:E,ROW()),INDEX(D:D,ROW())&gt;=分起日,INDEX(D:D,ROW())&lt;=分訖日,IF(分專案="全部",TRUE,INDEX(J:J,ROW())=分專案))</f>
        <v>0</v>
      </c>
      <c r="C1445" s="45" cm="1">
        <f t="array" ref="C1445">IF(INDEX(F:F,ROW())&lt;&gt;"",INDEX(F:F,ROW()),IF(INDEX(E:E,ROW())&lt;&gt;0,INDEX(C:C,ROW()-1),0))</f>
        <v>0</v>
      </c>
      <c r="D1445" s="44" cm="1">
        <f t="array" ref="D1445">IF(INDEX(G:G,ROW())&lt;&gt;"",INDEX(G:G,ROW()),IF(INDEX(E:E,ROW())&lt;&gt;0,INDEX(D:D,ROW()-1),0))</f>
        <v>0</v>
      </c>
      <c r="E1445" s="217" cm="1">
        <f t="array" ref="E1445">IF(INDEX(I:I,ROW())&lt;&gt;"",VALUE(TRIM(LEFT(INDEX(I:I,ROW()),6))),0)</f>
        <v>0</v>
      </c>
      <c r="F1445" s="283"/>
      <c r="G1445" s="287"/>
      <c r="H1445" s="302"/>
      <c r="I1445" s="288"/>
      <c r="J1445" s="302"/>
      <c r="K1445" s="303"/>
      <c r="L1445" s="50"/>
      <c r="M1445" s="63"/>
    </row>
    <row r="1446" spans="1:13">
      <c r="A1446" s="44" cm="1">
        <f t="array" aca="1" ref="A1446" ca="1">IF(INDEX(B:B,ROW()),COUNTIF(OFFSET(INDEX(B:B,ROW()),ROW()*-1+6,,ROW()-5),TRUE),0)</f>
        <v>0</v>
      </c>
      <c r="B1446" s="44" t="b" cm="1">
        <f t="array" ref="B1446">AND(分科號=INDEX(E:E,ROW()),INDEX(D:D,ROW())&gt;=分起日,INDEX(D:D,ROW())&lt;=分訖日,IF(分專案="全部",TRUE,INDEX(J:J,ROW())=分專案))</f>
        <v>0</v>
      </c>
      <c r="C1446" s="45" cm="1">
        <f t="array" ref="C1446">IF(INDEX(F:F,ROW())&lt;&gt;"",INDEX(F:F,ROW()),IF(INDEX(E:E,ROW())&lt;&gt;0,INDEX(C:C,ROW()-1),0))</f>
        <v>0</v>
      </c>
      <c r="D1446" s="44" cm="1">
        <f t="array" ref="D1446">IF(INDEX(G:G,ROW())&lt;&gt;"",INDEX(G:G,ROW()),IF(INDEX(E:E,ROW())&lt;&gt;0,INDEX(D:D,ROW()-1),0))</f>
        <v>0</v>
      </c>
      <c r="E1446" s="217" cm="1">
        <f t="array" ref="E1446">IF(INDEX(I:I,ROW())&lt;&gt;"",VALUE(TRIM(LEFT(INDEX(I:I,ROW()),6))),0)</f>
        <v>0</v>
      </c>
      <c r="F1446" s="283"/>
      <c r="G1446" s="287"/>
      <c r="H1446" s="302"/>
      <c r="I1446" s="288"/>
      <c r="J1446" s="302"/>
      <c r="K1446" s="303"/>
      <c r="L1446" s="50"/>
      <c r="M1446" s="63"/>
    </row>
    <row r="1447" spans="1:13">
      <c r="A1447" s="44" cm="1">
        <f t="array" aca="1" ref="A1447" ca="1">IF(INDEX(B:B,ROW()),COUNTIF(OFFSET(INDEX(B:B,ROW()),ROW()*-1+6,,ROW()-5),TRUE),0)</f>
        <v>0</v>
      </c>
      <c r="B1447" s="44" t="b" cm="1">
        <f t="array" ref="B1447">AND(分科號=INDEX(E:E,ROW()),INDEX(D:D,ROW())&gt;=分起日,INDEX(D:D,ROW())&lt;=分訖日,IF(分專案="全部",TRUE,INDEX(J:J,ROW())=分專案))</f>
        <v>0</v>
      </c>
      <c r="C1447" s="45" cm="1">
        <f t="array" ref="C1447">IF(INDEX(F:F,ROW())&lt;&gt;"",INDEX(F:F,ROW()),IF(INDEX(E:E,ROW())&lt;&gt;0,INDEX(C:C,ROW()-1),0))</f>
        <v>0</v>
      </c>
      <c r="D1447" s="44" cm="1">
        <f t="array" ref="D1447">IF(INDEX(G:G,ROW())&lt;&gt;"",INDEX(G:G,ROW()),IF(INDEX(E:E,ROW())&lt;&gt;0,INDEX(D:D,ROW()-1),0))</f>
        <v>0</v>
      </c>
      <c r="E1447" s="217" cm="1">
        <f t="array" ref="E1447">IF(INDEX(I:I,ROW())&lt;&gt;"",VALUE(TRIM(LEFT(INDEX(I:I,ROW()),6))),0)</f>
        <v>0</v>
      </c>
      <c r="F1447" s="283"/>
      <c r="G1447" s="287"/>
      <c r="H1447" s="302"/>
      <c r="I1447" s="288"/>
      <c r="J1447" s="302"/>
      <c r="K1447" s="303"/>
      <c r="L1447" s="50"/>
      <c r="M1447" s="63"/>
    </row>
    <row r="1448" spans="1:13">
      <c r="A1448" s="44" cm="1">
        <f t="array" aca="1" ref="A1448" ca="1">IF(INDEX(B:B,ROW()),COUNTIF(OFFSET(INDEX(B:B,ROW()),ROW()*-1+6,,ROW()-5),TRUE),0)</f>
        <v>0</v>
      </c>
      <c r="B1448" s="44" t="b" cm="1">
        <f t="array" ref="B1448">AND(分科號=INDEX(E:E,ROW()),INDEX(D:D,ROW())&gt;=分起日,INDEX(D:D,ROW())&lt;=分訖日,IF(分專案="全部",TRUE,INDEX(J:J,ROW())=分專案))</f>
        <v>0</v>
      </c>
      <c r="C1448" s="45" cm="1">
        <f t="array" ref="C1448">IF(INDEX(F:F,ROW())&lt;&gt;"",INDEX(F:F,ROW()),IF(INDEX(E:E,ROW())&lt;&gt;0,INDEX(C:C,ROW()-1),0))</f>
        <v>0</v>
      </c>
      <c r="D1448" s="44" cm="1">
        <f t="array" ref="D1448">IF(INDEX(G:G,ROW())&lt;&gt;"",INDEX(G:G,ROW()),IF(INDEX(E:E,ROW())&lt;&gt;0,INDEX(D:D,ROW()-1),0))</f>
        <v>0</v>
      </c>
      <c r="E1448" s="217" cm="1">
        <f t="array" ref="E1448">IF(INDEX(I:I,ROW())&lt;&gt;"",VALUE(TRIM(LEFT(INDEX(I:I,ROW()),6))),0)</f>
        <v>0</v>
      </c>
      <c r="F1448" s="283"/>
      <c r="G1448" s="287"/>
      <c r="H1448" s="302"/>
      <c r="I1448" s="288"/>
      <c r="J1448" s="302"/>
      <c r="K1448" s="303"/>
      <c r="L1448" s="50"/>
      <c r="M1448" s="63"/>
    </row>
    <row r="1449" spans="1:13">
      <c r="A1449" s="44" cm="1">
        <f t="array" aca="1" ref="A1449" ca="1">IF(INDEX(B:B,ROW()),COUNTIF(OFFSET(INDEX(B:B,ROW()),ROW()*-1+6,,ROW()-5),TRUE),0)</f>
        <v>0</v>
      </c>
      <c r="B1449" s="44" t="b" cm="1">
        <f t="array" ref="B1449">AND(分科號=INDEX(E:E,ROW()),INDEX(D:D,ROW())&gt;=分起日,INDEX(D:D,ROW())&lt;=分訖日,IF(分專案="全部",TRUE,INDEX(J:J,ROW())=分專案))</f>
        <v>0</v>
      </c>
      <c r="C1449" s="45" cm="1">
        <f t="array" ref="C1449">IF(INDEX(F:F,ROW())&lt;&gt;"",INDEX(F:F,ROW()),IF(INDEX(E:E,ROW())&lt;&gt;0,INDEX(C:C,ROW()-1),0))</f>
        <v>0</v>
      </c>
      <c r="D1449" s="44" cm="1">
        <f t="array" ref="D1449">IF(INDEX(G:G,ROW())&lt;&gt;"",INDEX(G:G,ROW()),IF(INDEX(E:E,ROW())&lt;&gt;0,INDEX(D:D,ROW()-1),0))</f>
        <v>0</v>
      </c>
      <c r="E1449" s="217" cm="1">
        <f t="array" ref="E1449">IF(INDEX(I:I,ROW())&lt;&gt;"",VALUE(TRIM(LEFT(INDEX(I:I,ROW()),6))),0)</f>
        <v>0</v>
      </c>
      <c r="F1449" s="283"/>
      <c r="G1449" s="287"/>
      <c r="H1449" s="302"/>
      <c r="I1449" s="288"/>
      <c r="J1449" s="302"/>
      <c r="K1449" s="303"/>
      <c r="L1449" s="50"/>
      <c r="M1449" s="63"/>
    </row>
    <row r="1450" spans="1:13">
      <c r="A1450" s="44" cm="1">
        <f t="array" aca="1" ref="A1450" ca="1">IF(INDEX(B:B,ROW()),COUNTIF(OFFSET(INDEX(B:B,ROW()),ROW()*-1+6,,ROW()-5),TRUE),0)</f>
        <v>0</v>
      </c>
      <c r="B1450" s="44" t="b" cm="1">
        <f t="array" ref="B1450">AND(分科號=INDEX(E:E,ROW()),INDEX(D:D,ROW())&gt;=分起日,INDEX(D:D,ROW())&lt;=分訖日,IF(分專案="全部",TRUE,INDEX(J:J,ROW())=分專案))</f>
        <v>0</v>
      </c>
      <c r="C1450" s="45" cm="1">
        <f t="array" ref="C1450">IF(INDEX(F:F,ROW())&lt;&gt;"",INDEX(F:F,ROW()),IF(INDEX(E:E,ROW())&lt;&gt;0,INDEX(C:C,ROW()-1),0))</f>
        <v>0</v>
      </c>
      <c r="D1450" s="44" cm="1">
        <f t="array" ref="D1450">IF(INDEX(G:G,ROW())&lt;&gt;"",INDEX(G:G,ROW()),IF(INDEX(E:E,ROW())&lt;&gt;0,INDEX(D:D,ROW()-1),0))</f>
        <v>0</v>
      </c>
      <c r="E1450" s="217" cm="1">
        <f t="array" ref="E1450">IF(INDEX(I:I,ROW())&lt;&gt;"",VALUE(TRIM(LEFT(INDEX(I:I,ROW()),6))),0)</f>
        <v>0</v>
      </c>
      <c r="F1450" s="283"/>
      <c r="G1450" s="287"/>
      <c r="H1450" s="302"/>
      <c r="I1450" s="288"/>
      <c r="J1450" s="302"/>
      <c r="K1450" s="303"/>
      <c r="L1450" s="50"/>
      <c r="M1450" s="63"/>
    </row>
    <row r="1451" spans="1:13">
      <c r="A1451" s="44" cm="1">
        <f t="array" aca="1" ref="A1451" ca="1">IF(INDEX(B:B,ROW()),COUNTIF(OFFSET(INDEX(B:B,ROW()),ROW()*-1+6,,ROW()-5),TRUE),0)</f>
        <v>0</v>
      </c>
      <c r="B1451" s="44" t="b" cm="1">
        <f t="array" ref="B1451">AND(分科號=INDEX(E:E,ROW()),INDEX(D:D,ROW())&gt;=分起日,INDEX(D:D,ROW())&lt;=分訖日,IF(分專案="全部",TRUE,INDEX(J:J,ROW())=分專案))</f>
        <v>0</v>
      </c>
      <c r="C1451" s="45" cm="1">
        <f t="array" ref="C1451">IF(INDEX(F:F,ROW())&lt;&gt;"",INDEX(F:F,ROW()),IF(INDEX(E:E,ROW())&lt;&gt;0,INDEX(C:C,ROW()-1),0))</f>
        <v>0</v>
      </c>
      <c r="D1451" s="44" cm="1">
        <f t="array" ref="D1451">IF(INDEX(G:G,ROW())&lt;&gt;"",INDEX(G:G,ROW()),IF(INDEX(E:E,ROW())&lt;&gt;0,INDEX(D:D,ROW()-1),0))</f>
        <v>0</v>
      </c>
      <c r="E1451" s="217" cm="1">
        <f t="array" ref="E1451">IF(INDEX(I:I,ROW())&lt;&gt;"",VALUE(TRIM(LEFT(INDEX(I:I,ROW()),6))),0)</f>
        <v>0</v>
      </c>
      <c r="F1451" s="283"/>
      <c r="G1451" s="287"/>
      <c r="H1451" s="302"/>
      <c r="I1451" s="288"/>
      <c r="J1451" s="302"/>
      <c r="K1451" s="303"/>
      <c r="L1451" s="50"/>
      <c r="M1451" s="63"/>
    </row>
    <row r="1452" spans="1:13">
      <c r="A1452" s="44" cm="1">
        <f t="array" aca="1" ref="A1452" ca="1">IF(INDEX(B:B,ROW()),COUNTIF(OFFSET(INDEX(B:B,ROW()),ROW()*-1+6,,ROW()-5),TRUE),0)</f>
        <v>0</v>
      </c>
      <c r="B1452" s="44" t="b" cm="1">
        <f t="array" ref="B1452">AND(分科號=INDEX(E:E,ROW()),INDEX(D:D,ROW())&gt;=分起日,INDEX(D:D,ROW())&lt;=分訖日,IF(分專案="全部",TRUE,INDEX(J:J,ROW())=分專案))</f>
        <v>0</v>
      </c>
      <c r="C1452" s="45" cm="1">
        <f t="array" ref="C1452">IF(INDEX(F:F,ROW())&lt;&gt;"",INDEX(F:F,ROW()),IF(INDEX(E:E,ROW())&lt;&gt;0,INDEX(C:C,ROW()-1),0))</f>
        <v>0</v>
      </c>
      <c r="D1452" s="44" cm="1">
        <f t="array" ref="D1452">IF(INDEX(G:G,ROW())&lt;&gt;"",INDEX(G:G,ROW()),IF(INDEX(E:E,ROW())&lt;&gt;0,INDEX(D:D,ROW()-1),0))</f>
        <v>0</v>
      </c>
      <c r="E1452" s="217" cm="1">
        <f t="array" ref="E1452">IF(INDEX(I:I,ROW())&lt;&gt;"",VALUE(TRIM(LEFT(INDEX(I:I,ROW()),6))),0)</f>
        <v>0</v>
      </c>
      <c r="F1452" s="283"/>
      <c r="G1452" s="287"/>
      <c r="H1452" s="302"/>
      <c r="I1452" s="288"/>
      <c r="J1452" s="302"/>
      <c r="K1452" s="303"/>
      <c r="L1452" s="50"/>
      <c r="M1452" s="63"/>
    </row>
    <row r="1453" spans="1:13">
      <c r="A1453" s="44" cm="1">
        <f t="array" aca="1" ref="A1453" ca="1">IF(INDEX(B:B,ROW()),COUNTIF(OFFSET(INDEX(B:B,ROW()),ROW()*-1+6,,ROW()-5),TRUE),0)</f>
        <v>0</v>
      </c>
      <c r="B1453" s="44" t="b" cm="1">
        <f t="array" ref="B1453">AND(分科號=INDEX(E:E,ROW()),INDEX(D:D,ROW())&gt;=分起日,INDEX(D:D,ROW())&lt;=分訖日,IF(分專案="全部",TRUE,INDEX(J:J,ROW())=分專案))</f>
        <v>0</v>
      </c>
      <c r="C1453" s="45" cm="1">
        <f t="array" ref="C1453">IF(INDEX(F:F,ROW())&lt;&gt;"",INDEX(F:F,ROW()),IF(INDEX(E:E,ROW())&lt;&gt;0,INDEX(C:C,ROW()-1),0))</f>
        <v>0</v>
      </c>
      <c r="D1453" s="44" cm="1">
        <f t="array" ref="D1453">IF(INDEX(G:G,ROW())&lt;&gt;"",INDEX(G:G,ROW()),IF(INDEX(E:E,ROW())&lt;&gt;0,INDEX(D:D,ROW()-1),0))</f>
        <v>0</v>
      </c>
      <c r="E1453" s="217" cm="1">
        <f t="array" ref="E1453">IF(INDEX(I:I,ROW())&lt;&gt;"",VALUE(TRIM(LEFT(INDEX(I:I,ROW()),6))),0)</f>
        <v>0</v>
      </c>
      <c r="F1453" s="283"/>
      <c r="G1453" s="287"/>
      <c r="H1453" s="302"/>
      <c r="I1453" s="288"/>
      <c r="J1453" s="302"/>
      <c r="K1453" s="303"/>
      <c r="L1453" s="50"/>
      <c r="M1453" s="63"/>
    </row>
    <row r="1454" spans="1:13">
      <c r="A1454" s="44" cm="1">
        <f t="array" aca="1" ref="A1454" ca="1">IF(INDEX(B:B,ROW()),COUNTIF(OFFSET(INDEX(B:B,ROW()),ROW()*-1+6,,ROW()-5),TRUE),0)</f>
        <v>0</v>
      </c>
      <c r="B1454" s="44" t="b" cm="1">
        <f t="array" ref="B1454">AND(分科號=INDEX(E:E,ROW()),INDEX(D:D,ROW())&gt;=分起日,INDEX(D:D,ROW())&lt;=分訖日,IF(分專案="全部",TRUE,INDEX(J:J,ROW())=分專案))</f>
        <v>0</v>
      </c>
      <c r="C1454" s="45" cm="1">
        <f t="array" ref="C1454">IF(INDEX(F:F,ROW())&lt;&gt;"",INDEX(F:F,ROW()),IF(INDEX(E:E,ROW())&lt;&gt;0,INDEX(C:C,ROW()-1),0))</f>
        <v>0</v>
      </c>
      <c r="D1454" s="44" cm="1">
        <f t="array" ref="D1454">IF(INDEX(G:G,ROW())&lt;&gt;"",INDEX(G:G,ROW()),IF(INDEX(E:E,ROW())&lt;&gt;0,INDEX(D:D,ROW()-1),0))</f>
        <v>0</v>
      </c>
      <c r="E1454" s="217" cm="1">
        <f t="array" ref="E1454">IF(INDEX(I:I,ROW())&lt;&gt;"",VALUE(TRIM(LEFT(INDEX(I:I,ROW()),6))),0)</f>
        <v>0</v>
      </c>
      <c r="F1454" s="283"/>
      <c r="G1454" s="287"/>
      <c r="H1454" s="302"/>
      <c r="I1454" s="288"/>
      <c r="J1454" s="302"/>
      <c r="K1454" s="303"/>
      <c r="L1454" s="50"/>
      <c r="M1454" s="63"/>
    </row>
    <row r="1455" spans="1:13">
      <c r="A1455" s="44" cm="1">
        <f t="array" aca="1" ref="A1455" ca="1">IF(INDEX(B:B,ROW()),COUNTIF(OFFSET(INDEX(B:B,ROW()),ROW()*-1+6,,ROW()-5),TRUE),0)</f>
        <v>0</v>
      </c>
      <c r="B1455" s="44" t="b" cm="1">
        <f t="array" ref="B1455">AND(分科號=INDEX(E:E,ROW()),INDEX(D:D,ROW())&gt;=分起日,INDEX(D:D,ROW())&lt;=分訖日,IF(分專案="全部",TRUE,INDEX(J:J,ROW())=分專案))</f>
        <v>0</v>
      </c>
      <c r="C1455" s="45" cm="1">
        <f t="array" ref="C1455">IF(INDEX(F:F,ROW())&lt;&gt;"",INDEX(F:F,ROW()),IF(INDEX(E:E,ROW())&lt;&gt;0,INDEX(C:C,ROW()-1),0))</f>
        <v>0</v>
      </c>
      <c r="D1455" s="44" cm="1">
        <f t="array" ref="D1455">IF(INDEX(G:G,ROW())&lt;&gt;"",INDEX(G:G,ROW()),IF(INDEX(E:E,ROW())&lt;&gt;0,INDEX(D:D,ROW()-1),0))</f>
        <v>0</v>
      </c>
      <c r="E1455" s="217" cm="1">
        <f t="array" ref="E1455">IF(INDEX(I:I,ROW())&lt;&gt;"",VALUE(TRIM(LEFT(INDEX(I:I,ROW()),6))),0)</f>
        <v>0</v>
      </c>
      <c r="F1455" s="283"/>
      <c r="G1455" s="287"/>
      <c r="H1455" s="302"/>
      <c r="I1455" s="288"/>
      <c r="J1455" s="302"/>
      <c r="K1455" s="303"/>
      <c r="L1455" s="50"/>
      <c r="M1455" s="63"/>
    </row>
    <row r="1456" spans="1:13">
      <c r="A1456" s="44" cm="1">
        <f t="array" aca="1" ref="A1456" ca="1">IF(INDEX(B:B,ROW()),COUNTIF(OFFSET(INDEX(B:B,ROW()),ROW()*-1+6,,ROW()-5),TRUE),0)</f>
        <v>0</v>
      </c>
      <c r="B1456" s="44" t="b" cm="1">
        <f t="array" ref="B1456">AND(分科號=INDEX(E:E,ROW()),INDEX(D:D,ROW())&gt;=分起日,INDEX(D:D,ROW())&lt;=分訖日,IF(分專案="全部",TRUE,INDEX(J:J,ROW())=分專案))</f>
        <v>0</v>
      </c>
      <c r="C1456" s="45" cm="1">
        <f t="array" ref="C1456">IF(INDEX(F:F,ROW())&lt;&gt;"",INDEX(F:F,ROW()),IF(INDEX(E:E,ROW())&lt;&gt;0,INDEX(C:C,ROW()-1),0))</f>
        <v>0</v>
      </c>
      <c r="D1456" s="44" cm="1">
        <f t="array" ref="D1456">IF(INDEX(G:G,ROW())&lt;&gt;"",INDEX(G:G,ROW()),IF(INDEX(E:E,ROW())&lt;&gt;0,INDEX(D:D,ROW()-1),0))</f>
        <v>0</v>
      </c>
      <c r="E1456" s="217" cm="1">
        <f t="array" ref="E1456">IF(INDEX(I:I,ROW())&lt;&gt;"",VALUE(TRIM(LEFT(INDEX(I:I,ROW()),6))),0)</f>
        <v>0</v>
      </c>
      <c r="F1456" s="283"/>
      <c r="G1456" s="287"/>
      <c r="H1456" s="302"/>
      <c r="I1456" s="288"/>
      <c r="J1456" s="302"/>
      <c r="K1456" s="303"/>
      <c r="L1456" s="50"/>
      <c r="M1456" s="63"/>
    </row>
    <row r="1457" spans="1:13">
      <c r="A1457" s="44" cm="1">
        <f t="array" aca="1" ref="A1457" ca="1">IF(INDEX(B:B,ROW()),COUNTIF(OFFSET(INDEX(B:B,ROW()),ROW()*-1+6,,ROW()-5),TRUE),0)</f>
        <v>0</v>
      </c>
      <c r="B1457" s="44" t="b" cm="1">
        <f t="array" ref="B1457">AND(分科號=INDEX(E:E,ROW()),INDEX(D:D,ROW())&gt;=分起日,INDEX(D:D,ROW())&lt;=分訖日,IF(分專案="全部",TRUE,INDEX(J:J,ROW())=分專案))</f>
        <v>0</v>
      </c>
      <c r="C1457" s="45" cm="1">
        <f t="array" ref="C1457">IF(INDEX(F:F,ROW())&lt;&gt;"",INDEX(F:F,ROW()),IF(INDEX(E:E,ROW())&lt;&gt;0,INDEX(C:C,ROW()-1),0))</f>
        <v>0</v>
      </c>
      <c r="D1457" s="44" cm="1">
        <f t="array" ref="D1457">IF(INDEX(G:G,ROW())&lt;&gt;"",INDEX(G:G,ROW()),IF(INDEX(E:E,ROW())&lt;&gt;0,INDEX(D:D,ROW()-1),0))</f>
        <v>0</v>
      </c>
      <c r="E1457" s="217" cm="1">
        <f t="array" ref="E1457">IF(INDEX(I:I,ROW())&lt;&gt;"",VALUE(TRIM(LEFT(INDEX(I:I,ROW()),6))),0)</f>
        <v>0</v>
      </c>
      <c r="F1457" s="283"/>
      <c r="G1457" s="287"/>
      <c r="H1457" s="302"/>
      <c r="I1457" s="288"/>
      <c r="J1457" s="302"/>
      <c r="K1457" s="303"/>
      <c r="L1457" s="50"/>
      <c r="M1457" s="63"/>
    </row>
    <row r="1458" spans="1:13">
      <c r="A1458" s="44" cm="1">
        <f t="array" aca="1" ref="A1458" ca="1">IF(INDEX(B:B,ROW()),COUNTIF(OFFSET(INDEX(B:B,ROW()),ROW()*-1+6,,ROW()-5),TRUE),0)</f>
        <v>0</v>
      </c>
      <c r="B1458" s="44" t="b" cm="1">
        <f t="array" ref="B1458">AND(分科號=INDEX(E:E,ROW()),INDEX(D:D,ROW())&gt;=分起日,INDEX(D:D,ROW())&lt;=分訖日,IF(分專案="全部",TRUE,INDEX(J:J,ROW())=分專案))</f>
        <v>0</v>
      </c>
      <c r="C1458" s="45" cm="1">
        <f t="array" ref="C1458">IF(INDEX(F:F,ROW())&lt;&gt;"",INDEX(F:F,ROW()),IF(INDEX(E:E,ROW())&lt;&gt;0,INDEX(C:C,ROW()-1),0))</f>
        <v>0</v>
      </c>
      <c r="D1458" s="44" cm="1">
        <f t="array" ref="D1458">IF(INDEX(G:G,ROW())&lt;&gt;"",INDEX(G:G,ROW()),IF(INDEX(E:E,ROW())&lt;&gt;0,INDEX(D:D,ROW()-1),0))</f>
        <v>0</v>
      </c>
      <c r="E1458" s="217" cm="1">
        <f t="array" ref="E1458">IF(INDEX(I:I,ROW())&lt;&gt;"",VALUE(TRIM(LEFT(INDEX(I:I,ROW()),6))),0)</f>
        <v>0</v>
      </c>
      <c r="F1458" s="283"/>
      <c r="G1458" s="287"/>
      <c r="H1458" s="302"/>
      <c r="I1458" s="288"/>
      <c r="J1458" s="302"/>
      <c r="K1458" s="303"/>
      <c r="L1458" s="50"/>
      <c r="M1458" s="63"/>
    </row>
    <row r="1459" spans="1:13">
      <c r="A1459" s="44" cm="1">
        <f t="array" aca="1" ref="A1459" ca="1">IF(INDEX(B:B,ROW()),COUNTIF(OFFSET(INDEX(B:B,ROW()),ROW()*-1+6,,ROW()-5),TRUE),0)</f>
        <v>0</v>
      </c>
      <c r="B1459" s="44" t="b" cm="1">
        <f t="array" ref="B1459">AND(分科號=INDEX(E:E,ROW()),INDEX(D:D,ROW())&gt;=分起日,INDEX(D:D,ROW())&lt;=分訖日,IF(分專案="全部",TRUE,INDEX(J:J,ROW())=分專案))</f>
        <v>0</v>
      </c>
      <c r="C1459" s="45" cm="1">
        <f t="array" ref="C1459">IF(INDEX(F:F,ROW())&lt;&gt;"",INDEX(F:F,ROW()),IF(INDEX(E:E,ROW())&lt;&gt;0,INDEX(C:C,ROW()-1),0))</f>
        <v>0</v>
      </c>
      <c r="D1459" s="44" cm="1">
        <f t="array" ref="D1459">IF(INDEX(G:G,ROW())&lt;&gt;"",INDEX(G:G,ROW()),IF(INDEX(E:E,ROW())&lt;&gt;0,INDEX(D:D,ROW()-1),0))</f>
        <v>0</v>
      </c>
      <c r="E1459" s="217" cm="1">
        <f t="array" ref="E1459">IF(INDEX(I:I,ROW())&lt;&gt;"",VALUE(TRIM(LEFT(INDEX(I:I,ROW()),6))),0)</f>
        <v>0</v>
      </c>
      <c r="F1459" s="283"/>
      <c r="G1459" s="287"/>
      <c r="H1459" s="302"/>
      <c r="I1459" s="288"/>
      <c r="J1459" s="302"/>
      <c r="K1459" s="303"/>
      <c r="L1459" s="50"/>
      <c r="M1459" s="63"/>
    </row>
    <row r="1460" spans="1:13">
      <c r="A1460" s="44" cm="1">
        <f t="array" aca="1" ref="A1460" ca="1">IF(INDEX(B:B,ROW()),COUNTIF(OFFSET(INDEX(B:B,ROW()),ROW()*-1+6,,ROW()-5),TRUE),0)</f>
        <v>0</v>
      </c>
      <c r="B1460" s="44" t="b" cm="1">
        <f t="array" ref="B1460">AND(分科號=INDEX(E:E,ROW()),INDEX(D:D,ROW())&gt;=分起日,INDEX(D:D,ROW())&lt;=分訖日,IF(分專案="全部",TRUE,INDEX(J:J,ROW())=分專案))</f>
        <v>0</v>
      </c>
      <c r="C1460" s="45" cm="1">
        <f t="array" ref="C1460">IF(INDEX(F:F,ROW())&lt;&gt;"",INDEX(F:F,ROW()),IF(INDEX(E:E,ROW())&lt;&gt;0,INDEX(C:C,ROW()-1),0))</f>
        <v>0</v>
      </c>
      <c r="D1460" s="44" cm="1">
        <f t="array" ref="D1460">IF(INDEX(G:G,ROW())&lt;&gt;"",INDEX(G:G,ROW()),IF(INDEX(E:E,ROW())&lt;&gt;0,INDEX(D:D,ROW()-1),0))</f>
        <v>0</v>
      </c>
      <c r="E1460" s="217" cm="1">
        <f t="array" ref="E1460">IF(INDEX(I:I,ROW())&lt;&gt;"",VALUE(TRIM(LEFT(INDEX(I:I,ROW()),6))),0)</f>
        <v>0</v>
      </c>
      <c r="F1460" s="283"/>
      <c r="G1460" s="287"/>
      <c r="H1460" s="302"/>
      <c r="I1460" s="288"/>
      <c r="J1460" s="302"/>
      <c r="K1460" s="303"/>
      <c r="L1460" s="50"/>
      <c r="M1460" s="63"/>
    </row>
    <row r="1461" spans="1:13">
      <c r="A1461" s="44" cm="1">
        <f t="array" aca="1" ref="A1461" ca="1">IF(INDEX(B:B,ROW()),COUNTIF(OFFSET(INDEX(B:B,ROW()),ROW()*-1+6,,ROW()-5),TRUE),0)</f>
        <v>0</v>
      </c>
      <c r="B1461" s="44" t="b" cm="1">
        <f t="array" ref="B1461">AND(分科號=INDEX(E:E,ROW()),INDEX(D:D,ROW())&gt;=分起日,INDEX(D:D,ROW())&lt;=分訖日,IF(分專案="全部",TRUE,INDEX(J:J,ROW())=分專案))</f>
        <v>0</v>
      </c>
      <c r="C1461" s="45" cm="1">
        <f t="array" ref="C1461">IF(INDEX(F:F,ROW())&lt;&gt;"",INDEX(F:F,ROW()),IF(INDEX(E:E,ROW())&lt;&gt;0,INDEX(C:C,ROW()-1),0))</f>
        <v>0</v>
      </c>
      <c r="D1461" s="44" cm="1">
        <f t="array" ref="D1461">IF(INDEX(G:G,ROW())&lt;&gt;"",INDEX(G:G,ROW()),IF(INDEX(E:E,ROW())&lt;&gt;0,INDEX(D:D,ROW()-1),0))</f>
        <v>0</v>
      </c>
      <c r="E1461" s="217" cm="1">
        <f t="array" ref="E1461">IF(INDEX(I:I,ROW())&lt;&gt;"",VALUE(TRIM(LEFT(INDEX(I:I,ROW()),6))),0)</f>
        <v>0</v>
      </c>
      <c r="F1461" s="283"/>
      <c r="G1461" s="287"/>
      <c r="H1461" s="302"/>
      <c r="I1461" s="288"/>
      <c r="J1461" s="302"/>
      <c r="K1461" s="303"/>
      <c r="L1461" s="50"/>
      <c r="M1461" s="63"/>
    </row>
    <row r="1462" spans="1:13">
      <c r="A1462" s="44" cm="1">
        <f t="array" aca="1" ref="A1462" ca="1">IF(INDEX(B:B,ROW()),COUNTIF(OFFSET(INDEX(B:B,ROW()),ROW()*-1+6,,ROW()-5),TRUE),0)</f>
        <v>0</v>
      </c>
      <c r="B1462" s="44" t="b" cm="1">
        <f t="array" ref="B1462">AND(分科號=INDEX(E:E,ROW()),INDEX(D:D,ROW())&gt;=分起日,INDEX(D:D,ROW())&lt;=分訖日,IF(分專案="全部",TRUE,INDEX(J:J,ROW())=分專案))</f>
        <v>0</v>
      </c>
      <c r="C1462" s="45" cm="1">
        <f t="array" ref="C1462">IF(INDEX(F:F,ROW())&lt;&gt;"",INDEX(F:F,ROW()),IF(INDEX(E:E,ROW())&lt;&gt;0,INDEX(C:C,ROW()-1),0))</f>
        <v>0</v>
      </c>
      <c r="D1462" s="44" cm="1">
        <f t="array" ref="D1462">IF(INDEX(G:G,ROW())&lt;&gt;"",INDEX(G:G,ROW()),IF(INDEX(E:E,ROW())&lt;&gt;0,INDEX(D:D,ROW()-1),0))</f>
        <v>0</v>
      </c>
      <c r="E1462" s="217" cm="1">
        <f t="array" ref="E1462">IF(INDEX(I:I,ROW())&lt;&gt;"",VALUE(TRIM(LEFT(INDEX(I:I,ROW()),6))),0)</f>
        <v>0</v>
      </c>
      <c r="F1462" s="283"/>
      <c r="G1462" s="287"/>
      <c r="H1462" s="302"/>
      <c r="I1462" s="288"/>
      <c r="J1462" s="302"/>
      <c r="K1462" s="303"/>
      <c r="L1462" s="50"/>
      <c r="M1462" s="63"/>
    </row>
    <row r="1463" spans="1:13">
      <c r="A1463" s="44" cm="1">
        <f t="array" aca="1" ref="A1463" ca="1">IF(INDEX(B:B,ROW()),COUNTIF(OFFSET(INDEX(B:B,ROW()),ROW()*-1+6,,ROW()-5),TRUE),0)</f>
        <v>0</v>
      </c>
      <c r="B1463" s="44" t="b" cm="1">
        <f t="array" ref="B1463">AND(分科號=INDEX(E:E,ROW()),INDEX(D:D,ROW())&gt;=分起日,INDEX(D:D,ROW())&lt;=分訖日,IF(分專案="全部",TRUE,INDEX(J:J,ROW())=分專案))</f>
        <v>0</v>
      </c>
      <c r="C1463" s="45" cm="1">
        <f t="array" ref="C1463">IF(INDEX(F:F,ROW())&lt;&gt;"",INDEX(F:F,ROW()),IF(INDEX(E:E,ROW())&lt;&gt;0,INDEX(C:C,ROW()-1),0))</f>
        <v>0</v>
      </c>
      <c r="D1463" s="44" cm="1">
        <f t="array" ref="D1463">IF(INDEX(G:G,ROW())&lt;&gt;"",INDEX(G:G,ROW()),IF(INDEX(E:E,ROW())&lt;&gt;0,INDEX(D:D,ROW()-1),0))</f>
        <v>0</v>
      </c>
      <c r="E1463" s="217" cm="1">
        <f t="array" ref="E1463">IF(INDEX(I:I,ROW())&lt;&gt;"",VALUE(TRIM(LEFT(INDEX(I:I,ROW()),6))),0)</f>
        <v>0</v>
      </c>
      <c r="F1463" s="283"/>
      <c r="G1463" s="287"/>
      <c r="H1463" s="302"/>
      <c r="I1463" s="288"/>
      <c r="J1463" s="302"/>
      <c r="K1463" s="303"/>
      <c r="L1463" s="50"/>
      <c r="M1463" s="63"/>
    </row>
    <row r="1464" spans="1:13">
      <c r="A1464" s="44" cm="1">
        <f t="array" aca="1" ref="A1464" ca="1">IF(INDEX(B:B,ROW()),COUNTIF(OFFSET(INDEX(B:B,ROW()),ROW()*-1+6,,ROW()-5),TRUE),0)</f>
        <v>0</v>
      </c>
      <c r="B1464" s="44" t="b" cm="1">
        <f t="array" ref="B1464">AND(分科號=INDEX(E:E,ROW()),INDEX(D:D,ROW())&gt;=分起日,INDEX(D:D,ROW())&lt;=分訖日,IF(分專案="全部",TRUE,INDEX(J:J,ROW())=分專案))</f>
        <v>0</v>
      </c>
      <c r="C1464" s="45" cm="1">
        <f t="array" ref="C1464">IF(INDEX(F:F,ROW())&lt;&gt;"",INDEX(F:F,ROW()),IF(INDEX(E:E,ROW())&lt;&gt;0,INDEX(C:C,ROW()-1),0))</f>
        <v>0</v>
      </c>
      <c r="D1464" s="44" cm="1">
        <f t="array" ref="D1464">IF(INDEX(G:G,ROW())&lt;&gt;"",INDEX(G:G,ROW()),IF(INDEX(E:E,ROW())&lt;&gt;0,INDEX(D:D,ROW()-1),0))</f>
        <v>0</v>
      </c>
      <c r="E1464" s="217" cm="1">
        <f t="array" ref="E1464">IF(INDEX(I:I,ROW())&lt;&gt;"",VALUE(TRIM(LEFT(INDEX(I:I,ROW()),6))),0)</f>
        <v>0</v>
      </c>
      <c r="F1464" s="283"/>
      <c r="G1464" s="287"/>
      <c r="H1464" s="302"/>
      <c r="I1464" s="288"/>
      <c r="J1464" s="302"/>
      <c r="K1464" s="303"/>
      <c r="L1464" s="50"/>
      <c r="M1464" s="63"/>
    </row>
    <row r="1465" spans="1:13">
      <c r="A1465" s="44" cm="1">
        <f t="array" aca="1" ref="A1465" ca="1">IF(INDEX(B:B,ROW()),COUNTIF(OFFSET(INDEX(B:B,ROW()),ROW()*-1+6,,ROW()-5),TRUE),0)</f>
        <v>0</v>
      </c>
      <c r="B1465" s="44" t="b" cm="1">
        <f t="array" ref="B1465">AND(分科號=INDEX(E:E,ROW()),INDEX(D:D,ROW())&gt;=分起日,INDEX(D:D,ROW())&lt;=分訖日,IF(分專案="全部",TRUE,INDEX(J:J,ROW())=分專案))</f>
        <v>0</v>
      </c>
      <c r="C1465" s="45" cm="1">
        <f t="array" ref="C1465">IF(INDEX(F:F,ROW())&lt;&gt;"",INDEX(F:F,ROW()),IF(INDEX(E:E,ROW())&lt;&gt;0,INDEX(C:C,ROW()-1),0))</f>
        <v>0</v>
      </c>
      <c r="D1465" s="44" cm="1">
        <f t="array" ref="D1465">IF(INDEX(G:G,ROW())&lt;&gt;"",INDEX(G:G,ROW()),IF(INDEX(E:E,ROW())&lt;&gt;0,INDEX(D:D,ROW()-1),0))</f>
        <v>0</v>
      </c>
      <c r="E1465" s="217" cm="1">
        <f t="array" ref="E1465">IF(INDEX(I:I,ROW())&lt;&gt;"",VALUE(TRIM(LEFT(INDEX(I:I,ROW()),6))),0)</f>
        <v>0</v>
      </c>
      <c r="F1465" s="283"/>
      <c r="G1465" s="287"/>
      <c r="H1465" s="302"/>
      <c r="I1465" s="288"/>
      <c r="J1465" s="302"/>
      <c r="K1465" s="303"/>
      <c r="L1465" s="50"/>
      <c r="M1465" s="63"/>
    </row>
    <row r="1466" spans="1:13">
      <c r="A1466" s="44" cm="1">
        <f t="array" aca="1" ref="A1466" ca="1">IF(INDEX(B:B,ROW()),COUNTIF(OFFSET(INDEX(B:B,ROW()),ROW()*-1+6,,ROW()-5),TRUE),0)</f>
        <v>0</v>
      </c>
      <c r="B1466" s="44" t="b" cm="1">
        <f t="array" ref="B1466">AND(分科號=INDEX(E:E,ROW()),INDEX(D:D,ROW())&gt;=分起日,INDEX(D:D,ROW())&lt;=分訖日,IF(分專案="全部",TRUE,INDEX(J:J,ROW())=分專案))</f>
        <v>0</v>
      </c>
      <c r="C1466" s="45" cm="1">
        <f t="array" ref="C1466">IF(INDEX(F:F,ROW())&lt;&gt;"",INDEX(F:F,ROW()),IF(INDEX(E:E,ROW())&lt;&gt;0,INDEX(C:C,ROW()-1),0))</f>
        <v>0</v>
      </c>
      <c r="D1466" s="44" cm="1">
        <f t="array" ref="D1466">IF(INDEX(G:G,ROW())&lt;&gt;"",INDEX(G:G,ROW()),IF(INDEX(E:E,ROW())&lt;&gt;0,INDEX(D:D,ROW()-1),0))</f>
        <v>0</v>
      </c>
      <c r="E1466" s="217" cm="1">
        <f t="array" ref="E1466">IF(INDEX(I:I,ROW())&lt;&gt;"",VALUE(TRIM(LEFT(INDEX(I:I,ROW()),6))),0)</f>
        <v>0</v>
      </c>
      <c r="F1466" s="283"/>
      <c r="G1466" s="287"/>
      <c r="H1466" s="302"/>
      <c r="I1466" s="288"/>
      <c r="J1466" s="302"/>
      <c r="K1466" s="303"/>
      <c r="L1466" s="50"/>
      <c r="M1466" s="63"/>
    </row>
    <row r="1467" spans="1:13">
      <c r="A1467" s="44" cm="1">
        <f t="array" aca="1" ref="A1467" ca="1">IF(INDEX(B:B,ROW()),COUNTIF(OFFSET(INDEX(B:B,ROW()),ROW()*-1+6,,ROW()-5),TRUE),0)</f>
        <v>0</v>
      </c>
      <c r="B1467" s="44" t="b" cm="1">
        <f t="array" ref="B1467">AND(分科號=INDEX(E:E,ROW()),INDEX(D:D,ROW())&gt;=分起日,INDEX(D:D,ROW())&lt;=分訖日,IF(分專案="全部",TRUE,INDEX(J:J,ROW())=分專案))</f>
        <v>0</v>
      </c>
      <c r="C1467" s="45" cm="1">
        <f t="array" ref="C1467">IF(INDEX(F:F,ROW())&lt;&gt;"",INDEX(F:F,ROW()),IF(INDEX(E:E,ROW())&lt;&gt;0,INDEX(C:C,ROW()-1),0))</f>
        <v>0</v>
      </c>
      <c r="D1467" s="44" cm="1">
        <f t="array" ref="D1467">IF(INDEX(G:G,ROW())&lt;&gt;"",INDEX(G:G,ROW()),IF(INDEX(E:E,ROW())&lt;&gt;0,INDEX(D:D,ROW()-1),0))</f>
        <v>0</v>
      </c>
      <c r="E1467" s="217" cm="1">
        <f t="array" ref="E1467">IF(INDEX(I:I,ROW())&lt;&gt;"",VALUE(TRIM(LEFT(INDEX(I:I,ROW()),6))),0)</f>
        <v>0</v>
      </c>
      <c r="F1467" s="283"/>
      <c r="G1467" s="287"/>
      <c r="H1467" s="302"/>
      <c r="I1467" s="288"/>
      <c r="J1467" s="302"/>
      <c r="K1467" s="303"/>
      <c r="L1467" s="50"/>
      <c r="M1467" s="63"/>
    </row>
    <row r="1468" spans="1:13">
      <c r="A1468" s="44" cm="1">
        <f t="array" aca="1" ref="A1468" ca="1">IF(INDEX(B:B,ROW()),COUNTIF(OFFSET(INDEX(B:B,ROW()),ROW()*-1+6,,ROW()-5),TRUE),0)</f>
        <v>0</v>
      </c>
      <c r="B1468" s="44" t="b" cm="1">
        <f t="array" ref="B1468">AND(分科號=INDEX(E:E,ROW()),INDEX(D:D,ROW())&gt;=分起日,INDEX(D:D,ROW())&lt;=分訖日,IF(分專案="全部",TRUE,INDEX(J:J,ROW())=分專案))</f>
        <v>0</v>
      </c>
      <c r="C1468" s="45" cm="1">
        <f t="array" ref="C1468">IF(INDEX(F:F,ROW())&lt;&gt;"",INDEX(F:F,ROW()),IF(INDEX(E:E,ROW())&lt;&gt;0,INDEX(C:C,ROW()-1),0))</f>
        <v>0</v>
      </c>
      <c r="D1468" s="44" cm="1">
        <f t="array" ref="D1468">IF(INDEX(G:G,ROW())&lt;&gt;"",INDEX(G:G,ROW()),IF(INDEX(E:E,ROW())&lt;&gt;0,INDEX(D:D,ROW()-1),0))</f>
        <v>0</v>
      </c>
      <c r="E1468" s="217" cm="1">
        <f t="array" ref="E1468">IF(INDEX(I:I,ROW())&lt;&gt;"",VALUE(TRIM(LEFT(INDEX(I:I,ROW()),6))),0)</f>
        <v>0</v>
      </c>
      <c r="F1468" s="283"/>
      <c r="G1468" s="287"/>
      <c r="H1468" s="302"/>
      <c r="I1468" s="288"/>
      <c r="J1468" s="302"/>
      <c r="K1468" s="303"/>
      <c r="L1468" s="50"/>
      <c r="M1468" s="63"/>
    </row>
    <row r="1469" spans="1:13">
      <c r="A1469" s="44" cm="1">
        <f t="array" aca="1" ref="A1469" ca="1">IF(INDEX(B:B,ROW()),COUNTIF(OFFSET(INDEX(B:B,ROW()),ROW()*-1+6,,ROW()-5),TRUE),0)</f>
        <v>0</v>
      </c>
      <c r="B1469" s="44" t="b" cm="1">
        <f t="array" ref="B1469">AND(分科號=INDEX(E:E,ROW()),INDEX(D:D,ROW())&gt;=分起日,INDEX(D:D,ROW())&lt;=分訖日,IF(分專案="全部",TRUE,INDEX(J:J,ROW())=分專案))</f>
        <v>0</v>
      </c>
      <c r="C1469" s="45" cm="1">
        <f t="array" ref="C1469">IF(INDEX(F:F,ROW())&lt;&gt;"",INDEX(F:F,ROW()),IF(INDEX(E:E,ROW())&lt;&gt;0,INDEX(C:C,ROW()-1),0))</f>
        <v>0</v>
      </c>
      <c r="D1469" s="44" cm="1">
        <f t="array" ref="D1469">IF(INDEX(G:G,ROW())&lt;&gt;"",INDEX(G:G,ROW()),IF(INDEX(E:E,ROW())&lt;&gt;0,INDEX(D:D,ROW()-1),0))</f>
        <v>0</v>
      </c>
      <c r="E1469" s="217" cm="1">
        <f t="array" ref="E1469">IF(INDEX(I:I,ROW())&lt;&gt;"",VALUE(TRIM(LEFT(INDEX(I:I,ROW()),6))),0)</f>
        <v>0</v>
      </c>
      <c r="F1469" s="283"/>
      <c r="G1469" s="287"/>
      <c r="H1469" s="302"/>
      <c r="I1469" s="288"/>
      <c r="J1469" s="302"/>
      <c r="K1469" s="303"/>
      <c r="L1469" s="50"/>
      <c r="M1469" s="63"/>
    </row>
    <row r="1470" spans="1:13">
      <c r="A1470" s="44" cm="1">
        <f t="array" aca="1" ref="A1470" ca="1">IF(INDEX(B:B,ROW()),COUNTIF(OFFSET(INDEX(B:B,ROW()),ROW()*-1+6,,ROW()-5),TRUE),0)</f>
        <v>0</v>
      </c>
      <c r="B1470" s="44" t="b" cm="1">
        <f t="array" ref="B1470">AND(分科號=INDEX(E:E,ROW()),INDEX(D:D,ROW())&gt;=分起日,INDEX(D:D,ROW())&lt;=分訖日,IF(分專案="全部",TRUE,INDEX(J:J,ROW())=分專案))</f>
        <v>0</v>
      </c>
      <c r="C1470" s="45" cm="1">
        <f t="array" ref="C1470">IF(INDEX(F:F,ROW())&lt;&gt;"",INDEX(F:F,ROW()),IF(INDEX(E:E,ROW())&lt;&gt;0,INDEX(C:C,ROW()-1),0))</f>
        <v>0</v>
      </c>
      <c r="D1470" s="44" cm="1">
        <f t="array" ref="D1470">IF(INDEX(G:G,ROW())&lt;&gt;"",INDEX(G:G,ROW()),IF(INDEX(E:E,ROW())&lt;&gt;0,INDEX(D:D,ROW()-1),0))</f>
        <v>0</v>
      </c>
      <c r="E1470" s="217" cm="1">
        <f t="array" ref="E1470">IF(INDEX(I:I,ROW())&lt;&gt;"",VALUE(TRIM(LEFT(INDEX(I:I,ROW()),6))),0)</f>
        <v>0</v>
      </c>
      <c r="F1470" s="283"/>
      <c r="G1470" s="287"/>
      <c r="H1470" s="302"/>
      <c r="I1470" s="288"/>
      <c r="J1470" s="302"/>
      <c r="K1470" s="303"/>
      <c r="L1470" s="50"/>
      <c r="M1470" s="63"/>
    </row>
    <row r="1471" spans="1:13">
      <c r="A1471" s="44" cm="1">
        <f t="array" aca="1" ref="A1471" ca="1">IF(INDEX(B:B,ROW()),COUNTIF(OFFSET(INDEX(B:B,ROW()),ROW()*-1+6,,ROW()-5),TRUE),0)</f>
        <v>0</v>
      </c>
      <c r="B1471" s="44" t="b" cm="1">
        <f t="array" ref="B1471">AND(分科號=INDEX(E:E,ROW()),INDEX(D:D,ROW())&gt;=分起日,INDEX(D:D,ROW())&lt;=分訖日,IF(分專案="全部",TRUE,INDEX(J:J,ROW())=分專案))</f>
        <v>0</v>
      </c>
      <c r="C1471" s="45" cm="1">
        <f t="array" ref="C1471">IF(INDEX(F:F,ROW())&lt;&gt;"",INDEX(F:F,ROW()),IF(INDEX(E:E,ROW())&lt;&gt;0,INDEX(C:C,ROW()-1),0))</f>
        <v>0</v>
      </c>
      <c r="D1471" s="44" cm="1">
        <f t="array" ref="D1471">IF(INDEX(G:G,ROW())&lt;&gt;"",INDEX(G:G,ROW()),IF(INDEX(E:E,ROW())&lt;&gt;0,INDEX(D:D,ROW()-1),0))</f>
        <v>0</v>
      </c>
      <c r="E1471" s="217" cm="1">
        <f t="array" ref="E1471">IF(INDEX(I:I,ROW())&lt;&gt;"",VALUE(TRIM(LEFT(INDEX(I:I,ROW()),6))),0)</f>
        <v>0</v>
      </c>
      <c r="F1471" s="283"/>
      <c r="G1471" s="287"/>
      <c r="H1471" s="302"/>
      <c r="I1471" s="288"/>
      <c r="J1471" s="302"/>
      <c r="K1471" s="303"/>
      <c r="L1471" s="50"/>
      <c r="M1471" s="63"/>
    </row>
    <row r="1472" spans="1:13">
      <c r="A1472" s="44" cm="1">
        <f t="array" aca="1" ref="A1472" ca="1">IF(INDEX(B:B,ROW()),COUNTIF(OFFSET(INDEX(B:B,ROW()),ROW()*-1+6,,ROW()-5),TRUE),0)</f>
        <v>0</v>
      </c>
      <c r="B1472" s="44" t="b" cm="1">
        <f t="array" ref="B1472">AND(分科號=INDEX(E:E,ROW()),INDEX(D:D,ROW())&gt;=分起日,INDEX(D:D,ROW())&lt;=分訖日,IF(分專案="全部",TRUE,INDEX(J:J,ROW())=分專案))</f>
        <v>0</v>
      </c>
      <c r="C1472" s="45" cm="1">
        <f t="array" ref="C1472">IF(INDEX(F:F,ROW())&lt;&gt;"",INDEX(F:F,ROW()),IF(INDEX(E:E,ROW())&lt;&gt;0,INDEX(C:C,ROW()-1),0))</f>
        <v>0</v>
      </c>
      <c r="D1472" s="44" cm="1">
        <f t="array" ref="D1472">IF(INDEX(G:G,ROW())&lt;&gt;"",INDEX(G:G,ROW()),IF(INDEX(E:E,ROW())&lt;&gt;0,INDEX(D:D,ROW()-1),0))</f>
        <v>0</v>
      </c>
      <c r="E1472" s="217" cm="1">
        <f t="array" ref="E1472">IF(INDEX(I:I,ROW())&lt;&gt;"",VALUE(TRIM(LEFT(INDEX(I:I,ROW()),6))),0)</f>
        <v>0</v>
      </c>
      <c r="F1472" s="283"/>
      <c r="G1472" s="287"/>
      <c r="H1472" s="302"/>
      <c r="I1472" s="288"/>
      <c r="J1472" s="302"/>
      <c r="K1472" s="303"/>
      <c r="L1472" s="50"/>
      <c r="M1472" s="63"/>
    </row>
    <row r="1473" spans="1:13">
      <c r="A1473" s="44" cm="1">
        <f t="array" aca="1" ref="A1473" ca="1">IF(INDEX(B:B,ROW()),COUNTIF(OFFSET(INDEX(B:B,ROW()),ROW()*-1+6,,ROW()-5),TRUE),0)</f>
        <v>0</v>
      </c>
      <c r="B1473" s="44" t="b" cm="1">
        <f t="array" ref="B1473">AND(分科號=INDEX(E:E,ROW()),INDEX(D:D,ROW())&gt;=分起日,INDEX(D:D,ROW())&lt;=分訖日,IF(分專案="全部",TRUE,INDEX(J:J,ROW())=分專案))</f>
        <v>0</v>
      </c>
      <c r="C1473" s="45" cm="1">
        <f t="array" ref="C1473">IF(INDEX(F:F,ROW())&lt;&gt;"",INDEX(F:F,ROW()),IF(INDEX(E:E,ROW())&lt;&gt;0,INDEX(C:C,ROW()-1),0))</f>
        <v>0</v>
      </c>
      <c r="D1473" s="44" cm="1">
        <f t="array" ref="D1473">IF(INDEX(G:G,ROW())&lt;&gt;"",INDEX(G:G,ROW()),IF(INDEX(E:E,ROW())&lt;&gt;0,INDEX(D:D,ROW()-1),0))</f>
        <v>0</v>
      </c>
      <c r="E1473" s="217" cm="1">
        <f t="array" ref="E1473">IF(INDEX(I:I,ROW())&lt;&gt;"",VALUE(TRIM(LEFT(INDEX(I:I,ROW()),6))),0)</f>
        <v>0</v>
      </c>
      <c r="F1473" s="283"/>
      <c r="G1473" s="287"/>
      <c r="H1473" s="302"/>
      <c r="I1473" s="288"/>
      <c r="J1473" s="302"/>
      <c r="K1473" s="303"/>
      <c r="L1473" s="50"/>
      <c r="M1473" s="63"/>
    </row>
    <row r="1474" spans="1:13">
      <c r="A1474" s="44" cm="1">
        <f t="array" aca="1" ref="A1474" ca="1">IF(INDEX(B:B,ROW()),COUNTIF(OFFSET(INDEX(B:B,ROW()),ROW()*-1+6,,ROW()-5),TRUE),0)</f>
        <v>0</v>
      </c>
      <c r="B1474" s="44" t="b" cm="1">
        <f t="array" ref="B1474">AND(分科號=INDEX(E:E,ROW()),INDEX(D:D,ROW())&gt;=分起日,INDEX(D:D,ROW())&lt;=分訖日,IF(分專案="全部",TRUE,INDEX(J:J,ROW())=分專案))</f>
        <v>0</v>
      </c>
      <c r="C1474" s="45" cm="1">
        <f t="array" ref="C1474">IF(INDEX(F:F,ROW())&lt;&gt;"",INDEX(F:F,ROW()),IF(INDEX(E:E,ROW())&lt;&gt;0,INDEX(C:C,ROW()-1),0))</f>
        <v>0</v>
      </c>
      <c r="D1474" s="44" cm="1">
        <f t="array" ref="D1474">IF(INDEX(G:G,ROW())&lt;&gt;"",INDEX(G:G,ROW()),IF(INDEX(E:E,ROW())&lt;&gt;0,INDEX(D:D,ROW()-1),0))</f>
        <v>0</v>
      </c>
      <c r="E1474" s="217" cm="1">
        <f t="array" ref="E1474">IF(INDEX(I:I,ROW())&lt;&gt;"",VALUE(TRIM(LEFT(INDEX(I:I,ROW()),6))),0)</f>
        <v>0</v>
      </c>
      <c r="F1474" s="283"/>
      <c r="G1474" s="287"/>
      <c r="H1474" s="302"/>
      <c r="I1474" s="288"/>
      <c r="J1474" s="302"/>
      <c r="K1474" s="303"/>
      <c r="L1474" s="50"/>
      <c r="M1474" s="63"/>
    </row>
    <row r="1475" spans="1:13">
      <c r="A1475" s="44" cm="1">
        <f t="array" aca="1" ref="A1475" ca="1">IF(INDEX(B:B,ROW()),COUNTIF(OFFSET(INDEX(B:B,ROW()),ROW()*-1+6,,ROW()-5),TRUE),0)</f>
        <v>0</v>
      </c>
      <c r="B1475" s="44" t="b" cm="1">
        <f t="array" ref="B1475">AND(分科號=INDEX(E:E,ROW()),INDEX(D:D,ROW())&gt;=分起日,INDEX(D:D,ROW())&lt;=分訖日,IF(分專案="全部",TRUE,INDEX(J:J,ROW())=分專案))</f>
        <v>0</v>
      </c>
      <c r="C1475" s="45" cm="1">
        <f t="array" ref="C1475">IF(INDEX(F:F,ROW())&lt;&gt;"",INDEX(F:F,ROW()),IF(INDEX(E:E,ROW())&lt;&gt;0,INDEX(C:C,ROW()-1),0))</f>
        <v>0</v>
      </c>
      <c r="D1475" s="44" cm="1">
        <f t="array" ref="D1475">IF(INDEX(G:G,ROW())&lt;&gt;"",INDEX(G:G,ROW()),IF(INDEX(E:E,ROW())&lt;&gt;0,INDEX(D:D,ROW()-1),0))</f>
        <v>0</v>
      </c>
      <c r="E1475" s="217" cm="1">
        <f t="array" ref="E1475">IF(INDEX(I:I,ROW())&lt;&gt;"",VALUE(TRIM(LEFT(INDEX(I:I,ROW()),6))),0)</f>
        <v>0</v>
      </c>
      <c r="F1475" s="283"/>
      <c r="G1475" s="287"/>
      <c r="H1475" s="302"/>
      <c r="I1475" s="288"/>
      <c r="J1475" s="302"/>
      <c r="K1475" s="303"/>
      <c r="L1475" s="50"/>
      <c r="M1475" s="63"/>
    </row>
    <row r="1476" spans="1:13">
      <c r="A1476" s="44" cm="1">
        <f t="array" aca="1" ref="A1476" ca="1">IF(INDEX(B:B,ROW()),COUNTIF(OFFSET(INDEX(B:B,ROW()),ROW()*-1+6,,ROW()-5),TRUE),0)</f>
        <v>0</v>
      </c>
      <c r="B1476" s="44" t="b" cm="1">
        <f t="array" ref="B1476">AND(分科號=INDEX(E:E,ROW()),INDEX(D:D,ROW())&gt;=分起日,INDEX(D:D,ROW())&lt;=分訖日,IF(分專案="全部",TRUE,INDEX(J:J,ROW())=分專案))</f>
        <v>0</v>
      </c>
      <c r="C1476" s="45" cm="1">
        <f t="array" ref="C1476">IF(INDEX(F:F,ROW())&lt;&gt;"",INDEX(F:F,ROW()),IF(INDEX(E:E,ROW())&lt;&gt;0,INDEX(C:C,ROW()-1),0))</f>
        <v>0</v>
      </c>
      <c r="D1476" s="44" cm="1">
        <f t="array" ref="D1476">IF(INDEX(G:G,ROW())&lt;&gt;"",INDEX(G:G,ROW()),IF(INDEX(E:E,ROW())&lt;&gt;0,INDEX(D:D,ROW()-1),0))</f>
        <v>0</v>
      </c>
      <c r="E1476" s="217" cm="1">
        <f t="array" ref="E1476">IF(INDEX(I:I,ROW())&lt;&gt;"",VALUE(TRIM(LEFT(INDEX(I:I,ROW()),6))),0)</f>
        <v>0</v>
      </c>
      <c r="F1476" s="283"/>
      <c r="G1476" s="287"/>
      <c r="H1476" s="302"/>
      <c r="I1476" s="288"/>
      <c r="J1476" s="302"/>
      <c r="K1476" s="303"/>
      <c r="L1476" s="50"/>
      <c r="M1476" s="63"/>
    </row>
    <row r="1477" spans="1:13">
      <c r="A1477" s="44" cm="1">
        <f t="array" aca="1" ref="A1477" ca="1">IF(INDEX(B:B,ROW()),COUNTIF(OFFSET(INDEX(B:B,ROW()),ROW()*-1+6,,ROW()-5),TRUE),0)</f>
        <v>0</v>
      </c>
      <c r="B1477" s="44" t="b" cm="1">
        <f t="array" ref="B1477">AND(分科號=INDEX(E:E,ROW()),INDEX(D:D,ROW())&gt;=分起日,INDEX(D:D,ROW())&lt;=分訖日,IF(分專案="全部",TRUE,INDEX(J:J,ROW())=分專案))</f>
        <v>0</v>
      </c>
      <c r="C1477" s="45" cm="1">
        <f t="array" ref="C1477">IF(INDEX(F:F,ROW())&lt;&gt;"",INDEX(F:F,ROW()),IF(INDEX(E:E,ROW())&lt;&gt;0,INDEX(C:C,ROW()-1),0))</f>
        <v>0</v>
      </c>
      <c r="D1477" s="44" cm="1">
        <f t="array" ref="D1477">IF(INDEX(G:G,ROW())&lt;&gt;"",INDEX(G:G,ROW()),IF(INDEX(E:E,ROW())&lt;&gt;0,INDEX(D:D,ROW()-1),0))</f>
        <v>0</v>
      </c>
      <c r="E1477" s="217" cm="1">
        <f t="array" ref="E1477">IF(INDEX(I:I,ROW())&lt;&gt;"",VALUE(TRIM(LEFT(INDEX(I:I,ROW()),6))),0)</f>
        <v>0</v>
      </c>
      <c r="F1477" s="283"/>
      <c r="G1477" s="287"/>
      <c r="H1477" s="302"/>
      <c r="I1477" s="288"/>
      <c r="J1477" s="302"/>
      <c r="K1477" s="303"/>
      <c r="L1477" s="50"/>
      <c r="M1477" s="63"/>
    </row>
    <row r="1478" spans="1:13">
      <c r="A1478" s="44" cm="1">
        <f t="array" aca="1" ref="A1478" ca="1">IF(INDEX(B:B,ROW()),COUNTIF(OFFSET(INDEX(B:B,ROW()),ROW()*-1+6,,ROW()-5),TRUE),0)</f>
        <v>0</v>
      </c>
      <c r="B1478" s="44" t="b" cm="1">
        <f t="array" ref="B1478">AND(分科號=INDEX(E:E,ROW()),INDEX(D:D,ROW())&gt;=分起日,INDEX(D:D,ROW())&lt;=分訖日,IF(分專案="全部",TRUE,INDEX(J:J,ROW())=分專案))</f>
        <v>0</v>
      </c>
      <c r="C1478" s="45" cm="1">
        <f t="array" ref="C1478">IF(INDEX(F:F,ROW())&lt;&gt;"",INDEX(F:F,ROW()),IF(INDEX(E:E,ROW())&lt;&gt;0,INDEX(C:C,ROW()-1),0))</f>
        <v>0</v>
      </c>
      <c r="D1478" s="44" cm="1">
        <f t="array" ref="D1478">IF(INDEX(G:G,ROW())&lt;&gt;"",INDEX(G:G,ROW()),IF(INDEX(E:E,ROW())&lt;&gt;0,INDEX(D:D,ROW()-1),0))</f>
        <v>0</v>
      </c>
      <c r="E1478" s="217" cm="1">
        <f t="array" ref="E1478">IF(INDEX(I:I,ROW())&lt;&gt;"",VALUE(TRIM(LEFT(INDEX(I:I,ROW()),6))),0)</f>
        <v>0</v>
      </c>
      <c r="F1478" s="283"/>
      <c r="G1478" s="287"/>
      <c r="H1478" s="302"/>
      <c r="I1478" s="288"/>
      <c r="J1478" s="302"/>
      <c r="K1478" s="303"/>
      <c r="L1478" s="50"/>
      <c r="M1478" s="63"/>
    </row>
    <row r="1479" spans="1:13">
      <c r="A1479" s="44" cm="1">
        <f t="array" aca="1" ref="A1479" ca="1">IF(INDEX(B:B,ROW()),COUNTIF(OFFSET(INDEX(B:B,ROW()),ROW()*-1+6,,ROW()-5),TRUE),0)</f>
        <v>0</v>
      </c>
      <c r="B1479" s="44" t="b" cm="1">
        <f t="array" ref="B1479">AND(分科號=INDEX(E:E,ROW()),INDEX(D:D,ROW())&gt;=分起日,INDEX(D:D,ROW())&lt;=分訖日,IF(分專案="全部",TRUE,INDEX(J:J,ROW())=分專案))</f>
        <v>0</v>
      </c>
      <c r="C1479" s="45" cm="1">
        <f t="array" ref="C1479">IF(INDEX(F:F,ROW())&lt;&gt;"",INDEX(F:F,ROW()),IF(INDEX(E:E,ROW())&lt;&gt;0,INDEX(C:C,ROW()-1),0))</f>
        <v>0</v>
      </c>
      <c r="D1479" s="44" cm="1">
        <f t="array" ref="D1479">IF(INDEX(G:G,ROW())&lt;&gt;"",INDEX(G:G,ROW()),IF(INDEX(E:E,ROW())&lt;&gt;0,INDEX(D:D,ROW()-1),0))</f>
        <v>0</v>
      </c>
      <c r="E1479" s="217" cm="1">
        <f t="array" ref="E1479">IF(INDEX(I:I,ROW())&lt;&gt;"",VALUE(TRIM(LEFT(INDEX(I:I,ROW()),6))),0)</f>
        <v>0</v>
      </c>
      <c r="F1479" s="283"/>
      <c r="G1479" s="287"/>
      <c r="H1479" s="302"/>
      <c r="I1479" s="288"/>
      <c r="J1479" s="302"/>
      <c r="K1479" s="303"/>
      <c r="L1479" s="50"/>
      <c r="M1479" s="63"/>
    </row>
    <row r="1480" spans="1:13">
      <c r="A1480" s="44" cm="1">
        <f t="array" aca="1" ref="A1480" ca="1">IF(INDEX(B:B,ROW()),COUNTIF(OFFSET(INDEX(B:B,ROW()),ROW()*-1+6,,ROW()-5),TRUE),0)</f>
        <v>0</v>
      </c>
      <c r="B1480" s="44" t="b" cm="1">
        <f t="array" ref="B1480">AND(分科號=INDEX(E:E,ROW()),INDEX(D:D,ROW())&gt;=分起日,INDEX(D:D,ROW())&lt;=分訖日,IF(分專案="全部",TRUE,INDEX(J:J,ROW())=分專案))</f>
        <v>0</v>
      </c>
      <c r="C1480" s="45" cm="1">
        <f t="array" ref="C1480">IF(INDEX(F:F,ROW())&lt;&gt;"",INDEX(F:F,ROW()),IF(INDEX(E:E,ROW())&lt;&gt;0,INDEX(C:C,ROW()-1),0))</f>
        <v>0</v>
      </c>
      <c r="D1480" s="44" cm="1">
        <f t="array" ref="D1480">IF(INDEX(G:G,ROW())&lt;&gt;"",INDEX(G:G,ROW()),IF(INDEX(E:E,ROW())&lt;&gt;0,INDEX(D:D,ROW()-1),0))</f>
        <v>0</v>
      </c>
      <c r="E1480" s="217" cm="1">
        <f t="array" ref="E1480">IF(INDEX(I:I,ROW())&lt;&gt;"",VALUE(TRIM(LEFT(INDEX(I:I,ROW()),6))),0)</f>
        <v>0</v>
      </c>
      <c r="F1480" s="283"/>
      <c r="G1480" s="287"/>
      <c r="H1480" s="302"/>
      <c r="I1480" s="288"/>
      <c r="J1480" s="302"/>
      <c r="K1480" s="303"/>
      <c r="L1480" s="50"/>
      <c r="M1480" s="63"/>
    </row>
    <row r="1481" spans="1:13">
      <c r="A1481" s="44" cm="1">
        <f t="array" aca="1" ref="A1481" ca="1">IF(INDEX(B:B,ROW()),COUNTIF(OFFSET(INDEX(B:B,ROW()),ROW()*-1+6,,ROW()-5),TRUE),0)</f>
        <v>0</v>
      </c>
      <c r="B1481" s="44" t="b" cm="1">
        <f t="array" ref="B1481">AND(分科號=INDEX(E:E,ROW()),INDEX(D:D,ROW())&gt;=分起日,INDEX(D:D,ROW())&lt;=分訖日,IF(分專案="全部",TRUE,INDEX(J:J,ROW())=分專案))</f>
        <v>0</v>
      </c>
      <c r="C1481" s="45" cm="1">
        <f t="array" ref="C1481">IF(INDEX(F:F,ROW())&lt;&gt;"",INDEX(F:F,ROW()),IF(INDEX(E:E,ROW())&lt;&gt;0,INDEX(C:C,ROW()-1),0))</f>
        <v>0</v>
      </c>
      <c r="D1481" s="44" cm="1">
        <f t="array" ref="D1481">IF(INDEX(G:G,ROW())&lt;&gt;"",INDEX(G:G,ROW()),IF(INDEX(E:E,ROW())&lt;&gt;0,INDEX(D:D,ROW()-1),0))</f>
        <v>0</v>
      </c>
      <c r="E1481" s="217" cm="1">
        <f t="array" ref="E1481">IF(INDEX(I:I,ROW())&lt;&gt;"",VALUE(TRIM(LEFT(INDEX(I:I,ROW()),6))),0)</f>
        <v>0</v>
      </c>
      <c r="F1481" s="283"/>
      <c r="G1481" s="287"/>
      <c r="H1481" s="302"/>
      <c r="I1481" s="288"/>
      <c r="J1481" s="302"/>
      <c r="K1481" s="303"/>
      <c r="L1481" s="50"/>
      <c r="M1481" s="63"/>
    </row>
    <row r="1482" spans="1:13">
      <c r="A1482" s="44" cm="1">
        <f t="array" aca="1" ref="A1482" ca="1">IF(INDEX(B:B,ROW()),COUNTIF(OFFSET(INDEX(B:B,ROW()),ROW()*-1+6,,ROW()-5),TRUE),0)</f>
        <v>0</v>
      </c>
      <c r="B1482" s="44" t="b" cm="1">
        <f t="array" ref="B1482">AND(分科號=INDEX(E:E,ROW()),INDEX(D:D,ROW())&gt;=分起日,INDEX(D:D,ROW())&lt;=分訖日,IF(分專案="全部",TRUE,INDEX(J:J,ROW())=分專案))</f>
        <v>0</v>
      </c>
      <c r="C1482" s="45" cm="1">
        <f t="array" ref="C1482">IF(INDEX(F:F,ROW())&lt;&gt;"",INDEX(F:F,ROW()),IF(INDEX(E:E,ROW())&lt;&gt;0,INDEX(C:C,ROW()-1),0))</f>
        <v>0</v>
      </c>
      <c r="D1482" s="44" cm="1">
        <f t="array" ref="D1482">IF(INDEX(G:G,ROW())&lt;&gt;"",INDEX(G:G,ROW()),IF(INDEX(E:E,ROW())&lt;&gt;0,INDEX(D:D,ROW()-1),0))</f>
        <v>0</v>
      </c>
      <c r="E1482" s="217" cm="1">
        <f t="array" ref="E1482">IF(INDEX(I:I,ROW())&lt;&gt;"",VALUE(TRIM(LEFT(INDEX(I:I,ROW()),6))),0)</f>
        <v>0</v>
      </c>
      <c r="F1482" s="283"/>
      <c r="G1482" s="287"/>
      <c r="H1482" s="302"/>
      <c r="I1482" s="288"/>
      <c r="J1482" s="302"/>
      <c r="K1482" s="303"/>
      <c r="L1482" s="50"/>
      <c r="M1482" s="63"/>
    </row>
    <row r="1483" spans="1:13">
      <c r="A1483" s="44" cm="1">
        <f t="array" aca="1" ref="A1483" ca="1">IF(INDEX(B:B,ROW()),COUNTIF(OFFSET(INDEX(B:B,ROW()),ROW()*-1+6,,ROW()-5),TRUE),0)</f>
        <v>0</v>
      </c>
      <c r="B1483" s="44" t="b" cm="1">
        <f t="array" ref="B1483">AND(分科號=INDEX(E:E,ROW()),INDEX(D:D,ROW())&gt;=分起日,INDEX(D:D,ROW())&lt;=分訖日,IF(分專案="全部",TRUE,INDEX(J:J,ROW())=分專案))</f>
        <v>0</v>
      </c>
      <c r="C1483" s="45" cm="1">
        <f t="array" ref="C1483">IF(INDEX(F:F,ROW())&lt;&gt;"",INDEX(F:F,ROW()),IF(INDEX(E:E,ROW())&lt;&gt;0,INDEX(C:C,ROW()-1),0))</f>
        <v>0</v>
      </c>
      <c r="D1483" s="44" cm="1">
        <f t="array" ref="D1483">IF(INDEX(G:G,ROW())&lt;&gt;"",INDEX(G:G,ROW()),IF(INDEX(E:E,ROW())&lt;&gt;0,INDEX(D:D,ROW()-1),0))</f>
        <v>0</v>
      </c>
      <c r="E1483" s="217" cm="1">
        <f t="array" ref="E1483">IF(INDEX(I:I,ROW())&lt;&gt;"",VALUE(TRIM(LEFT(INDEX(I:I,ROW()),6))),0)</f>
        <v>0</v>
      </c>
      <c r="F1483" s="283"/>
      <c r="G1483" s="287"/>
      <c r="H1483" s="302"/>
      <c r="I1483" s="288"/>
      <c r="J1483" s="302"/>
      <c r="K1483" s="303"/>
      <c r="L1483" s="50"/>
      <c r="M1483" s="63"/>
    </row>
    <row r="1484" spans="1:13">
      <c r="A1484" s="44" cm="1">
        <f t="array" aca="1" ref="A1484" ca="1">IF(INDEX(B:B,ROW()),COUNTIF(OFFSET(INDEX(B:B,ROW()),ROW()*-1+6,,ROW()-5),TRUE),0)</f>
        <v>0</v>
      </c>
      <c r="B1484" s="44" t="b" cm="1">
        <f t="array" ref="B1484">AND(分科號=INDEX(E:E,ROW()),INDEX(D:D,ROW())&gt;=分起日,INDEX(D:D,ROW())&lt;=分訖日,IF(分專案="全部",TRUE,INDEX(J:J,ROW())=分專案))</f>
        <v>0</v>
      </c>
      <c r="C1484" s="45" cm="1">
        <f t="array" ref="C1484">IF(INDEX(F:F,ROW())&lt;&gt;"",INDEX(F:F,ROW()),IF(INDEX(E:E,ROW())&lt;&gt;0,INDEX(C:C,ROW()-1),0))</f>
        <v>0</v>
      </c>
      <c r="D1484" s="44" cm="1">
        <f t="array" ref="D1484">IF(INDEX(G:G,ROW())&lt;&gt;"",INDEX(G:G,ROW()),IF(INDEX(E:E,ROW())&lt;&gt;0,INDEX(D:D,ROW()-1),0))</f>
        <v>0</v>
      </c>
      <c r="E1484" s="217" cm="1">
        <f t="array" ref="E1484">IF(INDEX(I:I,ROW())&lt;&gt;"",VALUE(TRIM(LEFT(INDEX(I:I,ROW()),6))),0)</f>
        <v>0</v>
      </c>
      <c r="F1484" s="283"/>
      <c r="G1484" s="287"/>
      <c r="H1484" s="302"/>
      <c r="I1484" s="288"/>
      <c r="J1484" s="302"/>
      <c r="K1484" s="303"/>
      <c r="L1484" s="50"/>
      <c r="M1484" s="63"/>
    </row>
    <row r="1485" spans="1:13">
      <c r="A1485" s="44" cm="1">
        <f t="array" aca="1" ref="A1485" ca="1">IF(INDEX(B:B,ROW()),COUNTIF(OFFSET(INDEX(B:B,ROW()),ROW()*-1+6,,ROW()-5),TRUE),0)</f>
        <v>0</v>
      </c>
      <c r="B1485" s="44" t="b" cm="1">
        <f t="array" ref="B1485">AND(分科號=INDEX(E:E,ROW()),INDEX(D:D,ROW())&gt;=分起日,INDEX(D:D,ROW())&lt;=分訖日,IF(分專案="全部",TRUE,INDEX(J:J,ROW())=分專案))</f>
        <v>0</v>
      </c>
      <c r="C1485" s="45" cm="1">
        <f t="array" ref="C1485">IF(INDEX(F:F,ROW())&lt;&gt;"",INDEX(F:F,ROW()),IF(INDEX(E:E,ROW())&lt;&gt;0,INDEX(C:C,ROW()-1),0))</f>
        <v>0</v>
      </c>
      <c r="D1485" s="44" cm="1">
        <f t="array" ref="D1485">IF(INDEX(G:G,ROW())&lt;&gt;"",INDEX(G:G,ROW()),IF(INDEX(E:E,ROW())&lt;&gt;0,INDEX(D:D,ROW()-1),0))</f>
        <v>0</v>
      </c>
      <c r="E1485" s="217" cm="1">
        <f t="array" ref="E1485">IF(INDEX(I:I,ROW())&lt;&gt;"",VALUE(TRIM(LEFT(INDEX(I:I,ROW()),6))),0)</f>
        <v>0</v>
      </c>
      <c r="F1485" s="283"/>
      <c r="G1485" s="287"/>
      <c r="H1485" s="302"/>
      <c r="I1485" s="288"/>
      <c r="J1485" s="302"/>
      <c r="K1485" s="303"/>
      <c r="L1485" s="50"/>
      <c r="M1485" s="63"/>
    </row>
    <row r="1486" spans="1:13">
      <c r="A1486" s="44" cm="1">
        <f t="array" aca="1" ref="A1486" ca="1">IF(INDEX(B:B,ROW()),COUNTIF(OFFSET(INDEX(B:B,ROW()),ROW()*-1+6,,ROW()-5),TRUE),0)</f>
        <v>0</v>
      </c>
      <c r="B1486" s="44" t="b" cm="1">
        <f t="array" ref="B1486">AND(分科號=INDEX(E:E,ROW()),INDEX(D:D,ROW())&gt;=分起日,INDEX(D:D,ROW())&lt;=分訖日,IF(分專案="全部",TRUE,INDEX(J:J,ROW())=分專案))</f>
        <v>0</v>
      </c>
      <c r="C1486" s="45" cm="1">
        <f t="array" ref="C1486">IF(INDEX(F:F,ROW())&lt;&gt;"",INDEX(F:F,ROW()),IF(INDEX(E:E,ROW())&lt;&gt;0,INDEX(C:C,ROW()-1),0))</f>
        <v>0</v>
      </c>
      <c r="D1486" s="44" cm="1">
        <f t="array" ref="D1486">IF(INDEX(G:G,ROW())&lt;&gt;"",INDEX(G:G,ROW()),IF(INDEX(E:E,ROW())&lt;&gt;0,INDEX(D:D,ROW()-1),0))</f>
        <v>0</v>
      </c>
      <c r="E1486" s="217" cm="1">
        <f t="array" ref="E1486">IF(INDEX(I:I,ROW())&lt;&gt;"",VALUE(TRIM(LEFT(INDEX(I:I,ROW()),6))),0)</f>
        <v>0</v>
      </c>
      <c r="F1486" s="283"/>
      <c r="G1486" s="287"/>
      <c r="H1486" s="302"/>
      <c r="I1486" s="288"/>
      <c r="J1486" s="302"/>
      <c r="K1486" s="303"/>
      <c r="L1486" s="50"/>
      <c r="M1486" s="63"/>
    </row>
    <row r="1487" spans="1:13">
      <c r="A1487" s="44" cm="1">
        <f t="array" aca="1" ref="A1487" ca="1">IF(INDEX(B:B,ROW()),COUNTIF(OFFSET(INDEX(B:B,ROW()),ROW()*-1+6,,ROW()-5),TRUE),0)</f>
        <v>0</v>
      </c>
      <c r="B1487" s="44" t="b" cm="1">
        <f t="array" ref="B1487">AND(分科號=INDEX(E:E,ROW()),INDEX(D:D,ROW())&gt;=分起日,INDEX(D:D,ROW())&lt;=分訖日,IF(分專案="全部",TRUE,INDEX(J:J,ROW())=分專案))</f>
        <v>0</v>
      </c>
      <c r="C1487" s="45" cm="1">
        <f t="array" ref="C1487">IF(INDEX(F:F,ROW())&lt;&gt;"",INDEX(F:F,ROW()),IF(INDEX(E:E,ROW())&lt;&gt;0,INDEX(C:C,ROW()-1),0))</f>
        <v>0</v>
      </c>
      <c r="D1487" s="44" cm="1">
        <f t="array" ref="D1487">IF(INDEX(G:G,ROW())&lt;&gt;"",INDEX(G:G,ROW()),IF(INDEX(E:E,ROW())&lt;&gt;0,INDEX(D:D,ROW()-1),0))</f>
        <v>0</v>
      </c>
      <c r="E1487" s="217" cm="1">
        <f t="array" ref="E1487">IF(INDEX(I:I,ROW())&lt;&gt;"",VALUE(TRIM(LEFT(INDEX(I:I,ROW()),6))),0)</f>
        <v>0</v>
      </c>
      <c r="F1487" s="283"/>
      <c r="G1487" s="287"/>
      <c r="H1487" s="302"/>
      <c r="I1487" s="288"/>
      <c r="J1487" s="302"/>
      <c r="K1487" s="303"/>
      <c r="L1487" s="50"/>
      <c r="M1487" s="63"/>
    </row>
    <row r="1488" spans="1:13">
      <c r="A1488" s="44" cm="1">
        <f t="array" aca="1" ref="A1488" ca="1">IF(INDEX(B:B,ROW()),COUNTIF(OFFSET(INDEX(B:B,ROW()),ROW()*-1+6,,ROW()-5),TRUE),0)</f>
        <v>0</v>
      </c>
      <c r="B1488" s="44" t="b" cm="1">
        <f t="array" ref="B1488">AND(分科號=INDEX(E:E,ROW()),INDEX(D:D,ROW())&gt;=分起日,INDEX(D:D,ROW())&lt;=分訖日,IF(分專案="全部",TRUE,INDEX(J:J,ROW())=分專案))</f>
        <v>0</v>
      </c>
      <c r="C1488" s="45" cm="1">
        <f t="array" ref="C1488">IF(INDEX(F:F,ROW())&lt;&gt;"",INDEX(F:F,ROW()),IF(INDEX(E:E,ROW())&lt;&gt;0,INDEX(C:C,ROW()-1),0))</f>
        <v>0</v>
      </c>
      <c r="D1488" s="44" cm="1">
        <f t="array" ref="D1488">IF(INDEX(G:G,ROW())&lt;&gt;"",INDEX(G:G,ROW()),IF(INDEX(E:E,ROW())&lt;&gt;0,INDEX(D:D,ROW()-1),0))</f>
        <v>0</v>
      </c>
      <c r="E1488" s="217" cm="1">
        <f t="array" ref="E1488">IF(INDEX(I:I,ROW())&lt;&gt;"",VALUE(TRIM(LEFT(INDEX(I:I,ROW()),6))),0)</f>
        <v>0</v>
      </c>
      <c r="F1488" s="283"/>
      <c r="G1488" s="287"/>
      <c r="H1488" s="302"/>
      <c r="I1488" s="288"/>
      <c r="J1488" s="302"/>
      <c r="K1488" s="303"/>
      <c r="L1488" s="50"/>
      <c r="M1488" s="63"/>
    </row>
    <row r="1489" spans="1:13">
      <c r="A1489" s="44" cm="1">
        <f t="array" aca="1" ref="A1489" ca="1">IF(INDEX(B:B,ROW()),COUNTIF(OFFSET(INDEX(B:B,ROW()),ROW()*-1+6,,ROW()-5),TRUE),0)</f>
        <v>0</v>
      </c>
      <c r="B1489" s="44" t="b" cm="1">
        <f t="array" ref="B1489">AND(分科號=INDEX(E:E,ROW()),INDEX(D:D,ROW())&gt;=分起日,INDEX(D:D,ROW())&lt;=分訖日,IF(分專案="全部",TRUE,INDEX(J:J,ROW())=分專案))</f>
        <v>0</v>
      </c>
      <c r="C1489" s="45" cm="1">
        <f t="array" ref="C1489">IF(INDEX(F:F,ROW())&lt;&gt;"",INDEX(F:F,ROW()),IF(INDEX(E:E,ROW())&lt;&gt;0,INDEX(C:C,ROW()-1),0))</f>
        <v>0</v>
      </c>
      <c r="D1489" s="44" cm="1">
        <f t="array" ref="D1489">IF(INDEX(G:G,ROW())&lt;&gt;"",INDEX(G:G,ROW()),IF(INDEX(E:E,ROW())&lt;&gt;0,INDEX(D:D,ROW()-1),0))</f>
        <v>0</v>
      </c>
      <c r="E1489" s="217" cm="1">
        <f t="array" ref="E1489">IF(INDEX(I:I,ROW())&lt;&gt;"",VALUE(TRIM(LEFT(INDEX(I:I,ROW()),6))),0)</f>
        <v>0</v>
      </c>
      <c r="F1489" s="283"/>
      <c r="G1489" s="287"/>
      <c r="H1489" s="302"/>
      <c r="I1489" s="288"/>
      <c r="J1489" s="302"/>
      <c r="K1489" s="303"/>
      <c r="L1489" s="50"/>
      <c r="M1489" s="63"/>
    </row>
    <row r="1490" spans="1:13">
      <c r="A1490" s="44" cm="1">
        <f t="array" aca="1" ref="A1490" ca="1">IF(INDEX(B:B,ROW()),COUNTIF(OFFSET(INDEX(B:B,ROW()),ROW()*-1+6,,ROW()-5),TRUE),0)</f>
        <v>0</v>
      </c>
      <c r="B1490" s="44" t="b" cm="1">
        <f t="array" ref="B1490">AND(分科號=INDEX(E:E,ROW()),INDEX(D:D,ROW())&gt;=分起日,INDEX(D:D,ROW())&lt;=分訖日,IF(分專案="全部",TRUE,INDEX(J:J,ROW())=分專案))</f>
        <v>0</v>
      </c>
      <c r="C1490" s="45" cm="1">
        <f t="array" ref="C1490">IF(INDEX(F:F,ROW())&lt;&gt;"",INDEX(F:F,ROW()),IF(INDEX(E:E,ROW())&lt;&gt;0,INDEX(C:C,ROW()-1),0))</f>
        <v>0</v>
      </c>
      <c r="D1490" s="44" cm="1">
        <f t="array" ref="D1490">IF(INDEX(G:G,ROW())&lt;&gt;"",INDEX(G:G,ROW()),IF(INDEX(E:E,ROW())&lt;&gt;0,INDEX(D:D,ROW()-1),0))</f>
        <v>0</v>
      </c>
      <c r="E1490" s="217" cm="1">
        <f t="array" ref="E1490">IF(INDEX(I:I,ROW())&lt;&gt;"",VALUE(TRIM(LEFT(INDEX(I:I,ROW()),6))),0)</f>
        <v>0</v>
      </c>
      <c r="F1490" s="283"/>
      <c r="G1490" s="287"/>
      <c r="H1490" s="302"/>
      <c r="I1490" s="288"/>
      <c r="J1490" s="302"/>
      <c r="K1490" s="303"/>
      <c r="L1490" s="50"/>
      <c r="M1490" s="63"/>
    </row>
    <row r="1491" spans="1:13">
      <c r="A1491" s="44" cm="1">
        <f t="array" aca="1" ref="A1491" ca="1">IF(INDEX(B:B,ROW()),COUNTIF(OFFSET(INDEX(B:B,ROW()),ROW()*-1+6,,ROW()-5),TRUE),0)</f>
        <v>0</v>
      </c>
      <c r="B1491" s="44" t="b" cm="1">
        <f t="array" ref="B1491">AND(分科號=INDEX(E:E,ROW()),INDEX(D:D,ROW())&gt;=分起日,INDEX(D:D,ROW())&lt;=分訖日,IF(分專案="全部",TRUE,INDEX(J:J,ROW())=分專案))</f>
        <v>0</v>
      </c>
      <c r="C1491" s="45" cm="1">
        <f t="array" ref="C1491">IF(INDEX(F:F,ROW())&lt;&gt;"",INDEX(F:F,ROW()),IF(INDEX(E:E,ROW())&lt;&gt;0,INDEX(C:C,ROW()-1),0))</f>
        <v>0</v>
      </c>
      <c r="D1491" s="44" cm="1">
        <f t="array" ref="D1491">IF(INDEX(G:G,ROW())&lt;&gt;"",INDEX(G:G,ROW()),IF(INDEX(E:E,ROW())&lt;&gt;0,INDEX(D:D,ROW()-1),0))</f>
        <v>0</v>
      </c>
      <c r="E1491" s="217" cm="1">
        <f t="array" ref="E1491">IF(INDEX(I:I,ROW())&lt;&gt;"",VALUE(TRIM(LEFT(INDEX(I:I,ROW()),6))),0)</f>
        <v>0</v>
      </c>
      <c r="F1491" s="283"/>
      <c r="G1491" s="287"/>
      <c r="H1491" s="302"/>
      <c r="I1491" s="288"/>
      <c r="J1491" s="302"/>
      <c r="K1491" s="303"/>
      <c r="L1491" s="50"/>
      <c r="M1491" s="63"/>
    </row>
    <row r="1492" spans="1:13">
      <c r="A1492" s="44" cm="1">
        <f t="array" aca="1" ref="A1492" ca="1">IF(INDEX(B:B,ROW()),COUNTIF(OFFSET(INDEX(B:B,ROW()),ROW()*-1+6,,ROW()-5),TRUE),0)</f>
        <v>0</v>
      </c>
      <c r="B1492" s="44" t="b" cm="1">
        <f t="array" ref="B1492">AND(分科號=INDEX(E:E,ROW()),INDEX(D:D,ROW())&gt;=分起日,INDEX(D:D,ROW())&lt;=分訖日,IF(分專案="全部",TRUE,INDEX(J:J,ROW())=分專案))</f>
        <v>0</v>
      </c>
      <c r="C1492" s="45" cm="1">
        <f t="array" ref="C1492">IF(INDEX(F:F,ROW())&lt;&gt;"",INDEX(F:F,ROW()),IF(INDEX(E:E,ROW())&lt;&gt;0,INDEX(C:C,ROW()-1),0))</f>
        <v>0</v>
      </c>
      <c r="D1492" s="44" cm="1">
        <f t="array" ref="D1492">IF(INDEX(G:G,ROW())&lt;&gt;"",INDEX(G:G,ROW()),IF(INDEX(E:E,ROW())&lt;&gt;0,INDEX(D:D,ROW()-1),0))</f>
        <v>0</v>
      </c>
      <c r="E1492" s="217" cm="1">
        <f t="array" ref="E1492">IF(INDEX(I:I,ROW())&lt;&gt;"",VALUE(TRIM(LEFT(INDEX(I:I,ROW()),6))),0)</f>
        <v>0</v>
      </c>
      <c r="F1492" s="283"/>
      <c r="G1492" s="287"/>
      <c r="H1492" s="302"/>
      <c r="I1492" s="288"/>
      <c r="J1492" s="302"/>
      <c r="K1492" s="303"/>
      <c r="L1492" s="50"/>
      <c r="M1492" s="63"/>
    </row>
    <row r="1493" spans="1:13">
      <c r="A1493" s="44" cm="1">
        <f t="array" aca="1" ref="A1493" ca="1">IF(INDEX(B:B,ROW()),COUNTIF(OFFSET(INDEX(B:B,ROW()),ROW()*-1+6,,ROW()-5),TRUE),0)</f>
        <v>0</v>
      </c>
      <c r="B1493" s="44" t="b" cm="1">
        <f t="array" ref="B1493">AND(分科號=INDEX(E:E,ROW()),INDEX(D:D,ROW())&gt;=分起日,INDEX(D:D,ROW())&lt;=分訖日,IF(分專案="全部",TRUE,INDEX(J:J,ROW())=分專案))</f>
        <v>0</v>
      </c>
      <c r="C1493" s="45" cm="1">
        <f t="array" ref="C1493">IF(INDEX(F:F,ROW())&lt;&gt;"",INDEX(F:F,ROW()),IF(INDEX(E:E,ROW())&lt;&gt;0,INDEX(C:C,ROW()-1),0))</f>
        <v>0</v>
      </c>
      <c r="D1493" s="44" cm="1">
        <f t="array" ref="D1493">IF(INDEX(G:G,ROW())&lt;&gt;"",INDEX(G:G,ROW()),IF(INDEX(E:E,ROW())&lt;&gt;0,INDEX(D:D,ROW()-1),0))</f>
        <v>0</v>
      </c>
      <c r="E1493" s="217" cm="1">
        <f t="array" ref="E1493">IF(INDEX(I:I,ROW())&lt;&gt;"",VALUE(TRIM(LEFT(INDEX(I:I,ROW()),6))),0)</f>
        <v>0</v>
      </c>
      <c r="F1493" s="283"/>
      <c r="G1493" s="287"/>
      <c r="H1493" s="302"/>
      <c r="I1493" s="288"/>
      <c r="J1493" s="302"/>
      <c r="K1493" s="303"/>
      <c r="L1493" s="50"/>
      <c r="M1493" s="63"/>
    </row>
    <row r="1494" spans="1:13">
      <c r="A1494" s="44" cm="1">
        <f t="array" aca="1" ref="A1494" ca="1">IF(INDEX(B:B,ROW()),COUNTIF(OFFSET(INDEX(B:B,ROW()),ROW()*-1+6,,ROW()-5),TRUE),0)</f>
        <v>0</v>
      </c>
      <c r="B1494" s="44" t="b" cm="1">
        <f t="array" ref="B1494">AND(分科號=INDEX(E:E,ROW()),INDEX(D:D,ROW())&gt;=分起日,INDEX(D:D,ROW())&lt;=分訖日,IF(分專案="全部",TRUE,INDEX(J:J,ROW())=分專案))</f>
        <v>0</v>
      </c>
      <c r="C1494" s="45" cm="1">
        <f t="array" ref="C1494">IF(INDEX(F:F,ROW())&lt;&gt;"",INDEX(F:F,ROW()),IF(INDEX(E:E,ROW())&lt;&gt;0,INDEX(C:C,ROW()-1),0))</f>
        <v>0</v>
      </c>
      <c r="D1494" s="44" cm="1">
        <f t="array" ref="D1494">IF(INDEX(G:G,ROW())&lt;&gt;"",INDEX(G:G,ROW()),IF(INDEX(E:E,ROW())&lt;&gt;0,INDEX(D:D,ROW()-1),0))</f>
        <v>0</v>
      </c>
      <c r="E1494" s="217" cm="1">
        <f t="array" ref="E1494">IF(INDEX(I:I,ROW())&lt;&gt;"",VALUE(TRIM(LEFT(INDEX(I:I,ROW()),6))),0)</f>
        <v>0</v>
      </c>
      <c r="F1494" s="283"/>
      <c r="G1494" s="287"/>
      <c r="H1494" s="302"/>
      <c r="I1494" s="288"/>
      <c r="J1494" s="302"/>
      <c r="K1494" s="303"/>
      <c r="L1494" s="50"/>
      <c r="M1494" s="63"/>
    </row>
    <row r="1495" spans="1:13">
      <c r="A1495" s="44" cm="1">
        <f t="array" aca="1" ref="A1495" ca="1">IF(INDEX(B:B,ROW()),COUNTIF(OFFSET(INDEX(B:B,ROW()),ROW()*-1+6,,ROW()-5),TRUE),0)</f>
        <v>0</v>
      </c>
      <c r="B1495" s="44" t="b" cm="1">
        <f t="array" ref="B1495">AND(分科號=INDEX(E:E,ROW()),INDEX(D:D,ROW())&gt;=分起日,INDEX(D:D,ROW())&lt;=分訖日,IF(分專案="全部",TRUE,INDEX(J:J,ROW())=分專案))</f>
        <v>0</v>
      </c>
      <c r="C1495" s="45" cm="1">
        <f t="array" ref="C1495">IF(INDEX(F:F,ROW())&lt;&gt;"",INDEX(F:F,ROW()),IF(INDEX(E:E,ROW())&lt;&gt;0,INDEX(C:C,ROW()-1),0))</f>
        <v>0</v>
      </c>
      <c r="D1495" s="44" cm="1">
        <f t="array" ref="D1495">IF(INDEX(G:G,ROW())&lt;&gt;"",INDEX(G:G,ROW()),IF(INDEX(E:E,ROW())&lt;&gt;0,INDEX(D:D,ROW()-1),0))</f>
        <v>0</v>
      </c>
      <c r="E1495" s="217" cm="1">
        <f t="array" ref="E1495">IF(INDEX(I:I,ROW())&lt;&gt;"",VALUE(TRIM(LEFT(INDEX(I:I,ROW()),6))),0)</f>
        <v>0</v>
      </c>
      <c r="F1495" s="283"/>
      <c r="G1495" s="287"/>
      <c r="H1495" s="302"/>
      <c r="I1495" s="288"/>
      <c r="J1495" s="302"/>
      <c r="K1495" s="303"/>
      <c r="L1495" s="50"/>
      <c r="M1495" s="63"/>
    </row>
    <row r="1496" spans="1:13">
      <c r="A1496" s="44" cm="1">
        <f t="array" aca="1" ref="A1496" ca="1">IF(INDEX(B:B,ROW()),COUNTIF(OFFSET(INDEX(B:B,ROW()),ROW()*-1+6,,ROW()-5),TRUE),0)</f>
        <v>0</v>
      </c>
      <c r="B1496" s="44" t="b" cm="1">
        <f t="array" ref="B1496">AND(分科號=INDEX(E:E,ROW()),INDEX(D:D,ROW())&gt;=分起日,INDEX(D:D,ROW())&lt;=分訖日,IF(分專案="全部",TRUE,INDEX(J:J,ROW())=分專案))</f>
        <v>0</v>
      </c>
      <c r="C1496" s="45" cm="1">
        <f t="array" ref="C1496">IF(INDEX(F:F,ROW())&lt;&gt;"",INDEX(F:F,ROW()),IF(INDEX(E:E,ROW())&lt;&gt;0,INDEX(C:C,ROW()-1),0))</f>
        <v>0</v>
      </c>
      <c r="D1496" s="44" cm="1">
        <f t="array" ref="D1496">IF(INDEX(G:G,ROW())&lt;&gt;"",INDEX(G:G,ROW()),IF(INDEX(E:E,ROW())&lt;&gt;0,INDEX(D:D,ROW()-1),0))</f>
        <v>0</v>
      </c>
      <c r="E1496" s="217" cm="1">
        <f t="array" ref="E1496">IF(INDEX(I:I,ROW())&lt;&gt;"",VALUE(TRIM(LEFT(INDEX(I:I,ROW()),6))),0)</f>
        <v>0</v>
      </c>
      <c r="F1496" s="283"/>
      <c r="G1496" s="287"/>
      <c r="H1496" s="302"/>
      <c r="I1496" s="288"/>
      <c r="J1496" s="302"/>
      <c r="K1496" s="303"/>
      <c r="L1496" s="50"/>
      <c r="M1496" s="63"/>
    </row>
    <row r="1497" spans="1:13">
      <c r="A1497" s="44" cm="1">
        <f t="array" aca="1" ref="A1497" ca="1">IF(INDEX(B:B,ROW()),COUNTIF(OFFSET(INDEX(B:B,ROW()),ROW()*-1+6,,ROW()-5),TRUE),0)</f>
        <v>0</v>
      </c>
      <c r="B1497" s="44" t="b" cm="1">
        <f t="array" ref="B1497">AND(分科號=INDEX(E:E,ROW()),INDEX(D:D,ROW())&gt;=分起日,INDEX(D:D,ROW())&lt;=分訖日,IF(分專案="全部",TRUE,INDEX(J:J,ROW())=分專案))</f>
        <v>0</v>
      </c>
      <c r="C1497" s="45" cm="1">
        <f t="array" ref="C1497">IF(INDEX(F:F,ROW())&lt;&gt;"",INDEX(F:F,ROW()),IF(INDEX(E:E,ROW())&lt;&gt;0,INDEX(C:C,ROW()-1),0))</f>
        <v>0</v>
      </c>
      <c r="D1497" s="44" cm="1">
        <f t="array" ref="D1497">IF(INDEX(G:G,ROW())&lt;&gt;"",INDEX(G:G,ROW()),IF(INDEX(E:E,ROW())&lt;&gt;0,INDEX(D:D,ROW()-1),0))</f>
        <v>0</v>
      </c>
      <c r="E1497" s="217" cm="1">
        <f t="array" ref="E1497">IF(INDEX(I:I,ROW())&lt;&gt;"",VALUE(TRIM(LEFT(INDEX(I:I,ROW()),6))),0)</f>
        <v>0</v>
      </c>
      <c r="F1497" s="283"/>
      <c r="G1497" s="287"/>
      <c r="H1497" s="302"/>
      <c r="I1497" s="288"/>
      <c r="J1497" s="302"/>
      <c r="K1497" s="303"/>
      <c r="L1497" s="50"/>
      <c r="M1497" s="63"/>
    </row>
    <row r="1498" spans="1:13">
      <c r="A1498" s="44" cm="1">
        <f t="array" aca="1" ref="A1498" ca="1">IF(INDEX(B:B,ROW()),COUNTIF(OFFSET(INDEX(B:B,ROW()),ROW()*-1+6,,ROW()-5),TRUE),0)</f>
        <v>0</v>
      </c>
      <c r="B1498" s="44" t="b" cm="1">
        <f t="array" ref="B1498">AND(分科號=INDEX(E:E,ROW()),INDEX(D:D,ROW())&gt;=分起日,INDEX(D:D,ROW())&lt;=分訖日,IF(分專案="全部",TRUE,INDEX(J:J,ROW())=分專案))</f>
        <v>0</v>
      </c>
      <c r="C1498" s="45" cm="1">
        <f t="array" ref="C1498">IF(INDEX(F:F,ROW())&lt;&gt;"",INDEX(F:F,ROW()),IF(INDEX(E:E,ROW())&lt;&gt;0,INDEX(C:C,ROW()-1),0))</f>
        <v>0</v>
      </c>
      <c r="D1498" s="44" cm="1">
        <f t="array" ref="D1498">IF(INDEX(G:G,ROW())&lt;&gt;"",INDEX(G:G,ROW()),IF(INDEX(E:E,ROW())&lt;&gt;0,INDEX(D:D,ROW()-1),0))</f>
        <v>0</v>
      </c>
      <c r="E1498" s="217" cm="1">
        <f t="array" ref="E1498">IF(INDEX(I:I,ROW())&lt;&gt;"",VALUE(TRIM(LEFT(INDEX(I:I,ROW()),6))),0)</f>
        <v>0</v>
      </c>
      <c r="F1498" s="283"/>
      <c r="G1498" s="287"/>
      <c r="H1498" s="302"/>
      <c r="I1498" s="288"/>
      <c r="J1498" s="302"/>
      <c r="K1498" s="303"/>
      <c r="L1498" s="50"/>
      <c r="M1498" s="63"/>
    </row>
    <row r="1499" spans="1:13">
      <c r="A1499" s="44" cm="1">
        <f t="array" aca="1" ref="A1499" ca="1">IF(INDEX(B:B,ROW()),COUNTIF(OFFSET(INDEX(B:B,ROW()),ROW()*-1+6,,ROW()-5),TRUE),0)</f>
        <v>0</v>
      </c>
      <c r="B1499" s="44" t="b" cm="1">
        <f t="array" ref="B1499">AND(分科號=INDEX(E:E,ROW()),INDEX(D:D,ROW())&gt;=分起日,INDEX(D:D,ROW())&lt;=分訖日,IF(分專案="全部",TRUE,INDEX(J:J,ROW())=分專案))</f>
        <v>0</v>
      </c>
      <c r="C1499" s="45" cm="1">
        <f t="array" ref="C1499">IF(INDEX(F:F,ROW())&lt;&gt;"",INDEX(F:F,ROW()),IF(INDEX(E:E,ROW())&lt;&gt;0,INDEX(C:C,ROW()-1),0))</f>
        <v>0</v>
      </c>
      <c r="D1499" s="44" cm="1">
        <f t="array" ref="D1499">IF(INDEX(G:G,ROW())&lt;&gt;"",INDEX(G:G,ROW()),IF(INDEX(E:E,ROW())&lt;&gt;0,INDEX(D:D,ROW()-1),0))</f>
        <v>0</v>
      </c>
      <c r="E1499" s="217" cm="1">
        <f t="array" ref="E1499">IF(INDEX(I:I,ROW())&lt;&gt;"",VALUE(TRIM(LEFT(INDEX(I:I,ROW()),6))),0)</f>
        <v>0</v>
      </c>
      <c r="F1499" s="283"/>
      <c r="G1499" s="287"/>
      <c r="H1499" s="302"/>
      <c r="I1499" s="288"/>
      <c r="J1499" s="302"/>
      <c r="K1499" s="303"/>
      <c r="L1499" s="50"/>
      <c r="M1499" s="63"/>
    </row>
    <row r="1500" spans="1:13">
      <c r="A1500" s="44" cm="1">
        <f t="array" aca="1" ref="A1500" ca="1">IF(INDEX(B:B,ROW()),COUNTIF(OFFSET(INDEX(B:B,ROW()),ROW()*-1+6,,ROW()-5),TRUE),0)</f>
        <v>0</v>
      </c>
      <c r="B1500" s="44" t="b" cm="1">
        <f t="array" ref="B1500">AND(分科號=INDEX(E:E,ROW()),INDEX(D:D,ROW())&gt;=分起日,INDEX(D:D,ROW())&lt;=分訖日,IF(分專案="全部",TRUE,INDEX(J:J,ROW())=分專案))</f>
        <v>0</v>
      </c>
      <c r="C1500" s="45" cm="1">
        <f t="array" ref="C1500">IF(INDEX(F:F,ROW())&lt;&gt;"",INDEX(F:F,ROW()),IF(INDEX(E:E,ROW())&lt;&gt;0,INDEX(C:C,ROW()-1),0))</f>
        <v>0</v>
      </c>
      <c r="D1500" s="44" cm="1">
        <f t="array" ref="D1500">IF(INDEX(G:G,ROW())&lt;&gt;"",INDEX(G:G,ROW()),IF(INDEX(E:E,ROW())&lt;&gt;0,INDEX(D:D,ROW()-1),0))</f>
        <v>0</v>
      </c>
      <c r="E1500" s="217" cm="1">
        <f t="array" ref="E1500">IF(INDEX(I:I,ROW())&lt;&gt;"",VALUE(TRIM(LEFT(INDEX(I:I,ROW()),6))),0)</f>
        <v>0</v>
      </c>
      <c r="F1500" s="283"/>
      <c r="G1500" s="287"/>
      <c r="H1500" s="302"/>
      <c r="I1500" s="288"/>
      <c r="J1500" s="302"/>
      <c r="K1500" s="303"/>
      <c r="L1500" s="50"/>
      <c r="M1500" s="63"/>
    </row>
    <row r="1501" spans="1:13">
      <c r="A1501" s="44" cm="1">
        <f t="array" aca="1" ref="A1501" ca="1">IF(INDEX(B:B,ROW()),COUNTIF(OFFSET(INDEX(B:B,ROW()),ROW()*-1+6,,ROW()-5),TRUE),0)</f>
        <v>0</v>
      </c>
      <c r="B1501" s="44" t="b" cm="1">
        <f t="array" ref="B1501">AND(分科號=INDEX(E:E,ROW()),INDEX(D:D,ROW())&gt;=分起日,INDEX(D:D,ROW())&lt;=分訖日,IF(分專案="全部",TRUE,INDEX(J:J,ROW())=分專案))</f>
        <v>0</v>
      </c>
      <c r="C1501" s="45" cm="1">
        <f t="array" ref="C1501">IF(INDEX(F:F,ROW())&lt;&gt;"",INDEX(F:F,ROW()),IF(INDEX(E:E,ROW())&lt;&gt;0,INDEX(C:C,ROW()-1),0))</f>
        <v>0</v>
      </c>
      <c r="D1501" s="44" cm="1">
        <f t="array" ref="D1501">IF(INDEX(G:G,ROW())&lt;&gt;"",INDEX(G:G,ROW()),IF(INDEX(E:E,ROW())&lt;&gt;0,INDEX(D:D,ROW()-1),0))</f>
        <v>0</v>
      </c>
      <c r="E1501" s="217" cm="1">
        <f t="array" ref="E1501">IF(INDEX(I:I,ROW())&lt;&gt;"",VALUE(TRIM(LEFT(INDEX(I:I,ROW()),6))),0)</f>
        <v>0</v>
      </c>
      <c r="F1501" s="283"/>
      <c r="G1501" s="287"/>
      <c r="H1501" s="302"/>
      <c r="I1501" s="288"/>
      <c r="J1501" s="302"/>
      <c r="K1501" s="303"/>
      <c r="L1501" s="50"/>
      <c r="M1501" s="63"/>
    </row>
    <row r="1502" spans="1:13">
      <c r="A1502" s="44" cm="1">
        <f t="array" aca="1" ref="A1502" ca="1">IF(INDEX(B:B,ROW()),COUNTIF(OFFSET(INDEX(B:B,ROW()),ROW()*-1+6,,ROW()-5),TRUE),0)</f>
        <v>0</v>
      </c>
      <c r="B1502" s="44" t="b" cm="1">
        <f t="array" ref="B1502">AND(分科號=INDEX(E:E,ROW()),INDEX(D:D,ROW())&gt;=分起日,INDEX(D:D,ROW())&lt;=分訖日,IF(分專案="全部",TRUE,INDEX(J:J,ROW())=分專案))</f>
        <v>0</v>
      </c>
      <c r="C1502" s="45" cm="1">
        <f t="array" ref="C1502">IF(INDEX(F:F,ROW())&lt;&gt;"",INDEX(F:F,ROW()),IF(INDEX(E:E,ROW())&lt;&gt;0,INDEX(C:C,ROW()-1),0))</f>
        <v>0</v>
      </c>
      <c r="D1502" s="44" cm="1">
        <f t="array" ref="D1502">IF(INDEX(G:G,ROW())&lt;&gt;"",INDEX(G:G,ROW()),IF(INDEX(E:E,ROW())&lt;&gt;0,INDEX(D:D,ROW()-1),0))</f>
        <v>0</v>
      </c>
      <c r="E1502" s="217" cm="1">
        <f t="array" ref="E1502">IF(INDEX(I:I,ROW())&lt;&gt;"",VALUE(TRIM(LEFT(INDEX(I:I,ROW()),6))),0)</f>
        <v>0</v>
      </c>
      <c r="F1502" s="283"/>
      <c r="G1502" s="287"/>
      <c r="H1502" s="302"/>
      <c r="I1502" s="288"/>
      <c r="J1502" s="302"/>
      <c r="K1502" s="303"/>
      <c r="L1502" s="50"/>
      <c r="M1502" s="63"/>
    </row>
    <row r="1503" spans="1:13">
      <c r="A1503" s="44" cm="1">
        <f t="array" aca="1" ref="A1503" ca="1">IF(INDEX(B:B,ROW()),COUNTIF(OFFSET(INDEX(B:B,ROW()),ROW()*-1+6,,ROW()-5),TRUE),0)</f>
        <v>0</v>
      </c>
      <c r="B1503" s="44" t="b" cm="1">
        <f t="array" ref="B1503">AND(分科號=INDEX(E:E,ROW()),INDEX(D:D,ROW())&gt;=分起日,INDEX(D:D,ROW())&lt;=分訖日,IF(分專案="全部",TRUE,INDEX(J:J,ROW())=分專案))</f>
        <v>0</v>
      </c>
      <c r="C1503" s="45" cm="1">
        <f t="array" ref="C1503">IF(INDEX(F:F,ROW())&lt;&gt;"",INDEX(F:F,ROW()),IF(INDEX(E:E,ROW())&lt;&gt;0,INDEX(C:C,ROW()-1),0))</f>
        <v>0</v>
      </c>
      <c r="D1503" s="44" cm="1">
        <f t="array" ref="D1503">IF(INDEX(G:G,ROW())&lt;&gt;"",INDEX(G:G,ROW()),IF(INDEX(E:E,ROW())&lt;&gt;0,INDEX(D:D,ROW()-1),0))</f>
        <v>0</v>
      </c>
      <c r="E1503" s="217" cm="1">
        <f t="array" ref="E1503">IF(INDEX(I:I,ROW())&lt;&gt;"",VALUE(TRIM(LEFT(INDEX(I:I,ROW()),6))),0)</f>
        <v>0</v>
      </c>
      <c r="F1503" s="283"/>
      <c r="G1503" s="287"/>
      <c r="H1503" s="302"/>
      <c r="I1503" s="288"/>
      <c r="J1503" s="302"/>
      <c r="K1503" s="303"/>
      <c r="L1503" s="50"/>
      <c r="M1503" s="63"/>
    </row>
    <row r="1504" spans="1:13">
      <c r="A1504" s="44" cm="1">
        <f t="array" aca="1" ref="A1504" ca="1">IF(INDEX(B:B,ROW()),COUNTIF(OFFSET(INDEX(B:B,ROW()),ROW()*-1+6,,ROW()-5),TRUE),0)</f>
        <v>0</v>
      </c>
      <c r="B1504" s="44" t="b" cm="1">
        <f t="array" ref="B1504">AND(分科號=INDEX(E:E,ROW()),INDEX(D:D,ROW())&gt;=分起日,INDEX(D:D,ROW())&lt;=分訖日,IF(分專案="全部",TRUE,INDEX(J:J,ROW())=分專案))</f>
        <v>0</v>
      </c>
      <c r="C1504" s="45" cm="1">
        <f t="array" ref="C1504">IF(INDEX(F:F,ROW())&lt;&gt;"",INDEX(F:F,ROW()),IF(INDEX(E:E,ROW())&lt;&gt;0,INDEX(C:C,ROW()-1),0))</f>
        <v>0</v>
      </c>
      <c r="D1504" s="44" cm="1">
        <f t="array" ref="D1504">IF(INDEX(G:G,ROW())&lt;&gt;"",INDEX(G:G,ROW()),IF(INDEX(E:E,ROW())&lt;&gt;0,INDEX(D:D,ROW()-1),0))</f>
        <v>0</v>
      </c>
      <c r="E1504" s="217" cm="1">
        <f t="array" ref="E1504">IF(INDEX(I:I,ROW())&lt;&gt;"",VALUE(TRIM(LEFT(INDEX(I:I,ROW()),6))),0)</f>
        <v>0</v>
      </c>
      <c r="F1504" s="283"/>
      <c r="G1504" s="287"/>
      <c r="H1504" s="302"/>
      <c r="I1504" s="288"/>
      <c r="J1504" s="302"/>
      <c r="K1504" s="303"/>
      <c r="L1504" s="50"/>
      <c r="M1504" s="63"/>
    </row>
    <row r="1505" spans="1:13">
      <c r="A1505" s="44" cm="1">
        <f t="array" aca="1" ref="A1505" ca="1">IF(INDEX(B:B,ROW()),COUNTIF(OFFSET(INDEX(B:B,ROW()),ROW()*-1+6,,ROW()-5),TRUE),0)</f>
        <v>0</v>
      </c>
      <c r="B1505" s="44" t="b" cm="1">
        <f t="array" ref="B1505">AND(分科號=INDEX(E:E,ROW()),INDEX(D:D,ROW())&gt;=分起日,INDEX(D:D,ROW())&lt;=分訖日,IF(分專案="全部",TRUE,INDEX(J:J,ROW())=分專案))</f>
        <v>0</v>
      </c>
      <c r="C1505" s="45" cm="1">
        <f t="array" ref="C1505">IF(INDEX(F:F,ROW())&lt;&gt;"",INDEX(F:F,ROW()),IF(INDEX(E:E,ROW())&lt;&gt;0,INDEX(C:C,ROW()-1),0))</f>
        <v>0</v>
      </c>
      <c r="D1505" s="44" cm="1">
        <f t="array" ref="D1505">IF(INDEX(G:G,ROW())&lt;&gt;"",INDEX(G:G,ROW()),IF(INDEX(E:E,ROW())&lt;&gt;0,INDEX(D:D,ROW()-1),0))</f>
        <v>0</v>
      </c>
      <c r="E1505" s="217" cm="1">
        <f t="array" ref="E1505">IF(INDEX(I:I,ROW())&lt;&gt;"",VALUE(TRIM(LEFT(INDEX(I:I,ROW()),6))),0)</f>
        <v>0</v>
      </c>
      <c r="F1505" s="283"/>
      <c r="G1505" s="287"/>
      <c r="H1505" s="302"/>
      <c r="I1505" s="288"/>
      <c r="J1505" s="302"/>
      <c r="K1505" s="303"/>
      <c r="L1505" s="50"/>
      <c r="M1505" s="63"/>
    </row>
    <row r="1506" spans="1:13">
      <c r="A1506" s="44" cm="1">
        <f t="array" aca="1" ref="A1506" ca="1">IF(INDEX(B:B,ROW()),COUNTIF(OFFSET(INDEX(B:B,ROW()),ROW()*-1+6,,ROW()-5),TRUE),0)</f>
        <v>0</v>
      </c>
      <c r="B1506" s="44" t="b" cm="1">
        <f t="array" ref="B1506">AND(分科號=INDEX(E:E,ROW()),INDEX(D:D,ROW())&gt;=分起日,INDEX(D:D,ROW())&lt;=分訖日,IF(分專案="全部",TRUE,INDEX(J:J,ROW())=分專案))</f>
        <v>0</v>
      </c>
      <c r="C1506" s="45" cm="1">
        <f t="array" ref="C1506">IF(INDEX(F:F,ROW())&lt;&gt;"",INDEX(F:F,ROW()),IF(INDEX(E:E,ROW())&lt;&gt;0,INDEX(C:C,ROW()-1),0))</f>
        <v>0</v>
      </c>
      <c r="D1506" s="44" cm="1">
        <f t="array" ref="D1506">IF(INDEX(G:G,ROW())&lt;&gt;"",INDEX(G:G,ROW()),IF(INDEX(E:E,ROW())&lt;&gt;0,INDEX(D:D,ROW()-1),0))</f>
        <v>0</v>
      </c>
      <c r="E1506" s="217" cm="1">
        <f t="array" ref="E1506">IF(INDEX(I:I,ROW())&lt;&gt;"",VALUE(TRIM(LEFT(INDEX(I:I,ROW()),6))),0)</f>
        <v>0</v>
      </c>
      <c r="F1506" s="283"/>
      <c r="G1506" s="287"/>
      <c r="H1506" s="302"/>
      <c r="I1506" s="288"/>
      <c r="J1506" s="302"/>
      <c r="K1506" s="303"/>
      <c r="L1506" s="50"/>
      <c r="M1506" s="63"/>
    </row>
    <row r="1507" spans="1:13">
      <c r="A1507" s="44" cm="1">
        <f t="array" aca="1" ref="A1507" ca="1">IF(INDEX(B:B,ROW()),COUNTIF(OFFSET(INDEX(B:B,ROW()),ROW()*-1+6,,ROW()-5),TRUE),0)</f>
        <v>0</v>
      </c>
      <c r="B1507" s="44" t="b" cm="1">
        <f t="array" ref="B1507">AND(分科號=INDEX(E:E,ROW()),INDEX(D:D,ROW())&gt;=分起日,INDEX(D:D,ROW())&lt;=分訖日,IF(分專案="全部",TRUE,INDEX(J:J,ROW())=分專案))</f>
        <v>0</v>
      </c>
      <c r="C1507" s="45" cm="1">
        <f t="array" ref="C1507">IF(INDEX(F:F,ROW())&lt;&gt;"",INDEX(F:F,ROW()),IF(INDEX(E:E,ROW())&lt;&gt;0,INDEX(C:C,ROW()-1),0))</f>
        <v>0</v>
      </c>
      <c r="D1507" s="44" cm="1">
        <f t="array" ref="D1507">IF(INDEX(G:G,ROW())&lt;&gt;"",INDEX(G:G,ROW()),IF(INDEX(E:E,ROW())&lt;&gt;0,INDEX(D:D,ROW()-1),0))</f>
        <v>0</v>
      </c>
      <c r="E1507" s="217" cm="1">
        <f t="array" ref="E1507">IF(INDEX(I:I,ROW())&lt;&gt;"",VALUE(TRIM(LEFT(INDEX(I:I,ROW()),6))),0)</f>
        <v>0</v>
      </c>
      <c r="F1507" s="283"/>
      <c r="G1507" s="287"/>
      <c r="H1507" s="302"/>
      <c r="I1507" s="288"/>
      <c r="J1507" s="302"/>
      <c r="K1507" s="303"/>
      <c r="L1507" s="50"/>
      <c r="M1507" s="63"/>
    </row>
    <row r="1508" spans="1:13">
      <c r="A1508" s="44" cm="1">
        <f t="array" aca="1" ref="A1508" ca="1">IF(INDEX(B:B,ROW()),COUNTIF(OFFSET(INDEX(B:B,ROW()),ROW()*-1+6,,ROW()-5),TRUE),0)</f>
        <v>0</v>
      </c>
      <c r="B1508" s="44" t="b" cm="1">
        <f t="array" ref="B1508">AND(分科號=INDEX(E:E,ROW()),INDEX(D:D,ROW())&gt;=分起日,INDEX(D:D,ROW())&lt;=分訖日,IF(分專案="全部",TRUE,INDEX(J:J,ROW())=分專案))</f>
        <v>0</v>
      </c>
      <c r="C1508" s="45" cm="1">
        <f t="array" ref="C1508">IF(INDEX(F:F,ROW())&lt;&gt;"",INDEX(F:F,ROW()),IF(INDEX(E:E,ROW())&lt;&gt;0,INDEX(C:C,ROW()-1),0))</f>
        <v>0</v>
      </c>
      <c r="D1508" s="44" cm="1">
        <f t="array" ref="D1508">IF(INDEX(G:G,ROW())&lt;&gt;"",INDEX(G:G,ROW()),IF(INDEX(E:E,ROW())&lt;&gt;0,INDEX(D:D,ROW()-1),0))</f>
        <v>0</v>
      </c>
      <c r="E1508" s="217" cm="1">
        <f t="array" ref="E1508">IF(INDEX(I:I,ROW())&lt;&gt;"",VALUE(TRIM(LEFT(INDEX(I:I,ROW()),6))),0)</f>
        <v>0</v>
      </c>
      <c r="F1508" s="283"/>
      <c r="G1508" s="287"/>
      <c r="H1508" s="302"/>
      <c r="I1508" s="288"/>
      <c r="J1508" s="302"/>
      <c r="K1508" s="303"/>
      <c r="L1508" s="50"/>
      <c r="M1508" s="63"/>
    </row>
    <row r="1509" spans="1:13">
      <c r="A1509" s="44" cm="1">
        <f t="array" aca="1" ref="A1509" ca="1">IF(INDEX(B:B,ROW()),COUNTIF(OFFSET(INDEX(B:B,ROW()),ROW()*-1+6,,ROW()-5),TRUE),0)</f>
        <v>0</v>
      </c>
      <c r="B1509" s="44" t="b" cm="1">
        <f t="array" ref="B1509">AND(分科號=INDEX(E:E,ROW()),INDEX(D:D,ROW())&gt;=分起日,INDEX(D:D,ROW())&lt;=分訖日,IF(分專案="全部",TRUE,INDEX(J:J,ROW())=分專案))</f>
        <v>0</v>
      </c>
      <c r="C1509" s="45" cm="1">
        <f t="array" ref="C1509">IF(INDEX(F:F,ROW())&lt;&gt;"",INDEX(F:F,ROW()),IF(INDEX(E:E,ROW())&lt;&gt;0,INDEX(C:C,ROW()-1),0))</f>
        <v>0</v>
      </c>
      <c r="D1509" s="44" cm="1">
        <f t="array" ref="D1509">IF(INDEX(G:G,ROW())&lt;&gt;"",INDEX(G:G,ROW()),IF(INDEX(E:E,ROW())&lt;&gt;0,INDEX(D:D,ROW()-1),0))</f>
        <v>0</v>
      </c>
      <c r="E1509" s="217" cm="1">
        <f t="array" ref="E1509">IF(INDEX(I:I,ROW())&lt;&gt;"",VALUE(TRIM(LEFT(INDEX(I:I,ROW()),6))),0)</f>
        <v>0</v>
      </c>
      <c r="F1509" s="283"/>
      <c r="G1509" s="287"/>
      <c r="H1509" s="302"/>
      <c r="I1509" s="288"/>
      <c r="J1509" s="302"/>
      <c r="K1509" s="303"/>
      <c r="L1509" s="50"/>
      <c r="M1509" s="63"/>
    </row>
    <row r="1510" spans="1:13">
      <c r="A1510" s="44" cm="1">
        <f t="array" aca="1" ref="A1510" ca="1">IF(INDEX(B:B,ROW()),COUNTIF(OFFSET(INDEX(B:B,ROW()),ROW()*-1+6,,ROW()-5),TRUE),0)</f>
        <v>0</v>
      </c>
      <c r="B1510" s="44" t="b" cm="1">
        <f t="array" ref="B1510">AND(分科號=INDEX(E:E,ROW()),INDEX(D:D,ROW())&gt;=分起日,INDEX(D:D,ROW())&lt;=分訖日,IF(分專案="全部",TRUE,INDEX(J:J,ROW())=分專案))</f>
        <v>0</v>
      </c>
      <c r="C1510" s="45" cm="1">
        <f t="array" ref="C1510">IF(INDEX(F:F,ROW())&lt;&gt;"",INDEX(F:F,ROW()),IF(INDEX(E:E,ROW())&lt;&gt;0,INDEX(C:C,ROW()-1),0))</f>
        <v>0</v>
      </c>
      <c r="D1510" s="44" cm="1">
        <f t="array" ref="D1510">IF(INDEX(G:G,ROW())&lt;&gt;"",INDEX(G:G,ROW()),IF(INDEX(E:E,ROW())&lt;&gt;0,INDEX(D:D,ROW()-1),0))</f>
        <v>0</v>
      </c>
      <c r="E1510" s="217" cm="1">
        <f t="array" ref="E1510">IF(INDEX(I:I,ROW())&lt;&gt;"",VALUE(TRIM(LEFT(INDEX(I:I,ROW()),6))),0)</f>
        <v>0</v>
      </c>
      <c r="F1510" s="283"/>
      <c r="G1510" s="287"/>
      <c r="H1510" s="302"/>
      <c r="I1510" s="288"/>
      <c r="J1510" s="302"/>
      <c r="K1510" s="303"/>
      <c r="L1510" s="50"/>
      <c r="M1510" s="63"/>
    </row>
    <row r="1511" spans="1:13">
      <c r="A1511" s="44" cm="1">
        <f t="array" aca="1" ref="A1511" ca="1">IF(INDEX(B:B,ROW()),COUNTIF(OFFSET(INDEX(B:B,ROW()),ROW()*-1+6,,ROW()-5),TRUE),0)</f>
        <v>0</v>
      </c>
      <c r="B1511" s="44" t="b" cm="1">
        <f t="array" ref="B1511">AND(分科號=INDEX(E:E,ROW()),INDEX(D:D,ROW())&gt;=分起日,INDEX(D:D,ROW())&lt;=分訖日,IF(分專案="全部",TRUE,INDEX(J:J,ROW())=分專案))</f>
        <v>0</v>
      </c>
      <c r="C1511" s="45" cm="1">
        <f t="array" ref="C1511">IF(INDEX(F:F,ROW())&lt;&gt;"",INDEX(F:F,ROW()),IF(INDEX(E:E,ROW())&lt;&gt;0,INDEX(C:C,ROW()-1),0))</f>
        <v>0</v>
      </c>
      <c r="D1511" s="44" cm="1">
        <f t="array" ref="D1511">IF(INDEX(G:G,ROW())&lt;&gt;"",INDEX(G:G,ROW()),IF(INDEX(E:E,ROW())&lt;&gt;0,INDEX(D:D,ROW()-1),0))</f>
        <v>0</v>
      </c>
      <c r="E1511" s="217" cm="1">
        <f t="array" ref="E1511">IF(INDEX(I:I,ROW())&lt;&gt;"",VALUE(TRIM(LEFT(INDEX(I:I,ROW()),6))),0)</f>
        <v>0</v>
      </c>
      <c r="F1511" s="283"/>
      <c r="G1511" s="287"/>
      <c r="H1511" s="302"/>
      <c r="I1511" s="288"/>
      <c r="J1511" s="302"/>
      <c r="K1511" s="303"/>
      <c r="L1511" s="50"/>
      <c r="M1511" s="63"/>
    </row>
    <row r="1512" spans="1:13">
      <c r="A1512" s="44" cm="1">
        <f t="array" aca="1" ref="A1512" ca="1">IF(INDEX(B:B,ROW()),COUNTIF(OFFSET(INDEX(B:B,ROW()),ROW()*-1+6,,ROW()-5),TRUE),0)</f>
        <v>0</v>
      </c>
      <c r="B1512" s="44" t="b" cm="1">
        <f t="array" ref="B1512">AND(分科號=INDEX(E:E,ROW()),INDEX(D:D,ROW())&gt;=分起日,INDEX(D:D,ROW())&lt;=分訖日,IF(分專案="全部",TRUE,INDEX(J:J,ROW())=分專案))</f>
        <v>0</v>
      </c>
      <c r="C1512" s="45" cm="1">
        <f t="array" ref="C1512">IF(INDEX(F:F,ROW())&lt;&gt;"",INDEX(F:F,ROW()),IF(INDEX(E:E,ROW())&lt;&gt;0,INDEX(C:C,ROW()-1),0))</f>
        <v>0</v>
      </c>
      <c r="D1512" s="44" cm="1">
        <f t="array" ref="D1512">IF(INDEX(G:G,ROW())&lt;&gt;"",INDEX(G:G,ROW()),IF(INDEX(E:E,ROW())&lt;&gt;0,INDEX(D:D,ROW()-1),0))</f>
        <v>0</v>
      </c>
      <c r="E1512" s="217" cm="1">
        <f t="array" ref="E1512">IF(INDEX(I:I,ROW())&lt;&gt;"",VALUE(TRIM(LEFT(INDEX(I:I,ROW()),6))),0)</f>
        <v>0</v>
      </c>
      <c r="F1512" s="283"/>
      <c r="G1512" s="287"/>
      <c r="H1512" s="302"/>
      <c r="I1512" s="288"/>
      <c r="J1512" s="302"/>
      <c r="K1512" s="303"/>
      <c r="L1512" s="50"/>
      <c r="M1512" s="63"/>
    </row>
    <row r="1513" spans="1:13">
      <c r="A1513" s="44" cm="1">
        <f t="array" aca="1" ref="A1513" ca="1">IF(INDEX(B:B,ROW()),COUNTIF(OFFSET(INDEX(B:B,ROW()),ROW()*-1+6,,ROW()-5),TRUE),0)</f>
        <v>0</v>
      </c>
      <c r="B1513" s="44" t="b" cm="1">
        <f t="array" ref="B1513">AND(分科號=INDEX(E:E,ROW()),INDEX(D:D,ROW())&gt;=分起日,INDEX(D:D,ROW())&lt;=分訖日,IF(分專案="全部",TRUE,INDEX(J:J,ROW())=分專案))</f>
        <v>0</v>
      </c>
      <c r="C1513" s="45" cm="1">
        <f t="array" ref="C1513">IF(INDEX(F:F,ROW())&lt;&gt;"",INDEX(F:F,ROW()),IF(INDEX(E:E,ROW())&lt;&gt;0,INDEX(C:C,ROW()-1),0))</f>
        <v>0</v>
      </c>
      <c r="D1513" s="44" cm="1">
        <f t="array" ref="D1513">IF(INDEX(G:G,ROW())&lt;&gt;"",INDEX(G:G,ROW()),IF(INDEX(E:E,ROW())&lt;&gt;0,INDEX(D:D,ROW()-1),0))</f>
        <v>0</v>
      </c>
      <c r="E1513" s="217" cm="1">
        <f t="array" ref="E1513">IF(INDEX(I:I,ROW())&lt;&gt;"",VALUE(TRIM(LEFT(INDEX(I:I,ROW()),6))),0)</f>
        <v>0</v>
      </c>
      <c r="F1513" s="283"/>
      <c r="G1513" s="287"/>
      <c r="H1513" s="302"/>
      <c r="I1513" s="288"/>
      <c r="J1513" s="302"/>
      <c r="K1513" s="303"/>
      <c r="L1513" s="50"/>
      <c r="M1513" s="63"/>
    </row>
    <row r="1514" spans="1:13">
      <c r="A1514" s="44" cm="1">
        <f t="array" aca="1" ref="A1514" ca="1">IF(INDEX(B:B,ROW()),COUNTIF(OFFSET(INDEX(B:B,ROW()),ROW()*-1+6,,ROW()-5),TRUE),0)</f>
        <v>0</v>
      </c>
      <c r="B1514" s="44" t="b" cm="1">
        <f t="array" ref="B1514">AND(分科號=INDEX(E:E,ROW()),INDEX(D:D,ROW())&gt;=分起日,INDEX(D:D,ROW())&lt;=分訖日,IF(分專案="全部",TRUE,INDEX(J:J,ROW())=分專案))</f>
        <v>0</v>
      </c>
      <c r="C1514" s="45" cm="1">
        <f t="array" ref="C1514">IF(INDEX(F:F,ROW())&lt;&gt;"",INDEX(F:F,ROW()),IF(INDEX(E:E,ROW())&lt;&gt;0,INDEX(C:C,ROW()-1),0))</f>
        <v>0</v>
      </c>
      <c r="D1514" s="44" cm="1">
        <f t="array" ref="D1514">IF(INDEX(G:G,ROW())&lt;&gt;"",INDEX(G:G,ROW()),IF(INDEX(E:E,ROW())&lt;&gt;0,INDEX(D:D,ROW()-1),0))</f>
        <v>0</v>
      </c>
      <c r="E1514" s="217" cm="1">
        <f t="array" ref="E1514">IF(INDEX(I:I,ROW())&lt;&gt;"",VALUE(TRIM(LEFT(INDEX(I:I,ROW()),6))),0)</f>
        <v>0</v>
      </c>
      <c r="F1514" s="283"/>
      <c r="G1514" s="287"/>
      <c r="H1514" s="302"/>
      <c r="I1514" s="288"/>
      <c r="J1514" s="302"/>
      <c r="K1514" s="303"/>
      <c r="L1514" s="50"/>
      <c r="M1514" s="63"/>
    </row>
    <row r="1515" spans="1:13">
      <c r="A1515" s="44" cm="1">
        <f t="array" aca="1" ref="A1515" ca="1">IF(INDEX(B:B,ROW()),COUNTIF(OFFSET(INDEX(B:B,ROW()),ROW()*-1+6,,ROW()-5),TRUE),0)</f>
        <v>0</v>
      </c>
      <c r="B1515" s="44" t="b" cm="1">
        <f t="array" ref="B1515">AND(分科號=INDEX(E:E,ROW()),INDEX(D:D,ROW())&gt;=分起日,INDEX(D:D,ROW())&lt;=分訖日,IF(分專案="全部",TRUE,INDEX(J:J,ROW())=分專案))</f>
        <v>0</v>
      </c>
      <c r="C1515" s="45" cm="1">
        <f t="array" ref="C1515">IF(INDEX(F:F,ROW())&lt;&gt;"",INDEX(F:F,ROW()),IF(INDEX(E:E,ROW())&lt;&gt;0,INDEX(C:C,ROW()-1),0))</f>
        <v>0</v>
      </c>
      <c r="D1515" s="44" cm="1">
        <f t="array" ref="D1515">IF(INDEX(G:G,ROW())&lt;&gt;"",INDEX(G:G,ROW()),IF(INDEX(E:E,ROW())&lt;&gt;0,INDEX(D:D,ROW()-1),0))</f>
        <v>0</v>
      </c>
      <c r="E1515" s="217" cm="1">
        <f t="array" ref="E1515">IF(INDEX(I:I,ROW())&lt;&gt;"",VALUE(TRIM(LEFT(INDEX(I:I,ROW()),6))),0)</f>
        <v>0</v>
      </c>
      <c r="F1515" s="283"/>
      <c r="G1515" s="287"/>
      <c r="H1515" s="302"/>
      <c r="I1515" s="288"/>
      <c r="J1515" s="302"/>
      <c r="K1515" s="303"/>
      <c r="L1515" s="50"/>
      <c r="M1515" s="63"/>
    </row>
    <row r="1516" spans="1:13">
      <c r="A1516" s="44" cm="1">
        <f t="array" aca="1" ref="A1516" ca="1">IF(INDEX(B:B,ROW()),COUNTIF(OFFSET(INDEX(B:B,ROW()),ROW()*-1+6,,ROW()-5),TRUE),0)</f>
        <v>0</v>
      </c>
      <c r="B1516" s="44" t="b" cm="1">
        <f t="array" ref="B1516">AND(分科號=INDEX(E:E,ROW()),INDEX(D:D,ROW())&gt;=分起日,INDEX(D:D,ROW())&lt;=分訖日,IF(分專案="全部",TRUE,INDEX(J:J,ROW())=分專案))</f>
        <v>0</v>
      </c>
      <c r="C1516" s="45" cm="1">
        <f t="array" ref="C1516">IF(INDEX(F:F,ROW())&lt;&gt;"",INDEX(F:F,ROW()),IF(INDEX(E:E,ROW())&lt;&gt;0,INDEX(C:C,ROW()-1),0))</f>
        <v>0</v>
      </c>
      <c r="D1516" s="44" cm="1">
        <f t="array" ref="D1516">IF(INDEX(G:G,ROW())&lt;&gt;"",INDEX(G:G,ROW()),IF(INDEX(E:E,ROW())&lt;&gt;0,INDEX(D:D,ROW()-1),0))</f>
        <v>0</v>
      </c>
      <c r="E1516" s="217" cm="1">
        <f t="array" ref="E1516">IF(INDEX(I:I,ROW())&lt;&gt;"",VALUE(TRIM(LEFT(INDEX(I:I,ROW()),6))),0)</f>
        <v>0</v>
      </c>
      <c r="F1516" s="283"/>
      <c r="G1516" s="287"/>
      <c r="H1516" s="302"/>
      <c r="I1516" s="288"/>
      <c r="J1516" s="302"/>
      <c r="K1516" s="303"/>
      <c r="L1516" s="50"/>
      <c r="M1516" s="63"/>
    </row>
    <row r="1517" spans="1:13">
      <c r="A1517" s="44" cm="1">
        <f t="array" aca="1" ref="A1517" ca="1">IF(INDEX(B:B,ROW()),COUNTIF(OFFSET(INDEX(B:B,ROW()),ROW()*-1+6,,ROW()-5),TRUE),0)</f>
        <v>0</v>
      </c>
      <c r="B1517" s="44" t="b" cm="1">
        <f t="array" ref="B1517">AND(分科號=INDEX(E:E,ROW()),INDEX(D:D,ROW())&gt;=分起日,INDEX(D:D,ROW())&lt;=分訖日,IF(分專案="全部",TRUE,INDEX(J:J,ROW())=分專案))</f>
        <v>0</v>
      </c>
      <c r="C1517" s="45" cm="1">
        <f t="array" ref="C1517">IF(INDEX(F:F,ROW())&lt;&gt;"",INDEX(F:F,ROW()),IF(INDEX(E:E,ROW())&lt;&gt;0,INDEX(C:C,ROW()-1),0))</f>
        <v>0</v>
      </c>
      <c r="D1517" s="44" cm="1">
        <f t="array" ref="D1517">IF(INDEX(G:G,ROW())&lt;&gt;"",INDEX(G:G,ROW()),IF(INDEX(E:E,ROW())&lt;&gt;0,INDEX(D:D,ROW()-1),0))</f>
        <v>0</v>
      </c>
      <c r="E1517" s="217" cm="1">
        <f t="array" ref="E1517">IF(INDEX(I:I,ROW())&lt;&gt;"",VALUE(TRIM(LEFT(INDEX(I:I,ROW()),6))),0)</f>
        <v>0</v>
      </c>
      <c r="F1517" s="283"/>
      <c r="G1517" s="287"/>
      <c r="H1517" s="302"/>
      <c r="I1517" s="288"/>
      <c r="J1517" s="302"/>
      <c r="K1517" s="303"/>
      <c r="L1517" s="50"/>
      <c r="M1517" s="63"/>
    </row>
    <row r="1518" spans="1:13">
      <c r="A1518" s="44" cm="1">
        <f t="array" aca="1" ref="A1518" ca="1">IF(INDEX(B:B,ROW()),COUNTIF(OFFSET(INDEX(B:B,ROW()),ROW()*-1+6,,ROW()-5),TRUE),0)</f>
        <v>0</v>
      </c>
      <c r="B1518" s="44" t="b" cm="1">
        <f t="array" ref="B1518">AND(分科號=INDEX(E:E,ROW()),INDEX(D:D,ROW())&gt;=分起日,INDEX(D:D,ROW())&lt;=分訖日,IF(分專案="全部",TRUE,INDEX(J:J,ROW())=分專案))</f>
        <v>0</v>
      </c>
      <c r="C1518" s="45" cm="1">
        <f t="array" ref="C1518">IF(INDEX(F:F,ROW())&lt;&gt;"",INDEX(F:F,ROW()),IF(INDEX(E:E,ROW())&lt;&gt;0,INDEX(C:C,ROW()-1),0))</f>
        <v>0</v>
      </c>
      <c r="D1518" s="44" cm="1">
        <f t="array" ref="D1518">IF(INDEX(G:G,ROW())&lt;&gt;"",INDEX(G:G,ROW()),IF(INDEX(E:E,ROW())&lt;&gt;0,INDEX(D:D,ROW()-1),0))</f>
        <v>0</v>
      </c>
      <c r="E1518" s="217" cm="1">
        <f t="array" ref="E1518">IF(INDEX(I:I,ROW())&lt;&gt;"",VALUE(TRIM(LEFT(INDEX(I:I,ROW()),6))),0)</f>
        <v>0</v>
      </c>
      <c r="F1518" s="283"/>
      <c r="G1518" s="287"/>
      <c r="H1518" s="302"/>
      <c r="I1518" s="288"/>
      <c r="J1518" s="302"/>
      <c r="K1518" s="303"/>
      <c r="L1518" s="50"/>
      <c r="M1518" s="63"/>
    </row>
    <row r="1519" spans="1:13">
      <c r="A1519" s="44" cm="1">
        <f t="array" aca="1" ref="A1519" ca="1">IF(INDEX(B:B,ROW()),COUNTIF(OFFSET(INDEX(B:B,ROW()),ROW()*-1+6,,ROW()-5),TRUE),0)</f>
        <v>0</v>
      </c>
      <c r="B1519" s="44" t="b" cm="1">
        <f t="array" ref="B1519">AND(分科號=INDEX(E:E,ROW()),INDEX(D:D,ROW())&gt;=分起日,INDEX(D:D,ROW())&lt;=分訖日,IF(分專案="全部",TRUE,INDEX(J:J,ROW())=分專案))</f>
        <v>0</v>
      </c>
      <c r="C1519" s="45" cm="1">
        <f t="array" ref="C1519">IF(INDEX(F:F,ROW())&lt;&gt;"",INDEX(F:F,ROW()),IF(INDEX(E:E,ROW())&lt;&gt;0,INDEX(C:C,ROW()-1),0))</f>
        <v>0</v>
      </c>
      <c r="D1519" s="44" cm="1">
        <f t="array" ref="D1519">IF(INDEX(G:G,ROW())&lt;&gt;"",INDEX(G:G,ROW()),IF(INDEX(E:E,ROW())&lt;&gt;0,INDEX(D:D,ROW()-1),0))</f>
        <v>0</v>
      </c>
      <c r="E1519" s="217" cm="1">
        <f t="array" ref="E1519">IF(INDEX(I:I,ROW())&lt;&gt;"",VALUE(TRIM(LEFT(INDEX(I:I,ROW()),6))),0)</f>
        <v>0</v>
      </c>
      <c r="F1519" s="283"/>
      <c r="G1519" s="287"/>
      <c r="H1519" s="302"/>
      <c r="I1519" s="288"/>
      <c r="J1519" s="302"/>
      <c r="K1519" s="303"/>
      <c r="L1519" s="50"/>
      <c r="M1519" s="63"/>
    </row>
    <row r="1520" spans="1:13">
      <c r="A1520" s="44" cm="1">
        <f t="array" aca="1" ref="A1520" ca="1">IF(INDEX(B:B,ROW()),COUNTIF(OFFSET(INDEX(B:B,ROW()),ROW()*-1+6,,ROW()-5),TRUE),0)</f>
        <v>0</v>
      </c>
      <c r="B1520" s="44" t="b" cm="1">
        <f t="array" ref="B1520">AND(分科號=INDEX(E:E,ROW()),INDEX(D:D,ROW())&gt;=分起日,INDEX(D:D,ROW())&lt;=分訖日,IF(分專案="全部",TRUE,INDEX(J:J,ROW())=分專案))</f>
        <v>0</v>
      </c>
      <c r="C1520" s="45" cm="1">
        <f t="array" ref="C1520">IF(INDEX(F:F,ROW())&lt;&gt;"",INDEX(F:F,ROW()),IF(INDEX(E:E,ROW())&lt;&gt;0,INDEX(C:C,ROW()-1),0))</f>
        <v>0</v>
      </c>
      <c r="D1520" s="44" cm="1">
        <f t="array" ref="D1520">IF(INDEX(G:G,ROW())&lt;&gt;"",INDEX(G:G,ROW()),IF(INDEX(E:E,ROW())&lt;&gt;0,INDEX(D:D,ROW()-1),0))</f>
        <v>0</v>
      </c>
      <c r="E1520" s="217" cm="1">
        <f t="array" ref="E1520">IF(INDEX(I:I,ROW())&lt;&gt;"",VALUE(TRIM(LEFT(INDEX(I:I,ROW()),6))),0)</f>
        <v>0</v>
      </c>
      <c r="F1520" s="283"/>
      <c r="G1520" s="287"/>
      <c r="H1520" s="302"/>
      <c r="I1520" s="288"/>
      <c r="J1520" s="302"/>
      <c r="K1520" s="303"/>
      <c r="L1520" s="50"/>
      <c r="M1520" s="63"/>
    </row>
    <row r="1521" spans="1:13">
      <c r="A1521" s="44" cm="1">
        <f t="array" aca="1" ref="A1521" ca="1">IF(INDEX(B:B,ROW()),COUNTIF(OFFSET(INDEX(B:B,ROW()),ROW()*-1+6,,ROW()-5),TRUE),0)</f>
        <v>0</v>
      </c>
      <c r="B1521" s="44" t="b" cm="1">
        <f t="array" ref="B1521">AND(分科號=INDEX(E:E,ROW()),INDEX(D:D,ROW())&gt;=分起日,INDEX(D:D,ROW())&lt;=分訖日,IF(分專案="全部",TRUE,INDEX(J:J,ROW())=分專案))</f>
        <v>0</v>
      </c>
      <c r="C1521" s="45" cm="1">
        <f t="array" ref="C1521">IF(INDEX(F:F,ROW())&lt;&gt;"",INDEX(F:F,ROW()),IF(INDEX(E:E,ROW())&lt;&gt;0,INDEX(C:C,ROW()-1),0))</f>
        <v>0</v>
      </c>
      <c r="D1521" s="44" cm="1">
        <f t="array" ref="D1521">IF(INDEX(G:G,ROW())&lt;&gt;"",INDEX(G:G,ROW()),IF(INDEX(E:E,ROW())&lt;&gt;0,INDEX(D:D,ROW()-1),0))</f>
        <v>0</v>
      </c>
      <c r="E1521" s="217" cm="1">
        <f t="array" ref="E1521">IF(INDEX(I:I,ROW())&lt;&gt;"",VALUE(TRIM(LEFT(INDEX(I:I,ROW()),6))),0)</f>
        <v>0</v>
      </c>
      <c r="F1521" s="283"/>
      <c r="G1521" s="287"/>
      <c r="H1521" s="302"/>
      <c r="I1521" s="288"/>
      <c r="J1521" s="302"/>
      <c r="K1521" s="303"/>
      <c r="L1521" s="50"/>
      <c r="M1521" s="63"/>
    </row>
    <row r="1522" spans="1:13">
      <c r="A1522" s="44" cm="1">
        <f t="array" aca="1" ref="A1522" ca="1">IF(INDEX(B:B,ROW()),COUNTIF(OFFSET(INDEX(B:B,ROW()),ROW()*-1+6,,ROW()-5),TRUE),0)</f>
        <v>0</v>
      </c>
      <c r="B1522" s="44" t="b" cm="1">
        <f t="array" ref="B1522">AND(分科號=INDEX(E:E,ROW()),INDEX(D:D,ROW())&gt;=分起日,INDEX(D:D,ROW())&lt;=分訖日,IF(分專案="全部",TRUE,INDEX(J:J,ROW())=分專案))</f>
        <v>0</v>
      </c>
      <c r="C1522" s="45" cm="1">
        <f t="array" ref="C1522">IF(INDEX(F:F,ROW())&lt;&gt;"",INDEX(F:F,ROW()),IF(INDEX(E:E,ROW())&lt;&gt;0,INDEX(C:C,ROW()-1),0))</f>
        <v>0</v>
      </c>
      <c r="D1522" s="44" cm="1">
        <f t="array" ref="D1522">IF(INDEX(G:G,ROW())&lt;&gt;"",INDEX(G:G,ROW()),IF(INDEX(E:E,ROW())&lt;&gt;0,INDEX(D:D,ROW()-1),0))</f>
        <v>0</v>
      </c>
      <c r="E1522" s="217" cm="1">
        <f t="array" ref="E1522">IF(INDEX(I:I,ROW())&lt;&gt;"",VALUE(TRIM(LEFT(INDEX(I:I,ROW()),6))),0)</f>
        <v>0</v>
      </c>
      <c r="F1522" s="283"/>
      <c r="G1522" s="287"/>
      <c r="H1522" s="302"/>
      <c r="I1522" s="288"/>
      <c r="J1522" s="302"/>
      <c r="K1522" s="303"/>
      <c r="L1522" s="50"/>
      <c r="M1522" s="63"/>
    </row>
    <row r="1523" spans="1:13">
      <c r="A1523" s="44" cm="1">
        <f t="array" aca="1" ref="A1523" ca="1">IF(INDEX(B:B,ROW()),COUNTIF(OFFSET(INDEX(B:B,ROW()),ROW()*-1+6,,ROW()-5),TRUE),0)</f>
        <v>0</v>
      </c>
      <c r="B1523" s="44" t="b" cm="1">
        <f t="array" ref="B1523">AND(分科號=INDEX(E:E,ROW()),INDEX(D:D,ROW())&gt;=分起日,INDEX(D:D,ROW())&lt;=分訖日,IF(分專案="全部",TRUE,INDEX(J:J,ROW())=分專案))</f>
        <v>0</v>
      </c>
      <c r="C1523" s="45" cm="1">
        <f t="array" ref="C1523">IF(INDEX(F:F,ROW())&lt;&gt;"",INDEX(F:F,ROW()),IF(INDEX(E:E,ROW())&lt;&gt;0,INDEX(C:C,ROW()-1),0))</f>
        <v>0</v>
      </c>
      <c r="D1523" s="44" cm="1">
        <f t="array" ref="D1523">IF(INDEX(G:G,ROW())&lt;&gt;"",INDEX(G:G,ROW()),IF(INDEX(E:E,ROW())&lt;&gt;0,INDEX(D:D,ROW()-1),0))</f>
        <v>0</v>
      </c>
      <c r="E1523" s="217" cm="1">
        <f t="array" ref="E1523">IF(INDEX(I:I,ROW())&lt;&gt;"",VALUE(TRIM(LEFT(INDEX(I:I,ROW()),6))),0)</f>
        <v>0</v>
      </c>
      <c r="F1523" s="283"/>
      <c r="G1523" s="287"/>
      <c r="H1523" s="302"/>
      <c r="I1523" s="288"/>
      <c r="J1523" s="302"/>
      <c r="K1523" s="303"/>
      <c r="L1523" s="50"/>
      <c r="M1523" s="63"/>
    </row>
    <row r="1524" spans="1:13">
      <c r="A1524" s="44" cm="1">
        <f t="array" aca="1" ref="A1524" ca="1">IF(INDEX(B:B,ROW()),COUNTIF(OFFSET(INDEX(B:B,ROW()),ROW()*-1+6,,ROW()-5),TRUE),0)</f>
        <v>0</v>
      </c>
      <c r="B1524" s="44" t="b" cm="1">
        <f t="array" ref="B1524">AND(分科號=INDEX(E:E,ROW()),INDEX(D:D,ROW())&gt;=分起日,INDEX(D:D,ROW())&lt;=分訖日,IF(分專案="全部",TRUE,INDEX(J:J,ROW())=分專案))</f>
        <v>0</v>
      </c>
      <c r="C1524" s="45" cm="1">
        <f t="array" ref="C1524">IF(INDEX(F:F,ROW())&lt;&gt;"",INDEX(F:F,ROW()),IF(INDEX(E:E,ROW())&lt;&gt;0,INDEX(C:C,ROW()-1),0))</f>
        <v>0</v>
      </c>
      <c r="D1524" s="44" cm="1">
        <f t="array" ref="D1524">IF(INDEX(G:G,ROW())&lt;&gt;"",INDEX(G:G,ROW()),IF(INDEX(E:E,ROW())&lt;&gt;0,INDEX(D:D,ROW()-1),0))</f>
        <v>0</v>
      </c>
      <c r="E1524" s="217" cm="1">
        <f t="array" ref="E1524">IF(INDEX(I:I,ROW())&lt;&gt;"",VALUE(TRIM(LEFT(INDEX(I:I,ROW()),6))),0)</f>
        <v>0</v>
      </c>
      <c r="F1524" s="283"/>
      <c r="G1524" s="287"/>
      <c r="H1524" s="302"/>
      <c r="I1524" s="288"/>
      <c r="J1524" s="302"/>
      <c r="K1524" s="303"/>
      <c r="L1524" s="50"/>
      <c r="M1524" s="63"/>
    </row>
    <row r="1525" spans="1:13">
      <c r="A1525" s="44" cm="1">
        <f t="array" aca="1" ref="A1525" ca="1">IF(INDEX(B:B,ROW()),COUNTIF(OFFSET(INDEX(B:B,ROW()),ROW()*-1+6,,ROW()-5),TRUE),0)</f>
        <v>0</v>
      </c>
      <c r="B1525" s="44" t="b" cm="1">
        <f t="array" ref="B1525">AND(分科號=INDEX(E:E,ROW()),INDEX(D:D,ROW())&gt;=分起日,INDEX(D:D,ROW())&lt;=分訖日,IF(分專案="全部",TRUE,INDEX(J:J,ROW())=分專案))</f>
        <v>0</v>
      </c>
      <c r="C1525" s="45" cm="1">
        <f t="array" ref="C1525">IF(INDEX(F:F,ROW())&lt;&gt;"",INDEX(F:F,ROW()),IF(INDEX(E:E,ROW())&lt;&gt;0,INDEX(C:C,ROW()-1),0))</f>
        <v>0</v>
      </c>
      <c r="D1525" s="44" cm="1">
        <f t="array" ref="D1525">IF(INDEX(G:G,ROW())&lt;&gt;"",INDEX(G:G,ROW()),IF(INDEX(E:E,ROW())&lt;&gt;0,INDEX(D:D,ROW()-1),0))</f>
        <v>0</v>
      </c>
      <c r="E1525" s="217" cm="1">
        <f t="array" ref="E1525">IF(INDEX(I:I,ROW())&lt;&gt;"",VALUE(TRIM(LEFT(INDEX(I:I,ROW()),6))),0)</f>
        <v>0</v>
      </c>
      <c r="F1525" s="283"/>
      <c r="G1525" s="287"/>
      <c r="H1525" s="302"/>
      <c r="I1525" s="288"/>
      <c r="J1525" s="302"/>
      <c r="K1525" s="303"/>
      <c r="L1525" s="50"/>
      <c r="M1525" s="63"/>
    </row>
    <row r="1526" spans="1:13">
      <c r="A1526" s="44" cm="1">
        <f t="array" aca="1" ref="A1526" ca="1">IF(INDEX(B:B,ROW()),COUNTIF(OFFSET(INDEX(B:B,ROW()),ROW()*-1+6,,ROW()-5),TRUE),0)</f>
        <v>0</v>
      </c>
      <c r="B1526" s="44" t="b" cm="1">
        <f t="array" ref="B1526">AND(分科號=INDEX(E:E,ROW()),INDEX(D:D,ROW())&gt;=分起日,INDEX(D:D,ROW())&lt;=分訖日,IF(分專案="全部",TRUE,INDEX(J:J,ROW())=分專案))</f>
        <v>0</v>
      </c>
      <c r="C1526" s="45" cm="1">
        <f t="array" ref="C1526">IF(INDEX(F:F,ROW())&lt;&gt;"",INDEX(F:F,ROW()),IF(INDEX(E:E,ROW())&lt;&gt;0,INDEX(C:C,ROW()-1),0))</f>
        <v>0</v>
      </c>
      <c r="D1526" s="44" cm="1">
        <f t="array" ref="D1526">IF(INDEX(G:G,ROW())&lt;&gt;"",INDEX(G:G,ROW()),IF(INDEX(E:E,ROW())&lt;&gt;0,INDEX(D:D,ROW()-1),0))</f>
        <v>0</v>
      </c>
      <c r="E1526" s="217" cm="1">
        <f t="array" ref="E1526">IF(INDEX(I:I,ROW())&lt;&gt;"",VALUE(TRIM(LEFT(INDEX(I:I,ROW()),6))),0)</f>
        <v>0</v>
      </c>
      <c r="F1526" s="283"/>
      <c r="G1526" s="287"/>
      <c r="H1526" s="302"/>
      <c r="I1526" s="288"/>
      <c r="J1526" s="302"/>
      <c r="K1526" s="303"/>
      <c r="L1526" s="50"/>
      <c r="M1526" s="63"/>
    </row>
    <row r="1527" spans="1:13">
      <c r="A1527" s="44" cm="1">
        <f t="array" aca="1" ref="A1527" ca="1">IF(INDEX(B:B,ROW()),COUNTIF(OFFSET(INDEX(B:B,ROW()),ROW()*-1+6,,ROW()-5),TRUE),0)</f>
        <v>0</v>
      </c>
      <c r="B1527" s="44" t="b" cm="1">
        <f t="array" ref="B1527">AND(分科號=INDEX(E:E,ROW()),INDEX(D:D,ROW())&gt;=分起日,INDEX(D:D,ROW())&lt;=分訖日,IF(分專案="全部",TRUE,INDEX(J:J,ROW())=分專案))</f>
        <v>0</v>
      </c>
      <c r="C1527" s="45" cm="1">
        <f t="array" ref="C1527">IF(INDEX(F:F,ROW())&lt;&gt;"",INDEX(F:F,ROW()),IF(INDEX(E:E,ROW())&lt;&gt;0,INDEX(C:C,ROW()-1),0))</f>
        <v>0</v>
      </c>
      <c r="D1527" s="44" cm="1">
        <f t="array" ref="D1527">IF(INDEX(G:G,ROW())&lt;&gt;"",INDEX(G:G,ROW()),IF(INDEX(E:E,ROW())&lt;&gt;0,INDEX(D:D,ROW()-1),0))</f>
        <v>0</v>
      </c>
      <c r="E1527" s="217" cm="1">
        <f t="array" ref="E1527">IF(INDEX(I:I,ROW())&lt;&gt;"",VALUE(TRIM(LEFT(INDEX(I:I,ROW()),6))),0)</f>
        <v>0</v>
      </c>
      <c r="F1527" s="283"/>
      <c r="G1527" s="287"/>
      <c r="H1527" s="302"/>
      <c r="I1527" s="288"/>
      <c r="J1527" s="302"/>
      <c r="K1527" s="303"/>
      <c r="L1527" s="50"/>
      <c r="M1527" s="63"/>
    </row>
    <row r="1528" spans="1:13">
      <c r="A1528" s="44" cm="1">
        <f t="array" aca="1" ref="A1528" ca="1">IF(INDEX(B:B,ROW()),COUNTIF(OFFSET(INDEX(B:B,ROW()),ROW()*-1+6,,ROW()-5),TRUE),0)</f>
        <v>0</v>
      </c>
      <c r="B1528" s="44" t="b" cm="1">
        <f t="array" ref="B1528">AND(分科號=INDEX(E:E,ROW()),INDEX(D:D,ROW())&gt;=分起日,INDEX(D:D,ROW())&lt;=分訖日,IF(分專案="全部",TRUE,INDEX(J:J,ROW())=分專案))</f>
        <v>0</v>
      </c>
      <c r="C1528" s="45" cm="1">
        <f t="array" ref="C1528">IF(INDEX(F:F,ROW())&lt;&gt;"",INDEX(F:F,ROW()),IF(INDEX(E:E,ROW())&lt;&gt;0,INDEX(C:C,ROW()-1),0))</f>
        <v>0</v>
      </c>
      <c r="D1528" s="44" cm="1">
        <f t="array" ref="D1528">IF(INDEX(G:G,ROW())&lt;&gt;"",INDEX(G:G,ROW()),IF(INDEX(E:E,ROW())&lt;&gt;0,INDEX(D:D,ROW()-1),0))</f>
        <v>0</v>
      </c>
      <c r="E1528" s="217" cm="1">
        <f t="array" ref="E1528">IF(INDEX(I:I,ROW())&lt;&gt;"",VALUE(TRIM(LEFT(INDEX(I:I,ROW()),6))),0)</f>
        <v>0</v>
      </c>
      <c r="F1528" s="283"/>
      <c r="G1528" s="287"/>
      <c r="H1528" s="302"/>
      <c r="I1528" s="288"/>
      <c r="J1528" s="302"/>
      <c r="K1528" s="303"/>
      <c r="L1528" s="50"/>
      <c r="M1528" s="63"/>
    </row>
    <row r="1529" spans="1:13">
      <c r="A1529" s="44" cm="1">
        <f t="array" aca="1" ref="A1529" ca="1">IF(INDEX(B:B,ROW()),COUNTIF(OFFSET(INDEX(B:B,ROW()),ROW()*-1+6,,ROW()-5),TRUE),0)</f>
        <v>0</v>
      </c>
      <c r="B1529" s="44" t="b" cm="1">
        <f t="array" ref="B1529">AND(分科號=INDEX(E:E,ROW()),INDEX(D:D,ROW())&gt;=分起日,INDEX(D:D,ROW())&lt;=分訖日,IF(分專案="全部",TRUE,INDEX(J:J,ROW())=分專案))</f>
        <v>0</v>
      </c>
      <c r="C1529" s="45" cm="1">
        <f t="array" ref="C1529">IF(INDEX(F:F,ROW())&lt;&gt;"",INDEX(F:F,ROW()),IF(INDEX(E:E,ROW())&lt;&gt;0,INDEX(C:C,ROW()-1),0))</f>
        <v>0</v>
      </c>
      <c r="D1529" s="44" cm="1">
        <f t="array" ref="D1529">IF(INDEX(G:G,ROW())&lt;&gt;"",INDEX(G:G,ROW()),IF(INDEX(E:E,ROW())&lt;&gt;0,INDEX(D:D,ROW()-1),0))</f>
        <v>0</v>
      </c>
      <c r="E1529" s="217" cm="1">
        <f t="array" ref="E1529">IF(INDEX(I:I,ROW())&lt;&gt;"",VALUE(TRIM(LEFT(INDEX(I:I,ROW()),6))),0)</f>
        <v>0</v>
      </c>
      <c r="F1529" s="283"/>
      <c r="G1529" s="287"/>
      <c r="H1529" s="302"/>
      <c r="I1529" s="288"/>
      <c r="J1529" s="302"/>
      <c r="K1529" s="303"/>
      <c r="L1529" s="50"/>
      <c r="M1529" s="63"/>
    </row>
    <row r="1530" spans="1:13">
      <c r="A1530" s="44" cm="1">
        <f t="array" aca="1" ref="A1530" ca="1">IF(INDEX(B:B,ROW()),COUNTIF(OFFSET(INDEX(B:B,ROW()),ROW()*-1+6,,ROW()-5),TRUE),0)</f>
        <v>0</v>
      </c>
      <c r="B1530" s="44" t="b" cm="1">
        <f t="array" ref="B1530">AND(分科號=INDEX(E:E,ROW()),INDEX(D:D,ROW())&gt;=分起日,INDEX(D:D,ROW())&lt;=分訖日,IF(分專案="全部",TRUE,INDEX(J:J,ROW())=分專案))</f>
        <v>0</v>
      </c>
      <c r="C1530" s="45" cm="1">
        <f t="array" ref="C1530">IF(INDEX(F:F,ROW())&lt;&gt;"",INDEX(F:F,ROW()),IF(INDEX(E:E,ROW())&lt;&gt;0,INDEX(C:C,ROW()-1),0))</f>
        <v>0</v>
      </c>
      <c r="D1530" s="44" cm="1">
        <f t="array" ref="D1530">IF(INDEX(G:G,ROW())&lt;&gt;"",INDEX(G:G,ROW()),IF(INDEX(E:E,ROW())&lt;&gt;0,INDEX(D:D,ROW()-1),0))</f>
        <v>0</v>
      </c>
      <c r="E1530" s="217" cm="1">
        <f t="array" ref="E1530">IF(INDEX(I:I,ROW())&lt;&gt;"",VALUE(TRIM(LEFT(INDEX(I:I,ROW()),6))),0)</f>
        <v>0</v>
      </c>
      <c r="F1530" s="283"/>
      <c r="G1530" s="287"/>
      <c r="H1530" s="302"/>
      <c r="I1530" s="288"/>
      <c r="J1530" s="302"/>
      <c r="K1530" s="303"/>
      <c r="L1530" s="50"/>
      <c r="M1530" s="63"/>
    </row>
    <row r="1531" spans="1:13">
      <c r="A1531" s="44" cm="1">
        <f t="array" aca="1" ref="A1531" ca="1">IF(INDEX(B:B,ROW()),COUNTIF(OFFSET(INDEX(B:B,ROW()),ROW()*-1+6,,ROW()-5),TRUE),0)</f>
        <v>0</v>
      </c>
      <c r="B1531" s="44" t="b" cm="1">
        <f t="array" ref="B1531">AND(分科號=INDEX(E:E,ROW()),INDEX(D:D,ROW())&gt;=分起日,INDEX(D:D,ROW())&lt;=分訖日,IF(分專案="全部",TRUE,INDEX(J:J,ROW())=分專案))</f>
        <v>0</v>
      </c>
      <c r="C1531" s="45" cm="1">
        <f t="array" ref="C1531">IF(INDEX(F:F,ROW())&lt;&gt;"",INDEX(F:F,ROW()),IF(INDEX(E:E,ROW())&lt;&gt;0,INDEX(C:C,ROW()-1),0))</f>
        <v>0</v>
      </c>
      <c r="D1531" s="44" cm="1">
        <f t="array" ref="D1531">IF(INDEX(G:G,ROW())&lt;&gt;"",INDEX(G:G,ROW()),IF(INDEX(E:E,ROW())&lt;&gt;0,INDEX(D:D,ROW()-1),0))</f>
        <v>0</v>
      </c>
      <c r="E1531" s="217" cm="1">
        <f t="array" ref="E1531">IF(INDEX(I:I,ROW())&lt;&gt;"",VALUE(TRIM(LEFT(INDEX(I:I,ROW()),6))),0)</f>
        <v>0</v>
      </c>
      <c r="F1531" s="283"/>
      <c r="G1531" s="287"/>
      <c r="H1531" s="302"/>
      <c r="I1531" s="288"/>
      <c r="J1531" s="302"/>
      <c r="K1531" s="303"/>
      <c r="L1531" s="50"/>
      <c r="M1531" s="63"/>
    </row>
    <row r="1532" spans="1:13">
      <c r="A1532" s="44" cm="1">
        <f t="array" aca="1" ref="A1532" ca="1">IF(INDEX(B:B,ROW()),COUNTIF(OFFSET(INDEX(B:B,ROW()),ROW()*-1+6,,ROW()-5),TRUE),0)</f>
        <v>0</v>
      </c>
      <c r="B1532" s="44" t="b" cm="1">
        <f t="array" ref="B1532">AND(分科號=INDEX(E:E,ROW()),INDEX(D:D,ROW())&gt;=分起日,INDEX(D:D,ROW())&lt;=分訖日,IF(分專案="全部",TRUE,INDEX(J:J,ROW())=分專案))</f>
        <v>0</v>
      </c>
      <c r="C1532" s="45" cm="1">
        <f t="array" ref="C1532">IF(INDEX(F:F,ROW())&lt;&gt;"",INDEX(F:F,ROW()),IF(INDEX(E:E,ROW())&lt;&gt;0,INDEX(C:C,ROW()-1),0))</f>
        <v>0</v>
      </c>
      <c r="D1532" s="44" cm="1">
        <f t="array" ref="D1532">IF(INDEX(G:G,ROW())&lt;&gt;"",INDEX(G:G,ROW()),IF(INDEX(E:E,ROW())&lt;&gt;0,INDEX(D:D,ROW()-1),0))</f>
        <v>0</v>
      </c>
      <c r="E1532" s="217" cm="1">
        <f t="array" ref="E1532">IF(INDEX(I:I,ROW())&lt;&gt;"",VALUE(TRIM(LEFT(INDEX(I:I,ROW()),6))),0)</f>
        <v>0</v>
      </c>
      <c r="F1532" s="283"/>
      <c r="G1532" s="287"/>
      <c r="H1532" s="302"/>
      <c r="I1532" s="288"/>
      <c r="J1532" s="302"/>
      <c r="K1532" s="303"/>
      <c r="L1532" s="50"/>
      <c r="M1532" s="63"/>
    </row>
    <row r="1533" spans="1:13">
      <c r="A1533" s="44" cm="1">
        <f t="array" aca="1" ref="A1533" ca="1">IF(INDEX(B:B,ROW()),COUNTIF(OFFSET(INDEX(B:B,ROW()),ROW()*-1+6,,ROW()-5),TRUE),0)</f>
        <v>0</v>
      </c>
      <c r="B1533" s="44" t="b" cm="1">
        <f t="array" ref="B1533">AND(分科號=INDEX(E:E,ROW()),INDEX(D:D,ROW())&gt;=分起日,INDEX(D:D,ROW())&lt;=分訖日,IF(分專案="全部",TRUE,INDEX(J:J,ROW())=分專案))</f>
        <v>0</v>
      </c>
      <c r="C1533" s="45" cm="1">
        <f t="array" ref="C1533">IF(INDEX(F:F,ROW())&lt;&gt;"",INDEX(F:F,ROW()),IF(INDEX(E:E,ROW())&lt;&gt;0,INDEX(C:C,ROW()-1),0))</f>
        <v>0</v>
      </c>
      <c r="D1533" s="44" cm="1">
        <f t="array" ref="D1533">IF(INDEX(G:G,ROW())&lt;&gt;"",INDEX(G:G,ROW()),IF(INDEX(E:E,ROW())&lt;&gt;0,INDEX(D:D,ROW()-1),0))</f>
        <v>0</v>
      </c>
      <c r="E1533" s="217" cm="1">
        <f t="array" ref="E1533">IF(INDEX(I:I,ROW())&lt;&gt;"",VALUE(TRIM(LEFT(INDEX(I:I,ROW()),6))),0)</f>
        <v>0</v>
      </c>
      <c r="F1533" s="283"/>
      <c r="G1533" s="287"/>
      <c r="H1533" s="302"/>
      <c r="I1533" s="288"/>
      <c r="J1533" s="302"/>
      <c r="K1533" s="303"/>
      <c r="L1533" s="50"/>
      <c r="M1533" s="63"/>
    </row>
    <row r="1534" spans="1:13">
      <c r="A1534" s="44" cm="1">
        <f t="array" aca="1" ref="A1534" ca="1">IF(INDEX(B:B,ROW()),COUNTIF(OFFSET(INDEX(B:B,ROW()),ROW()*-1+6,,ROW()-5),TRUE),0)</f>
        <v>0</v>
      </c>
      <c r="B1534" s="44" t="b" cm="1">
        <f t="array" ref="B1534">AND(分科號=INDEX(E:E,ROW()),INDEX(D:D,ROW())&gt;=分起日,INDEX(D:D,ROW())&lt;=分訖日,IF(分專案="全部",TRUE,INDEX(J:J,ROW())=分專案))</f>
        <v>0</v>
      </c>
      <c r="C1534" s="45" cm="1">
        <f t="array" ref="C1534">IF(INDEX(F:F,ROW())&lt;&gt;"",INDEX(F:F,ROW()),IF(INDEX(E:E,ROW())&lt;&gt;0,INDEX(C:C,ROW()-1),0))</f>
        <v>0</v>
      </c>
      <c r="D1534" s="44" cm="1">
        <f t="array" ref="D1534">IF(INDEX(G:G,ROW())&lt;&gt;"",INDEX(G:G,ROW()),IF(INDEX(E:E,ROW())&lt;&gt;0,INDEX(D:D,ROW()-1),0))</f>
        <v>0</v>
      </c>
      <c r="E1534" s="217" cm="1">
        <f t="array" ref="E1534">IF(INDEX(I:I,ROW())&lt;&gt;"",VALUE(TRIM(LEFT(INDEX(I:I,ROW()),6))),0)</f>
        <v>0</v>
      </c>
      <c r="F1534" s="283"/>
      <c r="G1534" s="287"/>
      <c r="H1534" s="302"/>
      <c r="I1534" s="288"/>
      <c r="J1534" s="302"/>
      <c r="K1534" s="303"/>
      <c r="L1534" s="50"/>
      <c r="M1534" s="63"/>
    </row>
    <row r="1535" spans="1:13">
      <c r="A1535" s="44" cm="1">
        <f t="array" aca="1" ref="A1535" ca="1">IF(INDEX(B:B,ROW()),COUNTIF(OFFSET(INDEX(B:B,ROW()),ROW()*-1+6,,ROW()-5),TRUE),0)</f>
        <v>0</v>
      </c>
      <c r="B1535" s="44" t="b" cm="1">
        <f t="array" ref="B1535">AND(分科號=INDEX(E:E,ROW()),INDEX(D:D,ROW())&gt;=分起日,INDEX(D:D,ROW())&lt;=分訖日,IF(分專案="全部",TRUE,INDEX(J:J,ROW())=分專案))</f>
        <v>0</v>
      </c>
      <c r="C1535" s="45" cm="1">
        <f t="array" ref="C1535">IF(INDEX(F:F,ROW())&lt;&gt;"",INDEX(F:F,ROW()),IF(INDEX(E:E,ROW())&lt;&gt;0,INDEX(C:C,ROW()-1),0))</f>
        <v>0</v>
      </c>
      <c r="D1535" s="44" cm="1">
        <f t="array" ref="D1535">IF(INDEX(G:G,ROW())&lt;&gt;"",INDEX(G:G,ROW()),IF(INDEX(E:E,ROW())&lt;&gt;0,INDEX(D:D,ROW()-1),0))</f>
        <v>0</v>
      </c>
      <c r="E1535" s="217" cm="1">
        <f t="array" ref="E1535">IF(INDEX(I:I,ROW())&lt;&gt;"",VALUE(TRIM(LEFT(INDEX(I:I,ROW()),6))),0)</f>
        <v>0</v>
      </c>
      <c r="F1535" s="283"/>
      <c r="G1535" s="287"/>
      <c r="H1535" s="302"/>
      <c r="I1535" s="288"/>
      <c r="J1535" s="302"/>
      <c r="K1535" s="303"/>
      <c r="L1535" s="50"/>
      <c r="M1535" s="63"/>
    </row>
    <row r="1536" spans="1:13">
      <c r="A1536" s="44" cm="1">
        <f t="array" aca="1" ref="A1536" ca="1">IF(INDEX(B:B,ROW()),COUNTIF(OFFSET(INDEX(B:B,ROW()),ROW()*-1+6,,ROW()-5),TRUE),0)</f>
        <v>0</v>
      </c>
      <c r="B1536" s="44" t="b" cm="1">
        <f t="array" ref="B1536">AND(分科號=INDEX(E:E,ROW()),INDEX(D:D,ROW())&gt;=分起日,INDEX(D:D,ROW())&lt;=分訖日,IF(分專案="全部",TRUE,INDEX(J:J,ROW())=分專案))</f>
        <v>0</v>
      </c>
      <c r="C1536" s="45" cm="1">
        <f t="array" ref="C1536">IF(INDEX(F:F,ROW())&lt;&gt;"",INDEX(F:F,ROW()),IF(INDEX(E:E,ROW())&lt;&gt;0,INDEX(C:C,ROW()-1),0))</f>
        <v>0</v>
      </c>
      <c r="D1536" s="44" cm="1">
        <f t="array" ref="D1536">IF(INDEX(G:G,ROW())&lt;&gt;"",INDEX(G:G,ROW()),IF(INDEX(E:E,ROW())&lt;&gt;0,INDEX(D:D,ROW()-1),0))</f>
        <v>0</v>
      </c>
      <c r="E1536" s="217" cm="1">
        <f t="array" ref="E1536">IF(INDEX(I:I,ROW())&lt;&gt;"",VALUE(TRIM(LEFT(INDEX(I:I,ROW()),6))),0)</f>
        <v>0</v>
      </c>
      <c r="F1536" s="283"/>
      <c r="G1536" s="287"/>
      <c r="H1536" s="302"/>
      <c r="I1536" s="288"/>
      <c r="J1536" s="302"/>
      <c r="K1536" s="303"/>
      <c r="L1536" s="50"/>
      <c r="M1536" s="63"/>
    </row>
    <row r="1537" spans="1:13">
      <c r="A1537" s="44" cm="1">
        <f t="array" aca="1" ref="A1537" ca="1">IF(INDEX(B:B,ROW()),COUNTIF(OFFSET(INDEX(B:B,ROW()),ROW()*-1+6,,ROW()-5),TRUE),0)</f>
        <v>0</v>
      </c>
      <c r="B1537" s="44" t="b" cm="1">
        <f t="array" ref="B1537">AND(分科號=INDEX(E:E,ROW()),INDEX(D:D,ROW())&gt;=分起日,INDEX(D:D,ROW())&lt;=分訖日,IF(分專案="全部",TRUE,INDEX(J:J,ROW())=分專案))</f>
        <v>0</v>
      </c>
      <c r="C1537" s="45" cm="1">
        <f t="array" ref="C1537">IF(INDEX(F:F,ROW())&lt;&gt;"",INDEX(F:F,ROW()),IF(INDEX(E:E,ROW())&lt;&gt;0,INDEX(C:C,ROW()-1),0))</f>
        <v>0</v>
      </c>
      <c r="D1537" s="44" cm="1">
        <f t="array" ref="D1537">IF(INDEX(G:G,ROW())&lt;&gt;"",INDEX(G:G,ROW()),IF(INDEX(E:E,ROW())&lt;&gt;0,INDEX(D:D,ROW()-1),0))</f>
        <v>0</v>
      </c>
      <c r="E1537" s="217" cm="1">
        <f t="array" ref="E1537">IF(INDEX(I:I,ROW())&lt;&gt;"",VALUE(TRIM(LEFT(INDEX(I:I,ROW()),6))),0)</f>
        <v>0</v>
      </c>
      <c r="F1537" s="283"/>
      <c r="G1537" s="287"/>
      <c r="H1537" s="302"/>
      <c r="I1537" s="288"/>
      <c r="J1537" s="302"/>
      <c r="K1537" s="303"/>
      <c r="L1537" s="50"/>
      <c r="M1537" s="63"/>
    </row>
    <row r="1538" spans="1:13">
      <c r="A1538" s="44" cm="1">
        <f t="array" aca="1" ref="A1538" ca="1">IF(INDEX(B:B,ROW()),COUNTIF(OFFSET(INDEX(B:B,ROW()),ROW()*-1+6,,ROW()-5),TRUE),0)</f>
        <v>0</v>
      </c>
      <c r="B1538" s="44" t="b" cm="1">
        <f t="array" ref="B1538">AND(分科號=INDEX(E:E,ROW()),INDEX(D:D,ROW())&gt;=分起日,INDEX(D:D,ROW())&lt;=分訖日,IF(分專案="全部",TRUE,INDEX(J:J,ROW())=分專案))</f>
        <v>0</v>
      </c>
      <c r="C1538" s="45" cm="1">
        <f t="array" ref="C1538">IF(INDEX(F:F,ROW())&lt;&gt;"",INDEX(F:F,ROW()),IF(INDEX(E:E,ROW())&lt;&gt;0,INDEX(C:C,ROW()-1),0))</f>
        <v>0</v>
      </c>
      <c r="D1538" s="44" cm="1">
        <f t="array" ref="D1538">IF(INDEX(G:G,ROW())&lt;&gt;"",INDEX(G:G,ROW()),IF(INDEX(E:E,ROW())&lt;&gt;0,INDEX(D:D,ROW()-1),0))</f>
        <v>0</v>
      </c>
      <c r="E1538" s="217" cm="1">
        <f t="array" ref="E1538">IF(INDEX(I:I,ROW())&lt;&gt;"",VALUE(TRIM(LEFT(INDEX(I:I,ROW()),6))),0)</f>
        <v>0</v>
      </c>
      <c r="F1538" s="283"/>
      <c r="G1538" s="287"/>
      <c r="H1538" s="302"/>
      <c r="I1538" s="288"/>
      <c r="J1538" s="302"/>
      <c r="K1538" s="303"/>
      <c r="L1538" s="50"/>
      <c r="M1538" s="63"/>
    </row>
    <row r="1539" spans="1:13">
      <c r="A1539" s="44" cm="1">
        <f t="array" aca="1" ref="A1539" ca="1">IF(INDEX(B:B,ROW()),COUNTIF(OFFSET(INDEX(B:B,ROW()),ROW()*-1+6,,ROW()-5),TRUE),0)</f>
        <v>0</v>
      </c>
      <c r="B1539" s="44" t="b" cm="1">
        <f t="array" ref="B1539">AND(分科號=INDEX(E:E,ROW()),INDEX(D:D,ROW())&gt;=分起日,INDEX(D:D,ROW())&lt;=分訖日,IF(分專案="全部",TRUE,INDEX(J:J,ROW())=分專案))</f>
        <v>0</v>
      </c>
      <c r="C1539" s="45" cm="1">
        <f t="array" ref="C1539">IF(INDEX(F:F,ROW())&lt;&gt;"",INDEX(F:F,ROW()),IF(INDEX(E:E,ROW())&lt;&gt;0,INDEX(C:C,ROW()-1),0))</f>
        <v>0</v>
      </c>
      <c r="D1539" s="44" cm="1">
        <f t="array" ref="D1539">IF(INDEX(G:G,ROW())&lt;&gt;"",INDEX(G:G,ROW()),IF(INDEX(E:E,ROW())&lt;&gt;0,INDEX(D:D,ROW()-1),0))</f>
        <v>0</v>
      </c>
      <c r="E1539" s="217" cm="1">
        <f t="array" ref="E1539">IF(INDEX(I:I,ROW())&lt;&gt;"",VALUE(TRIM(LEFT(INDEX(I:I,ROW()),6))),0)</f>
        <v>0</v>
      </c>
      <c r="F1539" s="283"/>
      <c r="G1539" s="287"/>
      <c r="H1539" s="302"/>
      <c r="I1539" s="288"/>
      <c r="J1539" s="302"/>
      <c r="K1539" s="303"/>
      <c r="L1539" s="50"/>
      <c r="M1539" s="63"/>
    </row>
    <row r="1540" spans="1:13">
      <c r="A1540" s="44" cm="1">
        <f t="array" aca="1" ref="A1540" ca="1">IF(INDEX(B:B,ROW()),COUNTIF(OFFSET(INDEX(B:B,ROW()),ROW()*-1+6,,ROW()-5),TRUE),0)</f>
        <v>0</v>
      </c>
      <c r="B1540" s="44" t="b" cm="1">
        <f t="array" ref="B1540">AND(分科號=INDEX(E:E,ROW()),INDEX(D:D,ROW())&gt;=分起日,INDEX(D:D,ROW())&lt;=分訖日,IF(分專案="全部",TRUE,INDEX(J:J,ROW())=分專案))</f>
        <v>0</v>
      </c>
      <c r="C1540" s="45" cm="1">
        <f t="array" ref="C1540">IF(INDEX(F:F,ROW())&lt;&gt;"",INDEX(F:F,ROW()),IF(INDEX(E:E,ROW())&lt;&gt;0,INDEX(C:C,ROW()-1),0))</f>
        <v>0</v>
      </c>
      <c r="D1540" s="44" cm="1">
        <f t="array" ref="D1540">IF(INDEX(G:G,ROW())&lt;&gt;"",INDEX(G:G,ROW()),IF(INDEX(E:E,ROW())&lt;&gt;0,INDEX(D:D,ROW()-1),0))</f>
        <v>0</v>
      </c>
      <c r="E1540" s="217" cm="1">
        <f t="array" ref="E1540">IF(INDEX(I:I,ROW())&lt;&gt;"",VALUE(TRIM(LEFT(INDEX(I:I,ROW()),6))),0)</f>
        <v>0</v>
      </c>
      <c r="F1540" s="283"/>
      <c r="G1540" s="287"/>
      <c r="H1540" s="302"/>
      <c r="I1540" s="288"/>
      <c r="J1540" s="302"/>
      <c r="K1540" s="303"/>
      <c r="L1540" s="50"/>
      <c r="M1540" s="63"/>
    </row>
    <row r="1541" spans="1:13">
      <c r="A1541" s="44" cm="1">
        <f t="array" aca="1" ref="A1541" ca="1">IF(INDEX(B:B,ROW()),COUNTIF(OFFSET(INDEX(B:B,ROW()),ROW()*-1+6,,ROW()-5),TRUE),0)</f>
        <v>0</v>
      </c>
      <c r="B1541" s="44" t="b" cm="1">
        <f t="array" ref="B1541">AND(分科號=INDEX(E:E,ROW()),INDEX(D:D,ROW())&gt;=分起日,INDEX(D:D,ROW())&lt;=分訖日,IF(分專案="全部",TRUE,INDEX(J:J,ROW())=分專案))</f>
        <v>0</v>
      </c>
      <c r="C1541" s="45" cm="1">
        <f t="array" ref="C1541">IF(INDEX(F:F,ROW())&lt;&gt;"",INDEX(F:F,ROW()),IF(INDEX(E:E,ROW())&lt;&gt;0,INDEX(C:C,ROW()-1),0))</f>
        <v>0</v>
      </c>
      <c r="D1541" s="44" cm="1">
        <f t="array" ref="D1541">IF(INDEX(G:G,ROW())&lt;&gt;"",INDEX(G:G,ROW()),IF(INDEX(E:E,ROW())&lt;&gt;0,INDEX(D:D,ROW()-1),0))</f>
        <v>0</v>
      </c>
      <c r="E1541" s="217" cm="1">
        <f t="array" ref="E1541">IF(INDEX(I:I,ROW())&lt;&gt;"",VALUE(TRIM(LEFT(INDEX(I:I,ROW()),6))),0)</f>
        <v>0</v>
      </c>
      <c r="F1541" s="283"/>
      <c r="G1541" s="287"/>
      <c r="H1541" s="302"/>
      <c r="I1541" s="288"/>
      <c r="J1541" s="302"/>
      <c r="K1541" s="303"/>
      <c r="L1541" s="50"/>
      <c r="M1541" s="63"/>
    </row>
    <row r="1542" spans="1:13">
      <c r="A1542" s="44" cm="1">
        <f t="array" aca="1" ref="A1542" ca="1">IF(INDEX(B:B,ROW()),COUNTIF(OFFSET(INDEX(B:B,ROW()),ROW()*-1+6,,ROW()-5),TRUE),0)</f>
        <v>0</v>
      </c>
      <c r="B1542" s="44" t="b" cm="1">
        <f t="array" ref="B1542">AND(分科號=INDEX(E:E,ROW()),INDEX(D:D,ROW())&gt;=分起日,INDEX(D:D,ROW())&lt;=分訖日,IF(分專案="全部",TRUE,INDEX(J:J,ROW())=分專案))</f>
        <v>0</v>
      </c>
      <c r="C1542" s="45" cm="1">
        <f t="array" ref="C1542">IF(INDEX(F:F,ROW())&lt;&gt;"",INDEX(F:F,ROW()),IF(INDEX(E:E,ROW())&lt;&gt;0,INDEX(C:C,ROW()-1),0))</f>
        <v>0</v>
      </c>
      <c r="D1542" s="44" cm="1">
        <f t="array" ref="D1542">IF(INDEX(G:G,ROW())&lt;&gt;"",INDEX(G:G,ROW()),IF(INDEX(E:E,ROW())&lt;&gt;0,INDEX(D:D,ROW()-1),0))</f>
        <v>0</v>
      </c>
      <c r="E1542" s="217" cm="1">
        <f t="array" ref="E1542">IF(INDEX(I:I,ROW())&lt;&gt;"",VALUE(TRIM(LEFT(INDEX(I:I,ROW()),6))),0)</f>
        <v>0</v>
      </c>
      <c r="F1542" s="283"/>
      <c r="G1542" s="287"/>
      <c r="H1542" s="302"/>
      <c r="I1542" s="288"/>
      <c r="J1542" s="302"/>
      <c r="K1542" s="303"/>
      <c r="L1542" s="50"/>
      <c r="M1542" s="63"/>
    </row>
    <row r="1543" spans="1:13">
      <c r="A1543" s="44" cm="1">
        <f t="array" aca="1" ref="A1543" ca="1">IF(INDEX(B:B,ROW()),COUNTIF(OFFSET(INDEX(B:B,ROW()),ROW()*-1+6,,ROW()-5),TRUE),0)</f>
        <v>0</v>
      </c>
      <c r="B1543" s="44" t="b" cm="1">
        <f t="array" ref="B1543">AND(分科號=INDEX(E:E,ROW()),INDEX(D:D,ROW())&gt;=分起日,INDEX(D:D,ROW())&lt;=分訖日,IF(分專案="全部",TRUE,INDEX(J:J,ROW())=分專案))</f>
        <v>0</v>
      </c>
      <c r="C1543" s="45" cm="1">
        <f t="array" ref="C1543">IF(INDEX(F:F,ROW())&lt;&gt;"",INDEX(F:F,ROW()),IF(INDEX(E:E,ROW())&lt;&gt;0,INDEX(C:C,ROW()-1),0))</f>
        <v>0</v>
      </c>
      <c r="D1543" s="44" cm="1">
        <f t="array" ref="D1543">IF(INDEX(G:G,ROW())&lt;&gt;"",INDEX(G:G,ROW()),IF(INDEX(E:E,ROW())&lt;&gt;0,INDEX(D:D,ROW()-1),0))</f>
        <v>0</v>
      </c>
      <c r="E1543" s="217" cm="1">
        <f t="array" ref="E1543">IF(INDEX(I:I,ROW())&lt;&gt;"",VALUE(TRIM(LEFT(INDEX(I:I,ROW()),6))),0)</f>
        <v>0</v>
      </c>
      <c r="F1543" s="283"/>
      <c r="G1543" s="287"/>
      <c r="H1543" s="302"/>
      <c r="I1543" s="288"/>
      <c r="J1543" s="302"/>
      <c r="K1543" s="303"/>
      <c r="L1543" s="50"/>
      <c r="M1543" s="63"/>
    </row>
    <row r="1544" spans="1:13">
      <c r="A1544" s="44" cm="1">
        <f t="array" aca="1" ref="A1544" ca="1">IF(INDEX(B:B,ROW()),COUNTIF(OFFSET(INDEX(B:B,ROW()),ROW()*-1+6,,ROW()-5),TRUE),0)</f>
        <v>0</v>
      </c>
      <c r="B1544" s="44" t="b" cm="1">
        <f t="array" ref="B1544">AND(分科號=INDEX(E:E,ROW()),INDEX(D:D,ROW())&gt;=分起日,INDEX(D:D,ROW())&lt;=分訖日,IF(分專案="全部",TRUE,INDEX(J:J,ROW())=分專案))</f>
        <v>0</v>
      </c>
      <c r="C1544" s="45" cm="1">
        <f t="array" ref="C1544">IF(INDEX(F:F,ROW())&lt;&gt;"",INDEX(F:F,ROW()),IF(INDEX(E:E,ROW())&lt;&gt;0,INDEX(C:C,ROW()-1),0))</f>
        <v>0</v>
      </c>
      <c r="D1544" s="44" cm="1">
        <f t="array" ref="D1544">IF(INDEX(G:G,ROW())&lt;&gt;"",INDEX(G:G,ROW()),IF(INDEX(E:E,ROW())&lt;&gt;0,INDEX(D:D,ROW()-1),0))</f>
        <v>0</v>
      </c>
      <c r="E1544" s="217" cm="1">
        <f t="array" ref="E1544">IF(INDEX(I:I,ROW())&lt;&gt;"",VALUE(TRIM(LEFT(INDEX(I:I,ROW()),6))),0)</f>
        <v>0</v>
      </c>
      <c r="F1544" s="283"/>
      <c r="G1544" s="287"/>
      <c r="H1544" s="302"/>
      <c r="I1544" s="288"/>
      <c r="J1544" s="302"/>
      <c r="K1544" s="303"/>
      <c r="L1544" s="50"/>
      <c r="M1544" s="63"/>
    </row>
    <row r="1545" spans="1:13">
      <c r="A1545" s="44" cm="1">
        <f t="array" aca="1" ref="A1545" ca="1">IF(INDEX(B:B,ROW()),COUNTIF(OFFSET(INDEX(B:B,ROW()),ROW()*-1+6,,ROW()-5),TRUE),0)</f>
        <v>0</v>
      </c>
      <c r="B1545" s="44" t="b" cm="1">
        <f t="array" ref="B1545">AND(分科號=INDEX(E:E,ROW()),INDEX(D:D,ROW())&gt;=分起日,INDEX(D:D,ROW())&lt;=分訖日,IF(分專案="全部",TRUE,INDEX(J:J,ROW())=分專案))</f>
        <v>0</v>
      </c>
      <c r="C1545" s="45" cm="1">
        <f t="array" ref="C1545">IF(INDEX(F:F,ROW())&lt;&gt;"",INDEX(F:F,ROW()),IF(INDEX(E:E,ROW())&lt;&gt;0,INDEX(C:C,ROW()-1),0))</f>
        <v>0</v>
      </c>
      <c r="D1545" s="44" cm="1">
        <f t="array" ref="D1545">IF(INDEX(G:G,ROW())&lt;&gt;"",INDEX(G:G,ROW()),IF(INDEX(E:E,ROW())&lt;&gt;0,INDEX(D:D,ROW()-1),0))</f>
        <v>0</v>
      </c>
      <c r="E1545" s="217" cm="1">
        <f t="array" ref="E1545">IF(INDEX(I:I,ROW())&lt;&gt;"",VALUE(TRIM(LEFT(INDEX(I:I,ROW()),6))),0)</f>
        <v>0</v>
      </c>
      <c r="F1545" s="283"/>
      <c r="G1545" s="287"/>
      <c r="H1545" s="302"/>
      <c r="I1545" s="288"/>
      <c r="J1545" s="302"/>
      <c r="K1545" s="303"/>
      <c r="L1545" s="50"/>
      <c r="M1545" s="63"/>
    </row>
    <row r="1546" spans="1:13">
      <c r="A1546" s="44" cm="1">
        <f t="array" aca="1" ref="A1546" ca="1">IF(INDEX(B:B,ROW()),COUNTIF(OFFSET(INDEX(B:B,ROW()),ROW()*-1+6,,ROW()-5),TRUE),0)</f>
        <v>0</v>
      </c>
      <c r="B1546" s="44" t="b" cm="1">
        <f t="array" ref="B1546">AND(分科號=INDEX(E:E,ROW()),INDEX(D:D,ROW())&gt;=分起日,INDEX(D:D,ROW())&lt;=分訖日,IF(分專案="全部",TRUE,INDEX(J:J,ROW())=分專案))</f>
        <v>0</v>
      </c>
      <c r="C1546" s="45" cm="1">
        <f t="array" ref="C1546">IF(INDEX(F:F,ROW())&lt;&gt;"",INDEX(F:F,ROW()),IF(INDEX(E:E,ROW())&lt;&gt;0,INDEX(C:C,ROW()-1),0))</f>
        <v>0</v>
      </c>
      <c r="D1546" s="44" cm="1">
        <f t="array" ref="D1546">IF(INDEX(G:G,ROW())&lt;&gt;"",INDEX(G:G,ROW()),IF(INDEX(E:E,ROW())&lt;&gt;0,INDEX(D:D,ROW()-1),0))</f>
        <v>0</v>
      </c>
      <c r="E1546" s="217" cm="1">
        <f t="array" ref="E1546">IF(INDEX(I:I,ROW())&lt;&gt;"",VALUE(TRIM(LEFT(INDEX(I:I,ROW()),6))),0)</f>
        <v>0</v>
      </c>
      <c r="F1546" s="283"/>
      <c r="G1546" s="287"/>
      <c r="H1546" s="302"/>
      <c r="I1546" s="288"/>
      <c r="J1546" s="302"/>
      <c r="K1546" s="303"/>
      <c r="L1546" s="50"/>
      <c r="M1546" s="63"/>
    </row>
    <row r="1547" spans="1:13">
      <c r="A1547" s="44" cm="1">
        <f t="array" aca="1" ref="A1547" ca="1">IF(INDEX(B:B,ROW()),COUNTIF(OFFSET(INDEX(B:B,ROW()),ROW()*-1+6,,ROW()-5),TRUE),0)</f>
        <v>0</v>
      </c>
      <c r="B1547" s="44" t="b" cm="1">
        <f t="array" ref="B1547">AND(分科號=INDEX(E:E,ROW()),INDEX(D:D,ROW())&gt;=分起日,INDEX(D:D,ROW())&lt;=分訖日,IF(分專案="全部",TRUE,INDEX(J:J,ROW())=分專案))</f>
        <v>0</v>
      </c>
      <c r="C1547" s="45" cm="1">
        <f t="array" ref="C1547">IF(INDEX(F:F,ROW())&lt;&gt;"",INDEX(F:F,ROW()),IF(INDEX(E:E,ROW())&lt;&gt;0,INDEX(C:C,ROW()-1),0))</f>
        <v>0</v>
      </c>
      <c r="D1547" s="44" cm="1">
        <f t="array" ref="D1547">IF(INDEX(G:G,ROW())&lt;&gt;"",INDEX(G:G,ROW()),IF(INDEX(E:E,ROW())&lt;&gt;0,INDEX(D:D,ROW()-1),0))</f>
        <v>0</v>
      </c>
      <c r="E1547" s="217" cm="1">
        <f t="array" ref="E1547">IF(INDEX(I:I,ROW())&lt;&gt;"",VALUE(TRIM(LEFT(INDEX(I:I,ROW()),6))),0)</f>
        <v>0</v>
      </c>
      <c r="F1547" s="283"/>
      <c r="G1547" s="287"/>
      <c r="H1547" s="302"/>
      <c r="I1547" s="288"/>
      <c r="J1547" s="302"/>
      <c r="K1547" s="303"/>
      <c r="L1547" s="50"/>
      <c r="M1547" s="63"/>
    </row>
    <row r="1548" spans="1:13">
      <c r="A1548" s="44" cm="1">
        <f t="array" aca="1" ref="A1548" ca="1">IF(INDEX(B:B,ROW()),COUNTIF(OFFSET(INDEX(B:B,ROW()),ROW()*-1+6,,ROW()-5),TRUE),0)</f>
        <v>0</v>
      </c>
      <c r="B1548" s="44" t="b" cm="1">
        <f t="array" ref="B1548">AND(分科號=INDEX(E:E,ROW()),INDEX(D:D,ROW())&gt;=分起日,INDEX(D:D,ROW())&lt;=分訖日,IF(分專案="全部",TRUE,INDEX(J:J,ROW())=分專案))</f>
        <v>0</v>
      </c>
      <c r="C1548" s="45" cm="1">
        <f t="array" ref="C1548">IF(INDEX(F:F,ROW())&lt;&gt;"",INDEX(F:F,ROW()),IF(INDEX(E:E,ROW())&lt;&gt;0,INDEX(C:C,ROW()-1),0))</f>
        <v>0</v>
      </c>
      <c r="D1548" s="44" cm="1">
        <f t="array" ref="D1548">IF(INDEX(G:G,ROW())&lt;&gt;"",INDEX(G:G,ROW()),IF(INDEX(E:E,ROW())&lt;&gt;0,INDEX(D:D,ROW()-1),0))</f>
        <v>0</v>
      </c>
      <c r="E1548" s="217" cm="1">
        <f t="array" ref="E1548">IF(INDEX(I:I,ROW())&lt;&gt;"",VALUE(TRIM(LEFT(INDEX(I:I,ROW()),6))),0)</f>
        <v>0</v>
      </c>
      <c r="F1548" s="283"/>
      <c r="G1548" s="287"/>
      <c r="H1548" s="302"/>
      <c r="I1548" s="288"/>
      <c r="J1548" s="302"/>
      <c r="K1548" s="303"/>
      <c r="L1548" s="50"/>
      <c r="M1548" s="63"/>
    </row>
    <row r="1549" spans="1:13">
      <c r="A1549" s="44" cm="1">
        <f t="array" aca="1" ref="A1549" ca="1">IF(INDEX(B:B,ROW()),COUNTIF(OFFSET(INDEX(B:B,ROW()),ROW()*-1+6,,ROW()-5),TRUE),0)</f>
        <v>0</v>
      </c>
      <c r="B1549" s="44" t="b" cm="1">
        <f t="array" ref="B1549">AND(分科號=INDEX(E:E,ROW()),INDEX(D:D,ROW())&gt;=分起日,INDEX(D:D,ROW())&lt;=分訖日,IF(分專案="全部",TRUE,INDEX(J:J,ROW())=分專案))</f>
        <v>0</v>
      </c>
      <c r="C1549" s="45" cm="1">
        <f t="array" ref="C1549">IF(INDEX(F:F,ROW())&lt;&gt;"",INDEX(F:F,ROW()),IF(INDEX(E:E,ROW())&lt;&gt;0,INDEX(C:C,ROW()-1),0))</f>
        <v>0</v>
      </c>
      <c r="D1549" s="44" cm="1">
        <f t="array" ref="D1549">IF(INDEX(G:G,ROW())&lt;&gt;"",INDEX(G:G,ROW()),IF(INDEX(E:E,ROW())&lt;&gt;0,INDEX(D:D,ROW()-1),0))</f>
        <v>0</v>
      </c>
      <c r="E1549" s="217" cm="1">
        <f t="array" ref="E1549">IF(INDEX(I:I,ROW())&lt;&gt;"",VALUE(TRIM(LEFT(INDEX(I:I,ROW()),6))),0)</f>
        <v>0</v>
      </c>
      <c r="F1549" s="283"/>
      <c r="G1549" s="287"/>
      <c r="H1549" s="302"/>
      <c r="I1549" s="288"/>
      <c r="J1549" s="302"/>
      <c r="K1549" s="303"/>
      <c r="L1549" s="50"/>
      <c r="M1549" s="63"/>
    </row>
    <row r="1550" spans="1:13">
      <c r="A1550" s="44" cm="1">
        <f t="array" aca="1" ref="A1550" ca="1">IF(INDEX(B:B,ROW()),COUNTIF(OFFSET(INDEX(B:B,ROW()),ROW()*-1+6,,ROW()-5),TRUE),0)</f>
        <v>0</v>
      </c>
      <c r="B1550" s="44" t="b" cm="1">
        <f t="array" ref="B1550">AND(分科號=INDEX(E:E,ROW()),INDEX(D:D,ROW())&gt;=分起日,INDEX(D:D,ROW())&lt;=分訖日,IF(分專案="全部",TRUE,INDEX(J:J,ROW())=分專案))</f>
        <v>0</v>
      </c>
      <c r="C1550" s="45" cm="1">
        <f t="array" ref="C1550">IF(INDEX(F:F,ROW())&lt;&gt;"",INDEX(F:F,ROW()),IF(INDEX(E:E,ROW())&lt;&gt;0,INDEX(C:C,ROW()-1),0))</f>
        <v>0</v>
      </c>
      <c r="D1550" s="44" cm="1">
        <f t="array" ref="D1550">IF(INDEX(G:G,ROW())&lt;&gt;"",INDEX(G:G,ROW()),IF(INDEX(E:E,ROW())&lt;&gt;0,INDEX(D:D,ROW()-1),0))</f>
        <v>0</v>
      </c>
      <c r="E1550" s="217" cm="1">
        <f t="array" ref="E1550">IF(INDEX(I:I,ROW())&lt;&gt;"",VALUE(TRIM(LEFT(INDEX(I:I,ROW()),6))),0)</f>
        <v>0</v>
      </c>
      <c r="F1550" s="283"/>
      <c r="G1550" s="287"/>
      <c r="H1550" s="302"/>
      <c r="I1550" s="288"/>
      <c r="J1550" s="302"/>
      <c r="K1550" s="303"/>
      <c r="L1550" s="50"/>
      <c r="M1550" s="63"/>
    </row>
    <row r="1551" spans="1:13">
      <c r="A1551" s="44" cm="1">
        <f t="array" aca="1" ref="A1551" ca="1">IF(INDEX(B:B,ROW()),COUNTIF(OFFSET(INDEX(B:B,ROW()),ROW()*-1+6,,ROW()-5),TRUE),0)</f>
        <v>0</v>
      </c>
      <c r="B1551" s="44" t="b" cm="1">
        <f t="array" ref="B1551">AND(分科號=INDEX(E:E,ROW()),INDEX(D:D,ROW())&gt;=分起日,INDEX(D:D,ROW())&lt;=分訖日,IF(分專案="全部",TRUE,INDEX(J:J,ROW())=分專案))</f>
        <v>0</v>
      </c>
      <c r="C1551" s="45" cm="1">
        <f t="array" ref="C1551">IF(INDEX(F:F,ROW())&lt;&gt;"",INDEX(F:F,ROW()),IF(INDEX(E:E,ROW())&lt;&gt;0,INDEX(C:C,ROW()-1),0))</f>
        <v>0</v>
      </c>
      <c r="D1551" s="44" cm="1">
        <f t="array" ref="D1551">IF(INDEX(G:G,ROW())&lt;&gt;"",INDEX(G:G,ROW()),IF(INDEX(E:E,ROW())&lt;&gt;0,INDEX(D:D,ROW()-1),0))</f>
        <v>0</v>
      </c>
      <c r="E1551" s="217" cm="1">
        <f t="array" ref="E1551">IF(INDEX(I:I,ROW())&lt;&gt;"",VALUE(TRIM(LEFT(INDEX(I:I,ROW()),6))),0)</f>
        <v>0</v>
      </c>
      <c r="F1551" s="283"/>
      <c r="G1551" s="287"/>
      <c r="H1551" s="302"/>
      <c r="I1551" s="288"/>
      <c r="J1551" s="302"/>
      <c r="K1551" s="303"/>
      <c r="L1551" s="50"/>
      <c r="M1551" s="63"/>
    </row>
    <row r="1552" spans="1:13">
      <c r="A1552" s="44" cm="1">
        <f t="array" aca="1" ref="A1552" ca="1">IF(INDEX(B:B,ROW()),COUNTIF(OFFSET(INDEX(B:B,ROW()),ROW()*-1+6,,ROW()-5),TRUE),0)</f>
        <v>0</v>
      </c>
      <c r="B1552" s="44" t="b" cm="1">
        <f t="array" ref="B1552">AND(分科號=INDEX(E:E,ROW()),INDEX(D:D,ROW())&gt;=分起日,INDEX(D:D,ROW())&lt;=分訖日,IF(分專案="全部",TRUE,INDEX(J:J,ROW())=分專案))</f>
        <v>0</v>
      </c>
      <c r="C1552" s="45" cm="1">
        <f t="array" ref="C1552">IF(INDEX(F:F,ROW())&lt;&gt;"",INDEX(F:F,ROW()),IF(INDEX(E:E,ROW())&lt;&gt;0,INDEX(C:C,ROW()-1),0))</f>
        <v>0</v>
      </c>
      <c r="D1552" s="44" cm="1">
        <f t="array" ref="D1552">IF(INDEX(G:G,ROW())&lt;&gt;"",INDEX(G:G,ROW()),IF(INDEX(E:E,ROW())&lt;&gt;0,INDEX(D:D,ROW()-1),0))</f>
        <v>0</v>
      </c>
      <c r="E1552" s="217" cm="1">
        <f t="array" ref="E1552">IF(INDEX(I:I,ROW())&lt;&gt;"",VALUE(TRIM(LEFT(INDEX(I:I,ROW()),6))),0)</f>
        <v>0</v>
      </c>
      <c r="F1552" s="283"/>
      <c r="G1552" s="287"/>
      <c r="H1552" s="302"/>
      <c r="I1552" s="288"/>
      <c r="J1552" s="302"/>
      <c r="K1552" s="303"/>
      <c r="L1552" s="50"/>
      <c r="M1552" s="63"/>
    </row>
    <row r="1553" spans="1:13">
      <c r="A1553" s="44" cm="1">
        <f t="array" aca="1" ref="A1553" ca="1">IF(INDEX(B:B,ROW()),COUNTIF(OFFSET(INDEX(B:B,ROW()),ROW()*-1+6,,ROW()-5),TRUE),0)</f>
        <v>0</v>
      </c>
      <c r="B1553" s="44" t="b" cm="1">
        <f t="array" ref="B1553">AND(分科號=INDEX(E:E,ROW()),INDEX(D:D,ROW())&gt;=分起日,INDEX(D:D,ROW())&lt;=分訖日,IF(分專案="全部",TRUE,INDEX(J:J,ROW())=分專案))</f>
        <v>0</v>
      </c>
      <c r="C1553" s="45" cm="1">
        <f t="array" ref="C1553">IF(INDEX(F:F,ROW())&lt;&gt;"",INDEX(F:F,ROW()),IF(INDEX(E:E,ROW())&lt;&gt;0,INDEX(C:C,ROW()-1),0))</f>
        <v>0</v>
      </c>
      <c r="D1553" s="44" cm="1">
        <f t="array" ref="D1553">IF(INDEX(G:G,ROW())&lt;&gt;"",INDEX(G:G,ROW()),IF(INDEX(E:E,ROW())&lt;&gt;0,INDEX(D:D,ROW()-1),0))</f>
        <v>0</v>
      </c>
      <c r="E1553" s="217" cm="1">
        <f t="array" ref="E1553">IF(INDEX(I:I,ROW())&lt;&gt;"",VALUE(TRIM(LEFT(INDEX(I:I,ROW()),6))),0)</f>
        <v>0</v>
      </c>
      <c r="F1553" s="283"/>
      <c r="G1553" s="287"/>
      <c r="H1553" s="302"/>
      <c r="I1553" s="288"/>
      <c r="J1553" s="302"/>
      <c r="K1553" s="303"/>
      <c r="L1553" s="50"/>
      <c r="M1553" s="63"/>
    </row>
    <row r="1554" spans="1:13">
      <c r="A1554" s="44" cm="1">
        <f t="array" aca="1" ref="A1554" ca="1">IF(INDEX(B:B,ROW()),COUNTIF(OFFSET(INDEX(B:B,ROW()),ROW()*-1+6,,ROW()-5),TRUE),0)</f>
        <v>0</v>
      </c>
      <c r="B1554" s="44" t="b" cm="1">
        <f t="array" ref="B1554">AND(分科號=INDEX(E:E,ROW()),INDEX(D:D,ROW())&gt;=分起日,INDEX(D:D,ROW())&lt;=分訖日,IF(分專案="全部",TRUE,INDEX(J:J,ROW())=分專案))</f>
        <v>0</v>
      </c>
      <c r="C1554" s="45" cm="1">
        <f t="array" ref="C1554">IF(INDEX(F:F,ROW())&lt;&gt;"",INDEX(F:F,ROW()),IF(INDEX(E:E,ROW())&lt;&gt;0,INDEX(C:C,ROW()-1),0))</f>
        <v>0</v>
      </c>
      <c r="D1554" s="44" cm="1">
        <f t="array" ref="D1554">IF(INDEX(G:G,ROW())&lt;&gt;"",INDEX(G:G,ROW()),IF(INDEX(E:E,ROW())&lt;&gt;0,INDEX(D:D,ROW()-1),0))</f>
        <v>0</v>
      </c>
      <c r="E1554" s="217" cm="1">
        <f t="array" ref="E1554">IF(INDEX(I:I,ROW())&lt;&gt;"",VALUE(TRIM(LEFT(INDEX(I:I,ROW()),6))),0)</f>
        <v>0</v>
      </c>
      <c r="F1554" s="283"/>
      <c r="G1554" s="287"/>
      <c r="H1554" s="302"/>
      <c r="I1554" s="288"/>
      <c r="J1554" s="302"/>
      <c r="K1554" s="303"/>
      <c r="L1554" s="50"/>
      <c r="M1554" s="63"/>
    </row>
    <row r="1555" spans="1:13">
      <c r="A1555" s="44" cm="1">
        <f t="array" aca="1" ref="A1555" ca="1">IF(INDEX(B:B,ROW()),COUNTIF(OFFSET(INDEX(B:B,ROW()),ROW()*-1+6,,ROW()-5),TRUE),0)</f>
        <v>0</v>
      </c>
      <c r="B1555" s="44" t="b" cm="1">
        <f t="array" ref="B1555">AND(分科號=INDEX(E:E,ROW()),INDEX(D:D,ROW())&gt;=分起日,INDEX(D:D,ROW())&lt;=分訖日,IF(分專案="全部",TRUE,INDEX(J:J,ROW())=分專案))</f>
        <v>0</v>
      </c>
      <c r="C1555" s="45" cm="1">
        <f t="array" ref="C1555">IF(INDEX(F:F,ROW())&lt;&gt;"",INDEX(F:F,ROW()),IF(INDEX(E:E,ROW())&lt;&gt;0,INDEX(C:C,ROW()-1),0))</f>
        <v>0</v>
      </c>
      <c r="D1555" s="44" cm="1">
        <f t="array" ref="D1555">IF(INDEX(G:G,ROW())&lt;&gt;"",INDEX(G:G,ROW()),IF(INDEX(E:E,ROW())&lt;&gt;0,INDEX(D:D,ROW()-1),0))</f>
        <v>0</v>
      </c>
      <c r="E1555" s="217" cm="1">
        <f t="array" ref="E1555">IF(INDEX(I:I,ROW())&lt;&gt;"",VALUE(TRIM(LEFT(INDEX(I:I,ROW()),6))),0)</f>
        <v>0</v>
      </c>
      <c r="F1555" s="283"/>
      <c r="G1555" s="287"/>
      <c r="H1555" s="302"/>
      <c r="I1555" s="288"/>
      <c r="J1555" s="302"/>
      <c r="K1555" s="303"/>
      <c r="L1555" s="50"/>
      <c r="M1555" s="63"/>
    </row>
    <row r="1556" spans="1:13">
      <c r="A1556" s="44" cm="1">
        <f t="array" aca="1" ref="A1556" ca="1">IF(INDEX(B:B,ROW()),COUNTIF(OFFSET(INDEX(B:B,ROW()),ROW()*-1+6,,ROW()-5),TRUE),0)</f>
        <v>0</v>
      </c>
      <c r="B1556" s="44" t="b" cm="1">
        <f t="array" ref="B1556">AND(分科號=INDEX(E:E,ROW()),INDEX(D:D,ROW())&gt;=分起日,INDEX(D:D,ROW())&lt;=分訖日,IF(分專案="全部",TRUE,INDEX(J:J,ROW())=分專案))</f>
        <v>0</v>
      </c>
      <c r="C1556" s="45" cm="1">
        <f t="array" ref="C1556">IF(INDEX(F:F,ROW())&lt;&gt;"",INDEX(F:F,ROW()),IF(INDEX(E:E,ROW())&lt;&gt;0,INDEX(C:C,ROW()-1),0))</f>
        <v>0</v>
      </c>
      <c r="D1556" s="44" cm="1">
        <f t="array" ref="D1556">IF(INDEX(G:G,ROW())&lt;&gt;"",INDEX(G:G,ROW()),IF(INDEX(E:E,ROW())&lt;&gt;0,INDEX(D:D,ROW()-1),0))</f>
        <v>0</v>
      </c>
      <c r="E1556" s="217" cm="1">
        <f t="array" ref="E1556">IF(INDEX(I:I,ROW())&lt;&gt;"",VALUE(TRIM(LEFT(INDEX(I:I,ROW()),6))),0)</f>
        <v>0</v>
      </c>
      <c r="F1556" s="283"/>
      <c r="G1556" s="287"/>
      <c r="H1556" s="302"/>
      <c r="I1556" s="288"/>
      <c r="J1556" s="302"/>
      <c r="K1556" s="303"/>
      <c r="L1556" s="50"/>
      <c r="M1556" s="63"/>
    </row>
    <row r="1557" spans="1:13">
      <c r="A1557" s="44" cm="1">
        <f t="array" aca="1" ref="A1557" ca="1">IF(INDEX(B:B,ROW()),COUNTIF(OFFSET(INDEX(B:B,ROW()),ROW()*-1+6,,ROW()-5),TRUE),0)</f>
        <v>0</v>
      </c>
      <c r="B1557" s="44" t="b" cm="1">
        <f t="array" ref="B1557">AND(分科號=INDEX(E:E,ROW()),INDEX(D:D,ROW())&gt;=分起日,INDEX(D:D,ROW())&lt;=分訖日,IF(分專案="全部",TRUE,INDEX(J:J,ROW())=分專案))</f>
        <v>0</v>
      </c>
      <c r="C1557" s="45" cm="1">
        <f t="array" ref="C1557">IF(INDEX(F:F,ROW())&lt;&gt;"",INDEX(F:F,ROW()),IF(INDEX(E:E,ROW())&lt;&gt;0,INDEX(C:C,ROW()-1),0))</f>
        <v>0</v>
      </c>
      <c r="D1557" s="44" cm="1">
        <f t="array" ref="D1557">IF(INDEX(G:G,ROW())&lt;&gt;"",INDEX(G:G,ROW()),IF(INDEX(E:E,ROW())&lt;&gt;0,INDEX(D:D,ROW()-1),0))</f>
        <v>0</v>
      </c>
      <c r="E1557" s="217" cm="1">
        <f t="array" ref="E1557">IF(INDEX(I:I,ROW())&lt;&gt;"",VALUE(TRIM(LEFT(INDEX(I:I,ROW()),6))),0)</f>
        <v>0</v>
      </c>
      <c r="F1557" s="283"/>
      <c r="G1557" s="287"/>
      <c r="H1557" s="302"/>
      <c r="I1557" s="288"/>
      <c r="J1557" s="302"/>
      <c r="K1557" s="303"/>
      <c r="L1557" s="50"/>
      <c r="M1557" s="63"/>
    </row>
    <row r="1558" spans="1:13">
      <c r="A1558" s="44" cm="1">
        <f t="array" aca="1" ref="A1558" ca="1">IF(INDEX(B:B,ROW()),COUNTIF(OFFSET(INDEX(B:B,ROW()),ROW()*-1+6,,ROW()-5),TRUE),0)</f>
        <v>0</v>
      </c>
      <c r="B1558" s="44" t="b" cm="1">
        <f t="array" ref="B1558">AND(分科號=INDEX(E:E,ROW()),INDEX(D:D,ROW())&gt;=分起日,INDEX(D:D,ROW())&lt;=分訖日,IF(分專案="全部",TRUE,INDEX(J:J,ROW())=分專案))</f>
        <v>0</v>
      </c>
      <c r="C1558" s="45" cm="1">
        <f t="array" ref="C1558">IF(INDEX(F:F,ROW())&lt;&gt;"",INDEX(F:F,ROW()),IF(INDEX(E:E,ROW())&lt;&gt;0,INDEX(C:C,ROW()-1),0))</f>
        <v>0</v>
      </c>
      <c r="D1558" s="44" cm="1">
        <f t="array" ref="D1558">IF(INDEX(G:G,ROW())&lt;&gt;"",INDEX(G:G,ROW()),IF(INDEX(E:E,ROW())&lt;&gt;0,INDEX(D:D,ROW()-1),0))</f>
        <v>0</v>
      </c>
      <c r="E1558" s="217" cm="1">
        <f t="array" ref="E1558">IF(INDEX(I:I,ROW())&lt;&gt;"",VALUE(TRIM(LEFT(INDEX(I:I,ROW()),6))),0)</f>
        <v>0</v>
      </c>
      <c r="F1558" s="283"/>
      <c r="G1558" s="287"/>
      <c r="H1558" s="302"/>
      <c r="I1558" s="288"/>
      <c r="J1558" s="302"/>
      <c r="K1558" s="303"/>
      <c r="L1558" s="50"/>
      <c r="M1558" s="63"/>
    </row>
    <row r="1559" spans="1:13">
      <c r="A1559" s="44" cm="1">
        <f t="array" aca="1" ref="A1559" ca="1">IF(INDEX(B:B,ROW()),COUNTIF(OFFSET(INDEX(B:B,ROW()),ROW()*-1+6,,ROW()-5),TRUE),0)</f>
        <v>0</v>
      </c>
      <c r="B1559" s="44" t="b" cm="1">
        <f t="array" ref="B1559">AND(分科號=INDEX(E:E,ROW()),INDEX(D:D,ROW())&gt;=分起日,INDEX(D:D,ROW())&lt;=分訖日,IF(分專案="全部",TRUE,INDEX(J:J,ROW())=分專案))</f>
        <v>0</v>
      </c>
      <c r="C1559" s="45" cm="1">
        <f t="array" ref="C1559">IF(INDEX(F:F,ROW())&lt;&gt;"",INDEX(F:F,ROW()),IF(INDEX(E:E,ROW())&lt;&gt;0,INDEX(C:C,ROW()-1),0))</f>
        <v>0</v>
      </c>
      <c r="D1559" s="44" cm="1">
        <f t="array" ref="D1559">IF(INDEX(G:G,ROW())&lt;&gt;"",INDEX(G:G,ROW()),IF(INDEX(E:E,ROW())&lt;&gt;0,INDEX(D:D,ROW()-1),0))</f>
        <v>0</v>
      </c>
      <c r="E1559" s="217" cm="1">
        <f t="array" ref="E1559">IF(INDEX(I:I,ROW())&lt;&gt;"",VALUE(TRIM(LEFT(INDEX(I:I,ROW()),6))),0)</f>
        <v>0</v>
      </c>
      <c r="F1559" s="283"/>
      <c r="G1559" s="287"/>
      <c r="H1559" s="302"/>
      <c r="I1559" s="288"/>
      <c r="J1559" s="302"/>
      <c r="K1559" s="303"/>
      <c r="L1559" s="50"/>
      <c r="M1559" s="63"/>
    </row>
    <row r="1560" spans="1:13">
      <c r="A1560" s="44" cm="1">
        <f t="array" aca="1" ref="A1560" ca="1">IF(INDEX(B:B,ROW()),COUNTIF(OFFSET(INDEX(B:B,ROW()),ROW()*-1+6,,ROW()-5),TRUE),0)</f>
        <v>0</v>
      </c>
      <c r="B1560" s="44" t="b" cm="1">
        <f t="array" ref="B1560">AND(分科號=INDEX(E:E,ROW()),INDEX(D:D,ROW())&gt;=分起日,INDEX(D:D,ROW())&lt;=分訖日,IF(分專案="全部",TRUE,INDEX(J:J,ROW())=分專案))</f>
        <v>0</v>
      </c>
      <c r="C1560" s="45" cm="1">
        <f t="array" ref="C1560">IF(INDEX(F:F,ROW())&lt;&gt;"",INDEX(F:F,ROW()),IF(INDEX(E:E,ROW())&lt;&gt;0,INDEX(C:C,ROW()-1),0))</f>
        <v>0</v>
      </c>
      <c r="D1560" s="44" cm="1">
        <f t="array" ref="D1560">IF(INDEX(G:G,ROW())&lt;&gt;"",INDEX(G:G,ROW()),IF(INDEX(E:E,ROW())&lt;&gt;0,INDEX(D:D,ROW()-1),0))</f>
        <v>0</v>
      </c>
      <c r="E1560" s="217" cm="1">
        <f t="array" ref="E1560">IF(INDEX(I:I,ROW())&lt;&gt;"",VALUE(TRIM(LEFT(INDEX(I:I,ROW()),6))),0)</f>
        <v>0</v>
      </c>
      <c r="F1560" s="283"/>
      <c r="G1560" s="287"/>
      <c r="H1560" s="302"/>
      <c r="I1560" s="288"/>
      <c r="J1560" s="302"/>
      <c r="K1560" s="303"/>
      <c r="L1560" s="50"/>
      <c r="M1560" s="63"/>
    </row>
    <row r="1561" spans="1:13">
      <c r="A1561" s="44" cm="1">
        <f t="array" aca="1" ref="A1561" ca="1">IF(INDEX(B:B,ROW()),COUNTIF(OFFSET(INDEX(B:B,ROW()),ROW()*-1+6,,ROW()-5),TRUE),0)</f>
        <v>0</v>
      </c>
      <c r="B1561" s="44" t="b" cm="1">
        <f t="array" ref="B1561">AND(分科號=INDEX(E:E,ROW()),INDEX(D:D,ROW())&gt;=分起日,INDEX(D:D,ROW())&lt;=分訖日,IF(分專案="全部",TRUE,INDEX(J:J,ROW())=分專案))</f>
        <v>0</v>
      </c>
      <c r="C1561" s="45" cm="1">
        <f t="array" ref="C1561">IF(INDEX(F:F,ROW())&lt;&gt;"",INDEX(F:F,ROW()),IF(INDEX(E:E,ROW())&lt;&gt;0,INDEX(C:C,ROW()-1),0))</f>
        <v>0</v>
      </c>
      <c r="D1561" s="44" cm="1">
        <f t="array" ref="D1561">IF(INDEX(G:G,ROW())&lt;&gt;"",INDEX(G:G,ROW()),IF(INDEX(E:E,ROW())&lt;&gt;0,INDEX(D:D,ROW()-1),0))</f>
        <v>0</v>
      </c>
      <c r="E1561" s="217" cm="1">
        <f t="array" ref="E1561">IF(INDEX(I:I,ROW())&lt;&gt;"",VALUE(TRIM(LEFT(INDEX(I:I,ROW()),6))),0)</f>
        <v>0</v>
      </c>
      <c r="F1561" s="283"/>
      <c r="G1561" s="287"/>
      <c r="H1561" s="302"/>
      <c r="I1561" s="288"/>
      <c r="J1561" s="302"/>
      <c r="K1561" s="303"/>
      <c r="L1561" s="50"/>
      <c r="M1561" s="63"/>
    </row>
    <row r="1562" spans="1:13">
      <c r="A1562" s="44" cm="1">
        <f t="array" aca="1" ref="A1562" ca="1">IF(INDEX(B:B,ROW()),COUNTIF(OFFSET(INDEX(B:B,ROW()),ROW()*-1+6,,ROW()-5),TRUE),0)</f>
        <v>0</v>
      </c>
      <c r="B1562" s="44" t="b" cm="1">
        <f t="array" ref="B1562">AND(分科號=INDEX(E:E,ROW()),INDEX(D:D,ROW())&gt;=分起日,INDEX(D:D,ROW())&lt;=分訖日,IF(分專案="全部",TRUE,INDEX(J:J,ROW())=分專案))</f>
        <v>0</v>
      </c>
      <c r="C1562" s="45" cm="1">
        <f t="array" ref="C1562">IF(INDEX(F:F,ROW())&lt;&gt;"",INDEX(F:F,ROW()),IF(INDEX(E:E,ROW())&lt;&gt;0,INDEX(C:C,ROW()-1),0))</f>
        <v>0</v>
      </c>
      <c r="D1562" s="44" cm="1">
        <f t="array" ref="D1562">IF(INDEX(G:G,ROW())&lt;&gt;"",INDEX(G:G,ROW()),IF(INDEX(E:E,ROW())&lt;&gt;0,INDEX(D:D,ROW()-1),0))</f>
        <v>0</v>
      </c>
      <c r="E1562" s="217" cm="1">
        <f t="array" ref="E1562">IF(INDEX(I:I,ROW())&lt;&gt;"",VALUE(TRIM(LEFT(INDEX(I:I,ROW()),6))),0)</f>
        <v>0</v>
      </c>
      <c r="F1562" s="283"/>
      <c r="G1562" s="287"/>
      <c r="H1562" s="302"/>
      <c r="I1562" s="288"/>
      <c r="J1562" s="302"/>
      <c r="K1562" s="303"/>
      <c r="L1562" s="50"/>
      <c r="M1562" s="63"/>
    </row>
    <row r="1563" spans="1:13">
      <c r="A1563" s="44" cm="1">
        <f t="array" aca="1" ref="A1563" ca="1">IF(INDEX(B:B,ROW()),COUNTIF(OFFSET(INDEX(B:B,ROW()),ROW()*-1+6,,ROW()-5),TRUE),0)</f>
        <v>0</v>
      </c>
      <c r="B1563" s="44" t="b" cm="1">
        <f t="array" ref="B1563">AND(分科號=INDEX(E:E,ROW()),INDEX(D:D,ROW())&gt;=分起日,INDEX(D:D,ROW())&lt;=分訖日,IF(分專案="全部",TRUE,INDEX(J:J,ROW())=分專案))</f>
        <v>0</v>
      </c>
      <c r="C1563" s="45" cm="1">
        <f t="array" ref="C1563">IF(INDEX(F:F,ROW())&lt;&gt;"",INDEX(F:F,ROW()),IF(INDEX(E:E,ROW())&lt;&gt;0,INDEX(C:C,ROW()-1),0))</f>
        <v>0</v>
      </c>
      <c r="D1563" s="44" cm="1">
        <f t="array" ref="D1563">IF(INDEX(G:G,ROW())&lt;&gt;"",INDEX(G:G,ROW()),IF(INDEX(E:E,ROW())&lt;&gt;0,INDEX(D:D,ROW()-1),0))</f>
        <v>0</v>
      </c>
      <c r="E1563" s="217" cm="1">
        <f t="array" ref="E1563">IF(INDEX(I:I,ROW())&lt;&gt;"",VALUE(TRIM(LEFT(INDEX(I:I,ROW()),6))),0)</f>
        <v>0</v>
      </c>
      <c r="F1563" s="283"/>
      <c r="G1563" s="287"/>
      <c r="H1563" s="302"/>
      <c r="I1563" s="288"/>
      <c r="J1563" s="302"/>
      <c r="K1563" s="303"/>
      <c r="L1563" s="50"/>
      <c r="M1563" s="63"/>
    </row>
    <row r="1564" spans="1:13">
      <c r="A1564" s="44" cm="1">
        <f t="array" aca="1" ref="A1564" ca="1">IF(INDEX(B:B,ROW()),COUNTIF(OFFSET(INDEX(B:B,ROW()),ROW()*-1+6,,ROW()-5),TRUE),0)</f>
        <v>0</v>
      </c>
      <c r="B1564" s="44" t="b" cm="1">
        <f t="array" ref="B1564">AND(分科號=INDEX(E:E,ROW()),INDEX(D:D,ROW())&gt;=分起日,INDEX(D:D,ROW())&lt;=分訖日,IF(分專案="全部",TRUE,INDEX(J:J,ROW())=分專案))</f>
        <v>0</v>
      </c>
      <c r="C1564" s="45" cm="1">
        <f t="array" ref="C1564">IF(INDEX(F:F,ROW())&lt;&gt;"",INDEX(F:F,ROW()),IF(INDEX(E:E,ROW())&lt;&gt;0,INDEX(C:C,ROW()-1),0))</f>
        <v>0</v>
      </c>
      <c r="D1564" s="44" cm="1">
        <f t="array" ref="D1564">IF(INDEX(G:G,ROW())&lt;&gt;"",INDEX(G:G,ROW()),IF(INDEX(E:E,ROW())&lt;&gt;0,INDEX(D:D,ROW()-1),0))</f>
        <v>0</v>
      </c>
      <c r="E1564" s="217" cm="1">
        <f t="array" ref="E1564">IF(INDEX(I:I,ROW())&lt;&gt;"",VALUE(TRIM(LEFT(INDEX(I:I,ROW()),6))),0)</f>
        <v>0</v>
      </c>
      <c r="F1564" s="283"/>
      <c r="G1564" s="287"/>
      <c r="H1564" s="302"/>
      <c r="I1564" s="288"/>
      <c r="J1564" s="302"/>
      <c r="K1564" s="303"/>
      <c r="L1564" s="50"/>
      <c r="M1564" s="63"/>
    </row>
    <row r="1565" spans="1:13">
      <c r="A1565" s="44" cm="1">
        <f t="array" aca="1" ref="A1565" ca="1">IF(INDEX(B:B,ROW()),COUNTIF(OFFSET(INDEX(B:B,ROW()),ROW()*-1+6,,ROW()-5),TRUE),0)</f>
        <v>0</v>
      </c>
      <c r="B1565" s="44" t="b" cm="1">
        <f t="array" ref="B1565">AND(分科號=INDEX(E:E,ROW()),INDEX(D:D,ROW())&gt;=分起日,INDEX(D:D,ROW())&lt;=分訖日,IF(分專案="全部",TRUE,INDEX(J:J,ROW())=分專案))</f>
        <v>0</v>
      </c>
      <c r="C1565" s="45" cm="1">
        <f t="array" ref="C1565">IF(INDEX(F:F,ROW())&lt;&gt;"",INDEX(F:F,ROW()),IF(INDEX(E:E,ROW())&lt;&gt;0,INDEX(C:C,ROW()-1),0))</f>
        <v>0</v>
      </c>
      <c r="D1565" s="44" cm="1">
        <f t="array" ref="D1565">IF(INDEX(G:G,ROW())&lt;&gt;"",INDEX(G:G,ROW()),IF(INDEX(E:E,ROW())&lt;&gt;0,INDEX(D:D,ROW()-1),0))</f>
        <v>0</v>
      </c>
      <c r="E1565" s="217" cm="1">
        <f t="array" ref="E1565">IF(INDEX(I:I,ROW())&lt;&gt;"",VALUE(TRIM(LEFT(INDEX(I:I,ROW()),6))),0)</f>
        <v>0</v>
      </c>
      <c r="F1565" s="283"/>
      <c r="G1565" s="287"/>
      <c r="H1565" s="302"/>
      <c r="I1565" s="288"/>
      <c r="J1565" s="302"/>
      <c r="K1565" s="303"/>
      <c r="L1565" s="50"/>
      <c r="M1565" s="63"/>
    </row>
    <row r="1566" spans="1:13">
      <c r="A1566" s="44" cm="1">
        <f t="array" aca="1" ref="A1566" ca="1">IF(INDEX(B:B,ROW()),COUNTIF(OFFSET(INDEX(B:B,ROW()),ROW()*-1+6,,ROW()-5),TRUE),0)</f>
        <v>0</v>
      </c>
      <c r="B1566" s="44" t="b" cm="1">
        <f t="array" ref="B1566">AND(分科號=INDEX(E:E,ROW()),INDEX(D:D,ROW())&gt;=分起日,INDEX(D:D,ROW())&lt;=分訖日,IF(分專案="全部",TRUE,INDEX(J:J,ROW())=分專案))</f>
        <v>0</v>
      </c>
      <c r="C1566" s="45" cm="1">
        <f t="array" ref="C1566">IF(INDEX(F:F,ROW())&lt;&gt;"",INDEX(F:F,ROW()),IF(INDEX(E:E,ROW())&lt;&gt;0,INDEX(C:C,ROW()-1),0))</f>
        <v>0</v>
      </c>
      <c r="D1566" s="44" cm="1">
        <f t="array" ref="D1566">IF(INDEX(G:G,ROW())&lt;&gt;"",INDEX(G:G,ROW()),IF(INDEX(E:E,ROW())&lt;&gt;0,INDEX(D:D,ROW()-1),0))</f>
        <v>0</v>
      </c>
      <c r="E1566" s="217" cm="1">
        <f t="array" ref="E1566">IF(INDEX(I:I,ROW())&lt;&gt;"",VALUE(TRIM(LEFT(INDEX(I:I,ROW()),6))),0)</f>
        <v>0</v>
      </c>
      <c r="F1566" s="283"/>
      <c r="G1566" s="287"/>
      <c r="H1566" s="302"/>
      <c r="I1566" s="288"/>
      <c r="J1566" s="302"/>
      <c r="K1566" s="303"/>
      <c r="L1566" s="50"/>
      <c r="M1566" s="63"/>
    </row>
    <row r="1567" spans="1:13">
      <c r="A1567" s="44" cm="1">
        <f t="array" aca="1" ref="A1567" ca="1">IF(INDEX(B:B,ROW()),COUNTIF(OFFSET(INDEX(B:B,ROW()),ROW()*-1+6,,ROW()-5),TRUE),0)</f>
        <v>0</v>
      </c>
      <c r="B1567" s="44" t="b" cm="1">
        <f t="array" ref="B1567">AND(分科號=INDEX(E:E,ROW()),INDEX(D:D,ROW())&gt;=分起日,INDEX(D:D,ROW())&lt;=分訖日,IF(分專案="全部",TRUE,INDEX(J:J,ROW())=分專案))</f>
        <v>0</v>
      </c>
      <c r="C1567" s="45" cm="1">
        <f t="array" ref="C1567">IF(INDEX(F:F,ROW())&lt;&gt;"",INDEX(F:F,ROW()),IF(INDEX(E:E,ROW())&lt;&gt;0,INDEX(C:C,ROW()-1),0))</f>
        <v>0</v>
      </c>
      <c r="D1567" s="44" cm="1">
        <f t="array" ref="D1567">IF(INDEX(G:G,ROW())&lt;&gt;"",INDEX(G:G,ROW()),IF(INDEX(E:E,ROW())&lt;&gt;0,INDEX(D:D,ROW()-1),0))</f>
        <v>0</v>
      </c>
      <c r="E1567" s="217" cm="1">
        <f t="array" ref="E1567">IF(INDEX(I:I,ROW())&lt;&gt;"",VALUE(TRIM(LEFT(INDEX(I:I,ROW()),6))),0)</f>
        <v>0</v>
      </c>
      <c r="F1567" s="283"/>
      <c r="G1567" s="287"/>
      <c r="H1567" s="302"/>
      <c r="I1567" s="288"/>
      <c r="J1567" s="302"/>
      <c r="K1567" s="303"/>
      <c r="L1567" s="50"/>
      <c r="M1567" s="63"/>
    </row>
    <row r="1568" spans="1:13">
      <c r="A1568" s="44" cm="1">
        <f t="array" aca="1" ref="A1568" ca="1">IF(INDEX(B:B,ROW()),COUNTIF(OFFSET(INDEX(B:B,ROW()),ROW()*-1+6,,ROW()-5),TRUE),0)</f>
        <v>0</v>
      </c>
      <c r="B1568" s="44" t="b" cm="1">
        <f t="array" ref="B1568">AND(分科號=INDEX(E:E,ROW()),INDEX(D:D,ROW())&gt;=分起日,INDEX(D:D,ROW())&lt;=分訖日,IF(分專案="全部",TRUE,INDEX(J:J,ROW())=分專案))</f>
        <v>0</v>
      </c>
      <c r="C1568" s="45" cm="1">
        <f t="array" ref="C1568">IF(INDEX(F:F,ROW())&lt;&gt;"",INDEX(F:F,ROW()),IF(INDEX(E:E,ROW())&lt;&gt;0,INDEX(C:C,ROW()-1),0))</f>
        <v>0</v>
      </c>
      <c r="D1568" s="44" cm="1">
        <f t="array" ref="D1568">IF(INDEX(G:G,ROW())&lt;&gt;"",INDEX(G:G,ROW()),IF(INDEX(E:E,ROW())&lt;&gt;0,INDEX(D:D,ROW()-1),0))</f>
        <v>0</v>
      </c>
      <c r="E1568" s="217" cm="1">
        <f t="array" ref="E1568">IF(INDEX(I:I,ROW())&lt;&gt;"",VALUE(TRIM(LEFT(INDEX(I:I,ROW()),6))),0)</f>
        <v>0</v>
      </c>
      <c r="F1568" s="283"/>
      <c r="G1568" s="287"/>
      <c r="H1568" s="302"/>
      <c r="I1568" s="288"/>
      <c r="J1568" s="302"/>
      <c r="K1568" s="303"/>
      <c r="L1568" s="50"/>
      <c r="M1568" s="63"/>
    </row>
    <row r="1569" spans="1:13">
      <c r="A1569" s="44" cm="1">
        <f t="array" aca="1" ref="A1569" ca="1">IF(INDEX(B:B,ROW()),COUNTIF(OFFSET(INDEX(B:B,ROW()),ROW()*-1+6,,ROW()-5),TRUE),0)</f>
        <v>0</v>
      </c>
      <c r="B1569" s="44" t="b" cm="1">
        <f t="array" ref="B1569">AND(分科號=INDEX(E:E,ROW()),INDEX(D:D,ROW())&gt;=分起日,INDEX(D:D,ROW())&lt;=分訖日,IF(分專案="全部",TRUE,INDEX(J:J,ROW())=分專案))</f>
        <v>0</v>
      </c>
      <c r="C1569" s="45" cm="1">
        <f t="array" ref="C1569">IF(INDEX(F:F,ROW())&lt;&gt;"",INDEX(F:F,ROW()),IF(INDEX(E:E,ROW())&lt;&gt;0,INDEX(C:C,ROW()-1),0))</f>
        <v>0</v>
      </c>
      <c r="D1569" s="44" cm="1">
        <f t="array" ref="D1569">IF(INDEX(G:G,ROW())&lt;&gt;"",INDEX(G:G,ROW()),IF(INDEX(E:E,ROW())&lt;&gt;0,INDEX(D:D,ROW()-1),0))</f>
        <v>0</v>
      </c>
      <c r="E1569" s="217" cm="1">
        <f t="array" ref="E1569">IF(INDEX(I:I,ROW())&lt;&gt;"",VALUE(TRIM(LEFT(INDEX(I:I,ROW()),6))),0)</f>
        <v>0</v>
      </c>
      <c r="F1569" s="283"/>
      <c r="G1569" s="287"/>
      <c r="H1569" s="302"/>
      <c r="I1569" s="288"/>
      <c r="J1569" s="302"/>
      <c r="K1569" s="303"/>
      <c r="L1569" s="50"/>
      <c r="M1569" s="63"/>
    </row>
    <row r="1570" spans="1:13">
      <c r="A1570" s="44" cm="1">
        <f t="array" aca="1" ref="A1570" ca="1">IF(INDEX(B:B,ROW()),COUNTIF(OFFSET(INDEX(B:B,ROW()),ROW()*-1+6,,ROW()-5),TRUE),0)</f>
        <v>0</v>
      </c>
      <c r="B1570" s="44" t="b" cm="1">
        <f t="array" ref="B1570">AND(分科號=INDEX(E:E,ROW()),INDEX(D:D,ROW())&gt;=分起日,INDEX(D:D,ROW())&lt;=分訖日,IF(分專案="全部",TRUE,INDEX(J:J,ROW())=分專案))</f>
        <v>0</v>
      </c>
      <c r="C1570" s="45" cm="1">
        <f t="array" ref="C1570">IF(INDEX(F:F,ROW())&lt;&gt;"",INDEX(F:F,ROW()),IF(INDEX(E:E,ROW())&lt;&gt;0,INDEX(C:C,ROW()-1),0))</f>
        <v>0</v>
      </c>
      <c r="D1570" s="44" cm="1">
        <f t="array" ref="D1570">IF(INDEX(G:G,ROW())&lt;&gt;"",INDEX(G:G,ROW()),IF(INDEX(E:E,ROW())&lt;&gt;0,INDEX(D:D,ROW()-1),0))</f>
        <v>0</v>
      </c>
      <c r="E1570" s="217" cm="1">
        <f t="array" ref="E1570">IF(INDEX(I:I,ROW())&lt;&gt;"",VALUE(TRIM(LEFT(INDEX(I:I,ROW()),6))),0)</f>
        <v>0</v>
      </c>
      <c r="F1570" s="283"/>
      <c r="G1570" s="287"/>
      <c r="H1570" s="302"/>
      <c r="I1570" s="288"/>
      <c r="J1570" s="302"/>
      <c r="K1570" s="303"/>
      <c r="L1570" s="50"/>
      <c r="M1570" s="63"/>
    </row>
    <row r="1571" spans="1:13">
      <c r="A1571" s="44" cm="1">
        <f t="array" aca="1" ref="A1571" ca="1">IF(INDEX(B:B,ROW()),COUNTIF(OFFSET(INDEX(B:B,ROW()),ROW()*-1+6,,ROW()-5),TRUE),0)</f>
        <v>0</v>
      </c>
      <c r="B1571" s="44" t="b" cm="1">
        <f t="array" ref="B1571">AND(分科號=INDEX(E:E,ROW()),INDEX(D:D,ROW())&gt;=分起日,INDEX(D:D,ROW())&lt;=分訖日,IF(分專案="全部",TRUE,INDEX(J:J,ROW())=分專案))</f>
        <v>0</v>
      </c>
      <c r="C1571" s="45" cm="1">
        <f t="array" ref="C1571">IF(INDEX(F:F,ROW())&lt;&gt;"",INDEX(F:F,ROW()),IF(INDEX(E:E,ROW())&lt;&gt;0,INDEX(C:C,ROW()-1),0))</f>
        <v>0</v>
      </c>
      <c r="D1571" s="44" cm="1">
        <f t="array" ref="D1571">IF(INDEX(G:G,ROW())&lt;&gt;"",INDEX(G:G,ROW()),IF(INDEX(E:E,ROW())&lt;&gt;0,INDEX(D:D,ROW()-1),0))</f>
        <v>0</v>
      </c>
      <c r="E1571" s="217" cm="1">
        <f t="array" ref="E1571">IF(INDEX(I:I,ROW())&lt;&gt;"",VALUE(TRIM(LEFT(INDEX(I:I,ROW()),6))),0)</f>
        <v>0</v>
      </c>
      <c r="F1571" s="283"/>
      <c r="G1571" s="287"/>
      <c r="H1571" s="302"/>
      <c r="I1571" s="288"/>
      <c r="J1571" s="302"/>
      <c r="K1571" s="303"/>
      <c r="L1571" s="50"/>
      <c r="M1571" s="63"/>
    </row>
    <row r="1572" spans="1:13">
      <c r="A1572" s="44" cm="1">
        <f t="array" aca="1" ref="A1572" ca="1">IF(INDEX(B:B,ROW()),COUNTIF(OFFSET(INDEX(B:B,ROW()),ROW()*-1+6,,ROW()-5),TRUE),0)</f>
        <v>0</v>
      </c>
      <c r="B1572" s="44" t="b" cm="1">
        <f t="array" ref="B1572">AND(分科號=INDEX(E:E,ROW()),INDEX(D:D,ROW())&gt;=分起日,INDEX(D:D,ROW())&lt;=分訖日,IF(分專案="全部",TRUE,INDEX(J:J,ROW())=分專案))</f>
        <v>0</v>
      </c>
      <c r="C1572" s="45" cm="1">
        <f t="array" ref="C1572">IF(INDEX(F:F,ROW())&lt;&gt;"",INDEX(F:F,ROW()),IF(INDEX(E:E,ROW())&lt;&gt;0,INDEX(C:C,ROW()-1),0))</f>
        <v>0</v>
      </c>
      <c r="D1572" s="44" cm="1">
        <f t="array" ref="D1572">IF(INDEX(G:G,ROW())&lt;&gt;"",INDEX(G:G,ROW()),IF(INDEX(E:E,ROW())&lt;&gt;0,INDEX(D:D,ROW()-1),0))</f>
        <v>0</v>
      </c>
      <c r="E1572" s="217" cm="1">
        <f t="array" ref="E1572">IF(INDEX(I:I,ROW())&lt;&gt;"",VALUE(TRIM(LEFT(INDEX(I:I,ROW()),6))),0)</f>
        <v>0</v>
      </c>
      <c r="F1572" s="283"/>
      <c r="G1572" s="287"/>
      <c r="H1572" s="302"/>
      <c r="I1572" s="288"/>
      <c r="J1572" s="302"/>
      <c r="K1572" s="303"/>
      <c r="L1572" s="50"/>
      <c r="M1572" s="63"/>
    </row>
    <row r="1573" spans="1:13">
      <c r="A1573" s="44" cm="1">
        <f t="array" aca="1" ref="A1573" ca="1">IF(INDEX(B:B,ROW()),COUNTIF(OFFSET(INDEX(B:B,ROW()),ROW()*-1+6,,ROW()-5),TRUE),0)</f>
        <v>0</v>
      </c>
      <c r="B1573" s="44" t="b" cm="1">
        <f t="array" ref="B1573">AND(分科號=INDEX(E:E,ROW()),INDEX(D:D,ROW())&gt;=分起日,INDEX(D:D,ROW())&lt;=分訖日,IF(分專案="全部",TRUE,INDEX(J:J,ROW())=分專案))</f>
        <v>0</v>
      </c>
      <c r="C1573" s="45" cm="1">
        <f t="array" ref="C1573">IF(INDEX(F:F,ROW())&lt;&gt;"",INDEX(F:F,ROW()),IF(INDEX(E:E,ROW())&lt;&gt;0,INDEX(C:C,ROW()-1),0))</f>
        <v>0</v>
      </c>
      <c r="D1573" s="44" cm="1">
        <f t="array" ref="D1573">IF(INDEX(G:G,ROW())&lt;&gt;"",INDEX(G:G,ROW()),IF(INDEX(E:E,ROW())&lt;&gt;0,INDEX(D:D,ROW()-1),0))</f>
        <v>0</v>
      </c>
      <c r="E1573" s="217" cm="1">
        <f t="array" ref="E1573">IF(INDEX(I:I,ROW())&lt;&gt;"",VALUE(TRIM(LEFT(INDEX(I:I,ROW()),6))),0)</f>
        <v>0</v>
      </c>
      <c r="F1573" s="283"/>
      <c r="G1573" s="287"/>
      <c r="H1573" s="302"/>
      <c r="I1573" s="288"/>
      <c r="J1573" s="302"/>
      <c r="K1573" s="303"/>
      <c r="L1573" s="50"/>
      <c r="M1573" s="63"/>
    </row>
    <row r="1574" spans="1:13">
      <c r="A1574" s="44" cm="1">
        <f t="array" aca="1" ref="A1574" ca="1">IF(INDEX(B:B,ROW()),COUNTIF(OFFSET(INDEX(B:B,ROW()),ROW()*-1+6,,ROW()-5),TRUE),0)</f>
        <v>0</v>
      </c>
      <c r="B1574" s="44" t="b" cm="1">
        <f t="array" ref="B1574">AND(分科號=INDEX(E:E,ROW()),INDEX(D:D,ROW())&gt;=分起日,INDEX(D:D,ROW())&lt;=分訖日,IF(分專案="全部",TRUE,INDEX(J:J,ROW())=分專案))</f>
        <v>0</v>
      </c>
      <c r="C1574" s="45" cm="1">
        <f t="array" ref="C1574">IF(INDEX(F:F,ROW())&lt;&gt;"",INDEX(F:F,ROW()),IF(INDEX(E:E,ROW())&lt;&gt;0,INDEX(C:C,ROW()-1),0))</f>
        <v>0</v>
      </c>
      <c r="D1574" s="44" cm="1">
        <f t="array" ref="D1574">IF(INDEX(G:G,ROW())&lt;&gt;"",INDEX(G:G,ROW()),IF(INDEX(E:E,ROW())&lt;&gt;0,INDEX(D:D,ROW()-1),0))</f>
        <v>0</v>
      </c>
      <c r="E1574" s="217" cm="1">
        <f t="array" ref="E1574">IF(INDEX(I:I,ROW())&lt;&gt;"",VALUE(TRIM(LEFT(INDEX(I:I,ROW()),6))),0)</f>
        <v>0</v>
      </c>
      <c r="F1574" s="283"/>
      <c r="G1574" s="287"/>
      <c r="H1574" s="302"/>
      <c r="I1574" s="288"/>
      <c r="J1574" s="302"/>
      <c r="K1574" s="303"/>
      <c r="L1574" s="50"/>
      <c r="M1574" s="63"/>
    </row>
    <row r="1575" spans="1:13">
      <c r="A1575" s="44" cm="1">
        <f t="array" aca="1" ref="A1575" ca="1">IF(INDEX(B:B,ROW()),COUNTIF(OFFSET(INDEX(B:B,ROW()),ROW()*-1+6,,ROW()-5),TRUE),0)</f>
        <v>0</v>
      </c>
      <c r="B1575" s="44" t="b" cm="1">
        <f t="array" ref="B1575">AND(分科號=INDEX(E:E,ROW()),INDEX(D:D,ROW())&gt;=分起日,INDEX(D:D,ROW())&lt;=分訖日,IF(分專案="全部",TRUE,INDEX(J:J,ROW())=分專案))</f>
        <v>0</v>
      </c>
      <c r="C1575" s="45" cm="1">
        <f t="array" ref="C1575">IF(INDEX(F:F,ROW())&lt;&gt;"",INDEX(F:F,ROW()),IF(INDEX(E:E,ROW())&lt;&gt;0,INDEX(C:C,ROW()-1),0))</f>
        <v>0</v>
      </c>
      <c r="D1575" s="44" cm="1">
        <f t="array" ref="D1575">IF(INDEX(G:G,ROW())&lt;&gt;"",INDEX(G:G,ROW()),IF(INDEX(E:E,ROW())&lt;&gt;0,INDEX(D:D,ROW()-1),0))</f>
        <v>0</v>
      </c>
      <c r="E1575" s="217" cm="1">
        <f t="array" ref="E1575">IF(INDEX(I:I,ROW())&lt;&gt;"",VALUE(TRIM(LEFT(INDEX(I:I,ROW()),6))),0)</f>
        <v>0</v>
      </c>
      <c r="F1575" s="283"/>
      <c r="G1575" s="287"/>
      <c r="H1575" s="302"/>
      <c r="I1575" s="288"/>
      <c r="J1575" s="302"/>
      <c r="K1575" s="303"/>
      <c r="L1575" s="50"/>
      <c r="M1575" s="63"/>
    </row>
    <row r="1576" spans="1:13">
      <c r="A1576" s="44" cm="1">
        <f t="array" aca="1" ref="A1576" ca="1">IF(INDEX(B:B,ROW()),COUNTIF(OFFSET(INDEX(B:B,ROW()),ROW()*-1+6,,ROW()-5),TRUE),0)</f>
        <v>0</v>
      </c>
      <c r="B1576" s="44" t="b" cm="1">
        <f t="array" ref="B1576">AND(分科號=INDEX(E:E,ROW()),INDEX(D:D,ROW())&gt;=分起日,INDEX(D:D,ROW())&lt;=分訖日,IF(分專案="全部",TRUE,INDEX(J:J,ROW())=分專案))</f>
        <v>0</v>
      </c>
      <c r="C1576" s="45" cm="1">
        <f t="array" ref="C1576">IF(INDEX(F:F,ROW())&lt;&gt;"",INDEX(F:F,ROW()),IF(INDEX(E:E,ROW())&lt;&gt;0,INDEX(C:C,ROW()-1),0))</f>
        <v>0</v>
      </c>
      <c r="D1576" s="44" cm="1">
        <f t="array" ref="D1576">IF(INDEX(G:G,ROW())&lt;&gt;"",INDEX(G:G,ROW()),IF(INDEX(E:E,ROW())&lt;&gt;0,INDEX(D:D,ROW()-1),0))</f>
        <v>0</v>
      </c>
      <c r="E1576" s="217" cm="1">
        <f t="array" ref="E1576">IF(INDEX(I:I,ROW())&lt;&gt;"",VALUE(TRIM(LEFT(INDEX(I:I,ROW()),6))),0)</f>
        <v>0</v>
      </c>
      <c r="F1576" s="283"/>
      <c r="G1576" s="287"/>
      <c r="H1576" s="302"/>
      <c r="I1576" s="288"/>
      <c r="J1576" s="302"/>
      <c r="K1576" s="303"/>
      <c r="L1576" s="50"/>
      <c r="M1576" s="63"/>
    </row>
    <row r="1577" spans="1:13">
      <c r="A1577" s="44" cm="1">
        <f t="array" aca="1" ref="A1577" ca="1">IF(INDEX(B:B,ROW()),COUNTIF(OFFSET(INDEX(B:B,ROW()),ROW()*-1+6,,ROW()-5),TRUE),0)</f>
        <v>0</v>
      </c>
      <c r="B1577" s="44" t="b" cm="1">
        <f t="array" ref="B1577">AND(分科號=INDEX(E:E,ROW()),INDEX(D:D,ROW())&gt;=分起日,INDEX(D:D,ROW())&lt;=分訖日,IF(分專案="全部",TRUE,INDEX(J:J,ROW())=分專案))</f>
        <v>0</v>
      </c>
      <c r="C1577" s="45" cm="1">
        <f t="array" ref="C1577">IF(INDEX(F:F,ROW())&lt;&gt;"",INDEX(F:F,ROW()),IF(INDEX(E:E,ROW())&lt;&gt;0,INDEX(C:C,ROW()-1),0))</f>
        <v>0</v>
      </c>
      <c r="D1577" s="44" cm="1">
        <f t="array" ref="D1577">IF(INDEX(G:G,ROW())&lt;&gt;"",INDEX(G:G,ROW()),IF(INDEX(E:E,ROW())&lt;&gt;0,INDEX(D:D,ROW()-1),0))</f>
        <v>0</v>
      </c>
      <c r="E1577" s="217" cm="1">
        <f t="array" ref="E1577">IF(INDEX(I:I,ROW())&lt;&gt;"",VALUE(TRIM(LEFT(INDEX(I:I,ROW()),6))),0)</f>
        <v>0</v>
      </c>
      <c r="F1577" s="283"/>
      <c r="G1577" s="287"/>
      <c r="H1577" s="302"/>
      <c r="I1577" s="288"/>
      <c r="J1577" s="302"/>
      <c r="K1577" s="303"/>
      <c r="L1577" s="50"/>
      <c r="M1577" s="63"/>
    </row>
    <row r="1578" spans="1:13">
      <c r="A1578" s="44" cm="1">
        <f t="array" aca="1" ref="A1578" ca="1">IF(INDEX(B:B,ROW()),COUNTIF(OFFSET(INDEX(B:B,ROW()),ROW()*-1+6,,ROW()-5),TRUE),0)</f>
        <v>0</v>
      </c>
      <c r="B1578" s="44" t="b" cm="1">
        <f t="array" ref="B1578">AND(分科號=INDEX(E:E,ROW()),INDEX(D:D,ROW())&gt;=分起日,INDEX(D:D,ROW())&lt;=分訖日,IF(分專案="全部",TRUE,INDEX(J:J,ROW())=分專案))</f>
        <v>0</v>
      </c>
      <c r="C1578" s="45" cm="1">
        <f t="array" ref="C1578">IF(INDEX(F:F,ROW())&lt;&gt;"",INDEX(F:F,ROW()),IF(INDEX(E:E,ROW())&lt;&gt;0,INDEX(C:C,ROW()-1),0))</f>
        <v>0</v>
      </c>
      <c r="D1578" s="44" cm="1">
        <f t="array" ref="D1578">IF(INDEX(G:G,ROW())&lt;&gt;"",INDEX(G:G,ROW()),IF(INDEX(E:E,ROW())&lt;&gt;0,INDEX(D:D,ROW()-1),0))</f>
        <v>0</v>
      </c>
      <c r="E1578" s="217" cm="1">
        <f t="array" ref="E1578">IF(INDEX(I:I,ROW())&lt;&gt;"",VALUE(TRIM(LEFT(INDEX(I:I,ROW()),6))),0)</f>
        <v>0</v>
      </c>
      <c r="F1578" s="283"/>
      <c r="G1578" s="287"/>
      <c r="H1578" s="302"/>
      <c r="I1578" s="288"/>
      <c r="J1578" s="302"/>
      <c r="K1578" s="303"/>
      <c r="L1578" s="50"/>
      <c r="M1578" s="63"/>
    </row>
    <row r="1579" spans="1:13">
      <c r="A1579" s="44" cm="1">
        <f t="array" aca="1" ref="A1579" ca="1">IF(INDEX(B:B,ROW()),COUNTIF(OFFSET(INDEX(B:B,ROW()),ROW()*-1+6,,ROW()-5),TRUE),0)</f>
        <v>0</v>
      </c>
      <c r="B1579" s="44" t="b" cm="1">
        <f t="array" ref="B1579">AND(分科號=INDEX(E:E,ROW()),INDEX(D:D,ROW())&gt;=分起日,INDEX(D:D,ROW())&lt;=分訖日,IF(分專案="全部",TRUE,INDEX(J:J,ROW())=分專案))</f>
        <v>0</v>
      </c>
      <c r="C1579" s="45" cm="1">
        <f t="array" ref="C1579">IF(INDEX(F:F,ROW())&lt;&gt;"",INDEX(F:F,ROW()),IF(INDEX(E:E,ROW())&lt;&gt;0,INDEX(C:C,ROW()-1),0))</f>
        <v>0</v>
      </c>
      <c r="D1579" s="44" cm="1">
        <f t="array" ref="D1579">IF(INDEX(G:G,ROW())&lt;&gt;"",INDEX(G:G,ROW()),IF(INDEX(E:E,ROW())&lt;&gt;0,INDEX(D:D,ROW()-1),0))</f>
        <v>0</v>
      </c>
      <c r="E1579" s="217" cm="1">
        <f t="array" ref="E1579">IF(INDEX(I:I,ROW())&lt;&gt;"",VALUE(TRIM(LEFT(INDEX(I:I,ROW()),6))),0)</f>
        <v>0</v>
      </c>
      <c r="F1579" s="283"/>
      <c r="G1579" s="287"/>
      <c r="H1579" s="302"/>
      <c r="I1579" s="288"/>
      <c r="J1579" s="302"/>
      <c r="K1579" s="303"/>
      <c r="L1579" s="50"/>
      <c r="M1579" s="63"/>
    </row>
    <row r="1580" spans="1:13">
      <c r="A1580" s="44" cm="1">
        <f t="array" aca="1" ref="A1580" ca="1">IF(INDEX(B:B,ROW()),COUNTIF(OFFSET(INDEX(B:B,ROW()),ROW()*-1+6,,ROW()-5),TRUE),0)</f>
        <v>0</v>
      </c>
      <c r="B1580" s="44" t="b" cm="1">
        <f t="array" ref="B1580">AND(分科號=INDEX(E:E,ROW()),INDEX(D:D,ROW())&gt;=分起日,INDEX(D:D,ROW())&lt;=分訖日,IF(分專案="全部",TRUE,INDEX(J:J,ROW())=分專案))</f>
        <v>0</v>
      </c>
      <c r="C1580" s="45" cm="1">
        <f t="array" ref="C1580">IF(INDEX(F:F,ROW())&lt;&gt;"",INDEX(F:F,ROW()),IF(INDEX(E:E,ROW())&lt;&gt;0,INDEX(C:C,ROW()-1),0))</f>
        <v>0</v>
      </c>
      <c r="D1580" s="44" cm="1">
        <f t="array" ref="D1580">IF(INDEX(G:G,ROW())&lt;&gt;"",INDEX(G:G,ROW()),IF(INDEX(E:E,ROW())&lt;&gt;0,INDEX(D:D,ROW()-1),0))</f>
        <v>0</v>
      </c>
      <c r="E1580" s="217" cm="1">
        <f t="array" ref="E1580">IF(INDEX(I:I,ROW())&lt;&gt;"",VALUE(TRIM(LEFT(INDEX(I:I,ROW()),6))),0)</f>
        <v>0</v>
      </c>
      <c r="F1580" s="283"/>
      <c r="G1580" s="287"/>
      <c r="H1580" s="302"/>
      <c r="I1580" s="288"/>
      <c r="J1580" s="302"/>
      <c r="K1580" s="303"/>
      <c r="L1580" s="50"/>
      <c r="M1580" s="63"/>
    </row>
    <row r="1581" spans="1:13">
      <c r="A1581" s="44" cm="1">
        <f t="array" aca="1" ref="A1581" ca="1">IF(INDEX(B:B,ROW()),COUNTIF(OFFSET(INDEX(B:B,ROW()),ROW()*-1+6,,ROW()-5),TRUE),0)</f>
        <v>0</v>
      </c>
      <c r="B1581" s="44" t="b" cm="1">
        <f t="array" ref="B1581">AND(分科號=INDEX(E:E,ROW()),INDEX(D:D,ROW())&gt;=分起日,INDEX(D:D,ROW())&lt;=分訖日,IF(分專案="全部",TRUE,INDEX(J:J,ROW())=分專案))</f>
        <v>0</v>
      </c>
      <c r="C1581" s="45" cm="1">
        <f t="array" ref="C1581">IF(INDEX(F:F,ROW())&lt;&gt;"",INDEX(F:F,ROW()),IF(INDEX(E:E,ROW())&lt;&gt;0,INDEX(C:C,ROW()-1),0))</f>
        <v>0</v>
      </c>
      <c r="D1581" s="44" cm="1">
        <f t="array" ref="D1581">IF(INDEX(G:G,ROW())&lt;&gt;"",INDEX(G:G,ROW()),IF(INDEX(E:E,ROW())&lt;&gt;0,INDEX(D:D,ROW()-1),0))</f>
        <v>0</v>
      </c>
      <c r="E1581" s="217" cm="1">
        <f t="array" ref="E1581">IF(INDEX(I:I,ROW())&lt;&gt;"",VALUE(TRIM(LEFT(INDEX(I:I,ROW()),6))),0)</f>
        <v>0</v>
      </c>
      <c r="F1581" s="283"/>
      <c r="G1581" s="287"/>
      <c r="H1581" s="302"/>
      <c r="I1581" s="288"/>
      <c r="J1581" s="302"/>
      <c r="K1581" s="303"/>
      <c r="L1581" s="50"/>
      <c r="M1581" s="63"/>
    </row>
    <row r="1582" spans="1:13">
      <c r="A1582" s="44" cm="1">
        <f t="array" aca="1" ref="A1582" ca="1">IF(INDEX(B:B,ROW()),COUNTIF(OFFSET(INDEX(B:B,ROW()),ROW()*-1+6,,ROW()-5),TRUE),0)</f>
        <v>0</v>
      </c>
      <c r="B1582" s="44" t="b" cm="1">
        <f t="array" ref="B1582">AND(分科號=INDEX(E:E,ROW()),INDEX(D:D,ROW())&gt;=分起日,INDEX(D:D,ROW())&lt;=分訖日,IF(分專案="全部",TRUE,INDEX(J:J,ROW())=分專案))</f>
        <v>0</v>
      </c>
      <c r="C1582" s="45" cm="1">
        <f t="array" ref="C1582">IF(INDEX(F:F,ROW())&lt;&gt;"",INDEX(F:F,ROW()),IF(INDEX(E:E,ROW())&lt;&gt;0,INDEX(C:C,ROW()-1),0))</f>
        <v>0</v>
      </c>
      <c r="D1582" s="44" cm="1">
        <f t="array" ref="D1582">IF(INDEX(G:G,ROW())&lt;&gt;"",INDEX(G:G,ROW()),IF(INDEX(E:E,ROW())&lt;&gt;0,INDEX(D:D,ROW()-1),0))</f>
        <v>0</v>
      </c>
      <c r="E1582" s="217" cm="1">
        <f t="array" ref="E1582">IF(INDEX(I:I,ROW())&lt;&gt;"",VALUE(TRIM(LEFT(INDEX(I:I,ROW()),6))),0)</f>
        <v>0</v>
      </c>
      <c r="F1582" s="283"/>
      <c r="G1582" s="287"/>
      <c r="H1582" s="302"/>
      <c r="I1582" s="288"/>
      <c r="J1582" s="302"/>
      <c r="K1582" s="303"/>
      <c r="L1582" s="50"/>
      <c r="M1582" s="63"/>
    </row>
    <row r="1583" spans="1:13">
      <c r="A1583" s="44" cm="1">
        <f t="array" aca="1" ref="A1583" ca="1">IF(INDEX(B:B,ROW()),COUNTIF(OFFSET(INDEX(B:B,ROW()),ROW()*-1+6,,ROW()-5),TRUE),0)</f>
        <v>0</v>
      </c>
      <c r="B1583" s="44" t="b" cm="1">
        <f t="array" ref="B1583">AND(分科號=INDEX(E:E,ROW()),INDEX(D:D,ROW())&gt;=分起日,INDEX(D:D,ROW())&lt;=分訖日,IF(分專案="全部",TRUE,INDEX(J:J,ROW())=分專案))</f>
        <v>0</v>
      </c>
      <c r="C1583" s="45" cm="1">
        <f t="array" ref="C1583">IF(INDEX(F:F,ROW())&lt;&gt;"",INDEX(F:F,ROW()),IF(INDEX(E:E,ROW())&lt;&gt;0,INDEX(C:C,ROW()-1),0))</f>
        <v>0</v>
      </c>
      <c r="D1583" s="44" cm="1">
        <f t="array" ref="D1583">IF(INDEX(G:G,ROW())&lt;&gt;"",INDEX(G:G,ROW()),IF(INDEX(E:E,ROW())&lt;&gt;0,INDEX(D:D,ROW()-1),0))</f>
        <v>0</v>
      </c>
      <c r="E1583" s="217" cm="1">
        <f t="array" ref="E1583">IF(INDEX(I:I,ROW())&lt;&gt;"",VALUE(TRIM(LEFT(INDEX(I:I,ROW()),6))),0)</f>
        <v>0</v>
      </c>
      <c r="F1583" s="283"/>
      <c r="G1583" s="287"/>
      <c r="H1583" s="302"/>
      <c r="I1583" s="288"/>
      <c r="J1583" s="302"/>
      <c r="K1583" s="303"/>
      <c r="L1583" s="50"/>
      <c r="M1583" s="63"/>
    </row>
    <row r="1584" spans="1:13">
      <c r="A1584" s="44" cm="1">
        <f t="array" aca="1" ref="A1584" ca="1">IF(INDEX(B:B,ROW()),COUNTIF(OFFSET(INDEX(B:B,ROW()),ROW()*-1+6,,ROW()-5),TRUE),0)</f>
        <v>0</v>
      </c>
      <c r="B1584" s="44" t="b" cm="1">
        <f t="array" ref="B1584">AND(分科號=INDEX(E:E,ROW()),INDEX(D:D,ROW())&gt;=分起日,INDEX(D:D,ROW())&lt;=分訖日,IF(分專案="全部",TRUE,INDEX(J:J,ROW())=分專案))</f>
        <v>0</v>
      </c>
      <c r="C1584" s="45" cm="1">
        <f t="array" ref="C1584">IF(INDEX(F:F,ROW())&lt;&gt;"",INDEX(F:F,ROW()),IF(INDEX(E:E,ROW())&lt;&gt;0,INDEX(C:C,ROW()-1),0))</f>
        <v>0</v>
      </c>
      <c r="D1584" s="44" cm="1">
        <f t="array" ref="D1584">IF(INDEX(G:G,ROW())&lt;&gt;"",INDEX(G:G,ROW()),IF(INDEX(E:E,ROW())&lt;&gt;0,INDEX(D:D,ROW()-1),0))</f>
        <v>0</v>
      </c>
      <c r="E1584" s="217" cm="1">
        <f t="array" ref="E1584">IF(INDEX(I:I,ROW())&lt;&gt;"",VALUE(TRIM(LEFT(INDEX(I:I,ROW()),6))),0)</f>
        <v>0</v>
      </c>
      <c r="F1584" s="283"/>
      <c r="G1584" s="287"/>
      <c r="H1584" s="302"/>
      <c r="I1584" s="288"/>
      <c r="J1584" s="302"/>
      <c r="K1584" s="303"/>
      <c r="L1584" s="50"/>
      <c r="M1584" s="63"/>
    </row>
    <row r="1585" spans="1:13">
      <c r="A1585" s="44" cm="1">
        <f t="array" aca="1" ref="A1585" ca="1">IF(INDEX(B:B,ROW()),COUNTIF(OFFSET(INDEX(B:B,ROW()),ROW()*-1+6,,ROW()-5),TRUE),0)</f>
        <v>0</v>
      </c>
      <c r="B1585" s="44" t="b" cm="1">
        <f t="array" ref="B1585">AND(分科號=INDEX(E:E,ROW()),INDEX(D:D,ROW())&gt;=分起日,INDEX(D:D,ROW())&lt;=分訖日,IF(分專案="全部",TRUE,INDEX(J:J,ROW())=分專案))</f>
        <v>0</v>
      </c>
      <c r="C1585" s="45" cm="1">
        <f t="array" ref="C1585">IF(INDEX(F:F,ROW())&lt;&gt;"",INDEX(F:F,ROW()),IF(INDEX(E:E,ROW())&lt;&gt;0,INDEX(C:C,ROW()-1),0))</f>
        <v>0</v>
      </c>
      <c r="D1585" s="44" cm="1">
        <f t="array" ref="D1585">IF(INDEX(G:G,ROW())&lt;&gt;"",INDEX(G:G,ROW()),IF(INDEX(E:E,ROW())&lt;&gt;0,INDEX(D:D,ROW()-1),0))</f>
        <v>0</v>
      </c>
      <c r="E1585" s="217" cm="1">
        <f t="array" ref="E1585">IF(INDEX(I:I,ROW())&lt;&gt;"",VALUE(TRIM(LEFT(INDEX(I:I,ROW()),6))),0)</f>
        <v>0</v>
      </c>
      <c r="F1585" s="283"/>
      <c r="G1585" s="287"/>
      <c r="H1585" s="302"/>
      <c r="I1585" s="288"/>
      <c r="J1585" s="302"/>
      <c r="K1585" s="303"/>
      <c r="L1585" s="50"/>
      <c r="M1585" s="63"/>
    </row>
    <row r="1586" spans="1:13">
      <c r="A1586" s="44" cm="1">
        <f t="array" aca="1" ref="A1586" ca="1">IF(INDEX(B:B,ROW()),COUNTIF(OFFSET(INDEX(B:B,ROW()),ROW()*-1+6,,ROW()-5),TRUE),0)</f>
        <v>0</v>
      </c>
      <c r="B1586" s="44" t="b" cm="1">
        <f t="array" ref="B1586">AND(分科號=INDEX(E:E,ROW()),INDEX(D:D,ROW())&gt;=分起日,INDEX(D:D,ROW())&lt;=分訖日,IF(分專案="全部",TRUE,INDEX(J:J,ROW())=分專案))</f>
        <v>0</v>
      </c>
      <c r="C1586" s="45" cm="1">
        <f t="array" ref="C1586">IF(INDEX(F:F,ROW())&lt;&gt;"",INDEX(F:F,ROW()),IF(INDEX(E:E,ROW())&lt;&gt;0,INDEX(C:C,ROW()-1),0))</f>
        <v>0</v>
      </c>
      <c r="D1586" s="44" cm="1">
        <f t="array" ref="D1586">IF(INDEX(G:G,ROW())&lt;&gt;"",INDEX(G:G,ROW()),IF(INDEX(E:E,ROW())&lt;&gt;0,INDEX(D:D,ROW()-1),0))</f>
        <v>0</v>
      </c>
      <c r="E1586" s="217" cm="1">
        <f t="array" ref="E1586">IF(INDEX(I:I,ROW())&lt;&gt;"",VALUE(TRIM(LEFT(INDEX(I:I,ROW()),6))),0)</f>
        <v>0</v>
      </c>
      <c r="F1586" s="283"/>
      <c r="G1586" s="287"/>
      <c r="H1586" s="302"/>
      <c r="I1586" s="288"/>
      <c r="J1586" s="302"/>
      <c r="K1586" s="303"/>
      <c r="L1586" s="50"/>
      <c r="M1586" s="63"/>
    </row>
    <row r="1587" spans="1:13">
      <c r="A1587" s="44" cm="1">
        <f t="array" aca="1" ref="A1587" ca="1">IF(INDEX(B:B,ROW()),COUNTIF(OFFSET(INDEX(B:B,ROW()),ROW()*-1+6,,ROW()-5),TRUE),0)</f>
        <v>0</v>
      </c>
      <c r="B1587" s="44" t="b" cm="1">
        <f t="array" ref="B1587">AND(分科號=INDEX(E:E,ROW()),INDEX(D:D,ROW())&gt;=分起日,INDEX(D:D,ROW())&lt;=分訖日,IF(分專案="全部",TRUE,INDEX(J:J,ROW())=分專案))</f>
        <v>0</v>
      </c>
      <c r="C1587" s="45" cm="1">
        <f t="array" ref="C1587">IF(INDEX(F:F,ROW())&lt;&gt;"",INDEX(F:F,ROW()),IF(INDEX(E:E,ROW())&lt;&gt;0,INDEX(C:C,ROW()-1),0))</f>
        <v>0</v>
      </c>
      <c r="D1587" s="44" cm="1">
        <f t="array" ref="D1587">IF(INDEX(G:G,ROW())&lt;&gt;"",INDEX(G:G,ROW()),IF(INDEX(E:E,ROW())&lt;&gt;0,INDEX(D:D,ROW()-1),0))</f>
        <v>0</v>
      </c>
      <c r="E1587" s="217" cm="1">
        <f t="array" ref="E1587">IF(INDEX(I:I,ROW())&lt;&gt;"",VALUE(TRIM(LEFT(INDEX(I:I,ROW()),6))),0)</f>
        <v>0</v>
      </c>
      <c r="F1587" s="283"/>
      <c r="G1587" s="287"/>
      <c r="H1587" s="302"/>
      <c r="I1587" s="288"/>
      <c r="J1587" s="302"/>
      <c r="K1587" s="303"/>
      <c r="L1587" s="50"/>
      <c r="M1587" s="63"/>
    </row>
    <row r="1588" spans="1:13">
      <c r="A1588" s="44" cm="1">
        <f t="array" aca="1" ref="A1588" ca="1">IF(INDEX(B:B,ROW()),COUNTIF(OFFSET(INDEX(B:B,ROW()),ROW()*-1+6,,ROW()-5),TRUE),0)</f>
        <v>0</v>
      </c>
      <c r="B1588" s="44" t="b" cm="1">
        <f t="array" ref="B1588">AND(分科號=INDEX(E:E,ROW()),INDEX(D:D,ROW())&gt;=分起日,INDEX(D:D,ROW())&lt;=分訖日,IF(分專案="全部",TRUE,INDEX(J:J,ROW())=分專案))</f>
        <v>0</v>
      </c>
      <c r="C1588" s="45" cm="1">
        <f t="array" ref="C1588">IF(INDEX(F:F,ROW())&lt;&gt;"",INDEX(F:F,ROW()),IF(INDEX(E:E,ROW())&lt;&gt;0,INDEX(C:C,ROW()-1),0))</f>
        <v>0</v>
      </c>
      <c r="D1588" s="44" cm="1">
        <f t="array" ref="D1588">IF(INDEX(G:G,ROW())&lt;&gt;"",INDEX(G:G,ROW()),IF(INDEX(E:E,ROW())&lt;&gt;0,INDEX(D:D,ROW()-1),0))</f>
        <v>0</v>
      </c>
      <c r="E1588" s="217" cm="1">
        <f t="array" ref="E1588">IF(INDEX(I:I,ROW())&lt;&gt;"",VALUE(TRIM(LEFT(INDEX(I:I,ROW()),6))),0)</f>
        <v>0</v>
      </c>
      <c r="F1588" s="283"/>
      <c r="G1588" s="287"/>
      <c r="H1588" s="302"/>
      <c r="I1588" s="288"/>
      <c r="J1588" s="302"/>
      <c r="K1588" s="303"/>
      <c r="L1588" s="50"/>
      <c r="M1588" s="63"/>
    </row>
    <row r="1589" spans="1:13">
      <c r="A1589" s="44" cm="1">
        <f t="array" aca="1" ref="A1589" ca="1">IF(INDEX(B:B,ROW()),COUNTIF(OFFSET(INDEX(B:B,ROW()),ROW()*-1+6,,ROW()-5),TRUE),0)</f>
        <v>0</v>
      </c>
      <c r="B1589" s="44" t="b" cm="1">
        <f t="array" ref="B1589">AND(分科號=INDEX(E:E,ROW()),INDEX(D:D,ROW())&gt;=分起日,INDEX(D:D,ROW())&lt;=分訖日,IF(分專案="全部",TRUE,INDEX(J:J,ROW())=分專案))</f>
        <v>0</v>
      </c>
      <c r="C1589" s="45" cm="1">
        <f t="array" ref="C1589">IF(INDEX(F:F,ROW())&lt;&gt;"",INDEX(F:F,ROW()),IF(INDEX(E:E,ROW())&lt;&gt;0,INDEX(C:C,ROW()-1),0))</f>
        <v>0</v>
      </c>
      <c r="D1589" s="44" cm="1">
        <f t="array" ref="D1589">IF(INDEX(G:G,ROW())&lt;&gt;"",INDEX(G:G,ROW()),IF(INDEX(E:E,ROW())&lt;&gt;0,INDEX(D:D,ROW()-1),0))</f>
        <v>0</v>
      </c>
      <c r="E1589" s="217" cm="1">
        <f t="array" ref="E1589">IF(INDEX(I:I,ROW())&lt;&gt;"",VALUE(TRIM(LEFT(INDEX(I:I,ROW()),6))),0)</f>
        <v>0</v>
      </c>
      <c r="F1589" s="283"/>
      <c r="G1589" s="287"/>
      <c r="H1589" s="302"/>
      <c r="I1589" s="288"/>
      <c r="J1589" s="302"/>
      <c r="K1589" s="303"/>
      <c r="L1589" s="50"/>
      <c r="M1589" s="63"/>
    </row>
    <row r="1590" spans="1:13">
      <c r="A1590" s="44" cm="1">
        <f t="array" aca="1" ref="A1590" ca="1">IF(INDEX(B:B,ROW()),COUNTIF(OFFSET(INDEX(B:B,ROW()),ROW()*-1+6,,ROW()-5),TRUE),0)</f>
        <v>0</v>
      </c>
      <c r="B1590" s="44" t="b" cm="1">
        <f t="array" ref="B1590">AND(分科號=INDEX(E:E,ROW()),INDEX(D:D,ROW())&gt;=分起日,INDEX(D:D,ROW())&lt;=分訖日,IF(分專案="全部",TRUE,INDEX(J:J,ROW())=分專案))</f>
        <v>0</v>
      </c>
      <c r="C1590" s="45" cm="1">
        <f t="array" ref="C1590">IF(INDEX(F:F,ROW())&lt;&gt;"",INDEX(F:F,ROW()),IF(INDEX(E:E,ROW())&lt;&gt;0,INDEX(C:C,ROW()-1),0))</f>
        <v>0</v>
      </c>
      <c r="D1590" s="44" cm="1">
        <f t="array" ref="D1590">IF(INDEX(G:G,ROW())&lt;&gt;"",INDEX(G:G,ROW()),IF(INDEX(E:E,ROW())&lt;&gt;0,INDEX(D:D,ROW()-1),0))</f>
        <v>0</v>
      </c>
      <c r="E1590" s="217" cm="1">
        <f t="array" ref="E1590">IF(INDEX(I:I,ROW())&lt;&gt;"",VALUE(TRIM(LEFT(INDEX(I:I,ROW()),6))),0)</f>
        <v>0</v>
      </c>
      <c r="F1590" s="283"/>
      <c r="G1590" s="287"/>
      <c r="H1590" s="302"/>
      <c r="I1590" s="288"/>
      <c r="J1590" s="302"/>
      <c r="K1590" s="303"/>
      <c r="L1590" s="50"/>
      <c r="M1590" s="63"/>
    </row>
    <row r="1591" spans="1:13">
      <c r="A1591" s="44" cm="1">
        <f t="array" aca="1" ref="A1591" ca="1">IF(INDEX(B:B,ROW()),COUNTIF(OFFSET(INDEX(B:B,ROW()),ROW()*-1+6,,ROW()-5),TRUE),0)</f>
        <v>0</v>
      </c>
      <c r="B1591" s="44" t="b" cm="1">
        <f t="array" ref="B1591">AND(分科號=INDEX(E:E,ROW()),INDEX(D:D,ROW())&gt;=分起日,INDEX(D:D,ROW())&lt;=分訖日,IF(分專案="全部",TRUE,INDEX(J:J,ROW())=分專案))</f>
        <v>0</v>
      </c>
      <c r="C1591" s="45" cm="1">
        <f t="array" ref="C1591">IF(INDEX(F:F,ROW())&lt;&gt;"",INDEX(F:F,ROW()),IF(INDEX(E:E,ROW())&lt;&gt;0,INDEX(C:C,ROW()-1),0))</f>
        <v>0</v>
      </c>
      <c r="D1591" s="44" cm="1">
        <f t="array" ref="D1591">IF(INDEX(G:G,ROW())&lt;&gt;"",INDEX(G:G,ROW()),IF(INDEX(E:E,ROW())&lt;&gt;0,INDEX(D:D,ROW()-1),0))</f>
        <v>0</v>
      </c>
      <c r="E1591" s="217" cm="1">
        <f t="array" ref="E1591">IF(INDEX(I:I,ROW())&lt;&gt;"",VALUE(TRIM(LEFT(INDEX(I:I,ROW()),6))),0)</f>
        <v>0</v>
      </c>
      <c r="F1591" s="283"/>
      <c r="G1591" s="287"/>
      <c r="H1591" s="302"/>
      <c r="I1591" s="288"/>
      <c r="J1591" s="302"/>
      <c r="K1591" s="303"/>
      <c r="L1591" s="50"/>
      <c r="M1591" s="63"/>
    </row>
    <row r="1592" spans="1:13">
      <c r="A1592" s="44" cm="1">
        <f t="array" aca="1" ref="A1592" ca="1">IF(INDEX(B:B,ROW()),COUNTIF(OFFSET(INDEX(B:B,ROW()),ROW()*-1+6,,ROW()-5),TRUE),0)</f>
        <v>0</v>
      </c>
      <c r="B1592" s="44" t="b" cm="1">
        <f t="array" ref="B1592">AND(分科號=INDEX(E:E,ROW()),INDEX(D:D,ROW())&gt;=分起日,INDEX(D:D,ROW())&lt;=分訖日,IF(分專案="全部",TRUE,INDEX(J:J,ROW())=分專案))</f>
        <v>0</v>
      </c>
      <c r="C1592" s="45" cm="1">
        <f t="array" ref="C1592">IF(INDEX(F:F,ROW())&lt;&gt;"",INDEX(F:F,ROW()),IF(INDEX(E:E,ROW())&lt;&gt;0,INDEX(C:C,ROW()-1),0))</f>
        <v>0</v>
      </c>
      <c r="D1592" s="44" cm="1">
        <f t="array" ref="D1592">IF(INDEX(G:G,ROW())&lt;&gt;"",INDEX(G:G,ROW()),IF(INDEX(E:E,ROW())&lt;&gt;0,INDEX(D:D,ROW()-1),0))</f>
        <v>0</v>
      </c>
      <c r="E1592" s="217" cm="1">
        <f t="array" ref="E1592">IF(INDEX(I:I,ROW())&lt;&gt;"",VALUE(TRIM(LEFT(INDEX(I:I,ROW()),6))),0)</f>
        <v>0</v>
      </c>
      <c r="F1592" s="283"/>
      <c r="G1592" s="287"/>
      <c r="H1592" s="302"/>
      <c r="I1592" s="288"/>
      <c r="J1592" s="302"/>
      <c r="K1592" s="303"/>
      <c r="L1592" s="50"/>
      <c r="M1592" s="63"/>
    </row>
    <row r="1593" spans="1:13">
      <c r="A1593" s="44" cm="1">
        <f t="array" aca="1" ref="A1593" ca="1">IF(INDEX(B:B,ROW()),COUNTIF(OFFSET(INDEX(B:B,ROW()),ROW()*-1+6,,ROW()-5),TRUE),0)</f>
        <v>0</v>
      </c>
      <c r="B1593" s="44" t="b" cm="1">
        <f t="array" ref="B1593">AND(分科號=INDEX(E:E,ROW()),INDEX(D:D,ROW())&gt;=分起日,INDEX(D:D,ROW())&lt;=分訖日,IF(分專案="全部",TRUE,INDEX(J:J,ROW())=分專案))</f>
        <v>0</v>
      </c>
      <c r="C1593" s="45" cm="1">
        <f t="array" ref="C1593">IF(INDEX(F:F,ROW())&lt;&gt;"",INDEX(F:F,ROW()),IF(INDEX(E:E,ROW())&lt;&gt;0,INDEX(C:C,ROW()-1),0))</f>
        <v>0</v>
      </c>
      <c r="D1593" s="44" cm="1">
        <f t="array" ref="D1593">IF(INDEX(G:G,ROW())&lt;&gt;"",INDEX(G:G,ROW()),IF(INDEX(E:E,ROW())&lt;&gt;0,INDEX(D:D,ROW()-1),0))</f>
        <v>0</v>
      </c>
      <c r="E1593" s="217" cm="1">
        <f t="array" ref="E1593">IF(INDEX(I:I,ROW())&lt;&gt;"",VALUE(TRIM(LEFT(INDEX(I:I,ROW()),6))),0)</f>
        <v>0</v>
      </c>
      <c r="F1593" s="283"/>
      <c r="G1593" s="287"/>
      <c r="H1593" s="302"/>
      <c r="I1593" s="288"/>
      <c r="J1593" s="302"/>
      <c r="K1593" s="303"/>
      <c r="L1593" s="50"/>
      <c r="M1593" s="63"/>
    </row>
    <row r="1594" spans="1:13">
      <c r="A1594" s="44" cm="1">
        <f t="array" aca="1" ref="A1594" ca="1">IF(INDEX(B:B,ROW()),COUNTIF(OFFSET(INDEX(B:B,ROW()),ROW()*-1+6,,ROW()-5),TRUE),0)</f>
        <v>0</v>
      </c>
      <c r="B1594" s="44" t="b" cm="1">
        <f t="array" ref="B1594">AND(分科號=INDEX(E:E,ROW()),INDEX(D:D,ROW())&gt;=分起日,INDEX(D:D,ROW())&lt;=分訖日,IF(分專案="全部",TRUE,INDEX(J:J,ROW())=分專案))</f>
        <v>0</v>
      </c>
      <c r="C1594" s="45" cm="1">
        <f t="array" ref="C1594">IF(INDEX(F:F,ROW())&lt;&gt;"",INDEX(F:F,ROW()),IF(INDEX(E:E,ROW())&lt;&gt;0,INDEX(C:C,ROW()-1),0))</f>
        <v>0</v>
      </c>
      <c r="D1594" s="44" cm="1">
        <f t="array" ref="D1594">IF(INDEX(G:G,ROW())&lt;&gt;"",INDEX(G:G,ROW()),IF(INDEX(E:E,ROW())&lt;&gt;0,INDEX(D:D,ROW()-1),0))</f>
        <v>0</v>
      </c>
      <c r="E1594" s="217" cm="1">
        <f t="array" ref="E1594">IF(INDEX(I:I,ROW())&lt;&gt;"",VALUE(TRIM(LEFT(INDEX(I:I,ROW()),6))),0)</f>
        <v>0</v>
      </c>
      <c r="F1594" s="283"/>
      <c r="G1594" s="287"/>
      <c r="H1594" s="302"/>
      <c r="I1594" s="288"/>
      <c r="J1594" s="302"/>
      <c r="K1594" s="303"/>
      <c r="L1594" s="50"/>
      <c r="M1594" s="63"/>
    </row>
    <row r="1595" spans="1:13">
      <c r="A1595" s="44" cm="1">
        <f t="array" aca="1" ref="A1595" ca="1">IF(INDEX(B:B,ROW()),COUNTIF(OFFSET(INDEX(B:B,ROW()),ROW()*-1+6,,ROW()-5),TRUE),0)</f>
        <v>0</v>
      </c>
      <c r="B1595" s="44" t="b" cm="1">
        <f t="array" ref="B1595">AND(分科號=INDEX(E:E,ROW()),INDEX(D:D,ROW())&gt;=分起日,INDEX(D:D,ROW())&lt;=分訖日,IF(分專案="全部",TRUE,INDEX(J:J,ROW())=分專案))</f>
        <v>0</v>
      </c>
      <c r="C1595" s="45" cm="1">
        <f t="array" ref="C1595">IF(INDEX(F:F,ROW())&lt;&gt;"",INDEX(F:F,ROW()),IF(INDEX(E:E,ROW())&lt;&gt;0,INDEX(C:C,ROW()-1),0))</f>
        <v>0</v>
      </c>
      <c r="D1595" s="44" cm="1">
        <f t="array" ref="D1595">IF(INDEX(G:G,ROW())&lt;&gt;"",INDEX(G:G,ROW()),IF(INDEX(E:E,ROW())&lt;&gt;0,INDEX(D:D,ROW()-1),0))</f>
        <v>0</v>
      </c>
      <c r="E1595" s="217" cm="1">
        <f t="array" ref="E1595">IF(INDEX(I:I,ROW())&lt;&gt;"",VALUE(TRIM(LEFT(INDEX(I:I,ROW()),6))),0)</f>
        <v>0</v>
      </c>
      <c r="F1595" s="283"/>
      <c r="G1595" s="287"/>
      <c r="H1595" s="302"/>
      <c r="I1595" s="288"/>
      <c r="J1595" s="302"/>
      <c r="K1595" s="303"/>
      <c r="L1595" s="50"/>
      <c r="M1595" s="63"/>
    </row>
    <row r="1596" spans="1:13">
      <c r="A1596" s="44" cm="1">
        <f t="array" aca="1" ref="A1596" ca="1">IF(INDEX(B:B,ROW()),COUNTIF(OFFSET(INDEX(B:B,ROW()),ROW()*-1+6,,ROW()-5),TRUE),0)</f>
        <v>0</v>
      </c>
      <c r="B1596" s="44" t="b" cm="1">
        <f t="array" ref="B1596">AND(分科號=INDEX(E:E,ROW()),INDEX(D:D,ROW())&gt;=分起日,INDEX(D:D,ROW())&lt;=分訖日,IF(分專案="全部",TRUE,INDEX(J:J,ROW())=分專案))</f>
        <v>0</v>
      </c>
      <c r="C1596" s="45" cm="1">
        <f t="array" ref="C1596">IF(INDEX(F:F,ROW())&lt;&gt;"",INDEX(F:F,ROW()),IF(INDEX(E:E,ROW())&lt;&gt;0,INDEX(C:C,ROW()-1),0))</f>
        <v>0</v>
      </c>
      <c r="D1596" s="44" cm="1">
        <f t="array" ref="D1596">IF(INDEX(G:G,ROW())&lt;&gt;"",INDEX(G:G,ROW()),IF(INDEX(E:E,ROW())&lt;&gt;0,INDEX(D:D,ROW()-1),0))</f>
        <v>0</v>
      </c>
      <c r="E1596" s="217" cm="1">
        <f t="array" ref="E1596">IF(INDEX(I:I,ROW())&lt;&gt;"",VALUE(TRIM(LEFT(INDEX(I:I,ROW()),6))),0)</f>
        <v>0</v>
      </c>
      <c r="F1596" s="283"/>
      <c r="G1596" s="287"/>
      <c r="H1596" s="302"/>
      <c r="I1596" s="288"/>
      <c r="J1596" s="302"/>
      <c r="K1596" s="303"/>
      <c r="L1596" s="50"/>
      <c r="M1596" s="63"/>
    </row>
    <row r="1597" spans="1:13">
      <c r="A1597" s="44" cm="1">
        <f t="array" aca="1" ref="A1597" ca="1">IF(INDEX(B:B,ROW()),COUNTIF(OFFSET(INDEX(B:B,ROW()),ROW()*-1+6,,ROW()-5),TRUE),0)</f>
        <v>0</v>
      </c>
      <c r="B1597" s="44" t="b" cm="1">
        <f t="array" ref="B1597">AND(分科號=INDEX(E:E,ROW()),INDEX(D:D,ROW())&gt;=分起日,INDEX(D:D,ROW())&lt;=分訖日,IF(分專案="全部",TRUE,INDEX(J:J,ROW())=分專案))</f>
        <v>0</v>
      </c>
      <c r="C1597" s="45" cm="1">
        <f t="array" ref="C1597">IF(INDEX(F:F,ROW())&lt;&gt;"",INDEX(F:F,ROW()),IF(INDEX(E:E,ROW())&lt;&gt;0,INDEX(C:C,ROW()-1),0))</f>
        <v>0</v>
      </c>
      <c r="D1597" s="44" cm="1">
        <f t="array" ref="D1597">IF(INDEX(G:G,ROW())&lt;&gt;"",INDEX(G:G,ROW()),IF(INDEX(E:E,ROW())&lt;&gt;0,INDEX(D:D,ROW()-1),0))</f>
        <v>0</v>
      </c>
      <c r="E1597" s="217" cm="1">
        <f t="array" ref="E1597">IF(INDEX(I:I,ROW())&lt;&gt;"",VALUE(TRIM(LEFT(INDEX(I:I,ROW()),6))),0)</f>
        <v>0</v>
      </c>
      <c r="F1597" s="283"/>
      <c r="G1597" s="287"/>
      <c r="H1597" s="302"/>
      <c r="I1597" s="288"/>
      <c r="J1597" s="302"/>
      <c r="K1597" s="303"/>
      <c r="L1597" s="50"/>
      <c r="M1597" s="63"/>
    </row>
    <row r="1598" spans="1:13">
      <c r="A1598" s="44" cm="1">
        <f t="array" aca="1" ref="A1598" ca="1">IF(INDEX(B:B,ROW()),COUNTIF(OFFSET(INDEX(B:B,ROW()),ROW()*-1+6,,ROW()-5),TRUE),0)</f>
        <v>0</v>
      </c>
      <c r="B1598" s="44" t="b" cm="1">
        <f t="array" ref="B1598">AND(分科號=INDEX(E:E,ROW()),INDEX(D:D,ROW())&gt;=分起日,INDEX(D:D,ROW())&lt;=分訖日,IF(分專案="全部",TRUE,INDEX(J:J,ROW())=分專案))</f>
        <v>0</v>
      </c>
      <c r="C1598" s="45" cm="1">
        <f t="array" ref="C1598">IF(INDEX(F:F,ROW())&lt;&gt;"",INDEX(F:F,ROW()),IF(INDEX(E:E,ROW())&lt;&gt;0,INDEX(C:C,ROW()-1),0))</f>
        <v>0</v>
      </c>
      <c r="D1598" s="44" cm="1">
        <f t="array" ref="D1598">IF(INDEX(G:G,ROW())&lt;&gt;"",INDEX(G:G,ROW()),IF(INDEX(E:E,ROW())&lt;&gt;0,INDEX(D:D,ROW()-1),0))</f>
        <v>0</v>
      </c>
      <c r="E1598" s="217" cm="1">
        <f t="array" ref="E1598">IF(INDEX(I:I,ROW())&lt;&gt;"",VALUE(TRIM(LEFT(INDEX(I:I,ROW()),6))),0)</f>
        <v>0</v>
      </c>
      <c r="F1598" s="283"/>
      <c r="G1598" s="287"/>
      <c r="H1598" s="302"/>
      <c r="I1598" s="288"/>
      <c r="J1598" s="302"/>
      <c r="K1598" s="303"/>
      <c r="L1598" s="50"/>
      <c r="M1598" s="63"/>
    </row>
    <row r="1599" spans="1:13">
      <c r="A1599" s="44" cm="1">
        <f t="array" aca="1" ref="A1599" ca="1">IF(INDEX(B:B,ROW()),COUNTIF(OFFSET(INDEX(B:B,ROW()),ROW()*-1+6,,ROW()-5),TRUE),0)</f>
        <v>0</v>
      </c>
      <c r="B1599" s="44" t="b" cm="1">
        <f t="array" ref="B1599">AND(分科號=INDEX(E:E,ROW()),INDEX(D:D,ROW())&gt;=分起日,INDEX(D:D,ROW())&lt;=分訖日,IF(分專案="全部",TRUE,INDEX(J:J,ROW())=分專案))</f>
        <v>0</v>
      </c>
      <c r="C1599" s="45" cm="1">
        <f t="array" ref="C1599">IF(INDEX(F:F,ROW())&lt;&gt;"",INDEX(F:F,ROW()),IF(INDEX(E:E,ROW())&lt;&gt;0,INDEX(C:C,ROW()-1),0))</f>
        <v>0</v>
      </c>
      <c r="D1599" s="44" cm="1">
        <f t="array" ref="D1599">IF(INDEX(G:G,ROW())&lt;&gt;"",INDEX(G:G,ROW()),IF(INDEX(E:E,ROW())&lt;&gt;0,INDEX(D:D,ROW()-1),0))</f>
        <v>0</v>
      </c>
      <c r="E1599" s="217" cm="1">
        <f t="array" ref="E1599">IF(INDEX(I:I,ROW())&lt;&gt;"",VALUE(TRIM(LEFT(INDEX(I:I,ROW()),6))),0)</f>
        <v>0</v>
      </c>
      <c r="F1599" s="283"/>
      <c r="G1599" s="287"/>
      <c r="H1599" s="302"/>
      <c r="I1599" s="288"/>
      <c r="J1599" s="302"/>
      <c r="K1599" s="303"/>
      <c r="L1599" s="50"/>
      <c r="M1599" s="63"/>
    </row>
    <row r="1600" spans="1:13">
      <c r="A1600" s="44" cm="1">
        <f t="array" aca="1" ref="A1600" ca="1">IF(INDEX(B:B,ROW()),COUNTIF(OFFSET(INDEX(B:B,ROW()),ROW()*-1+6,,ROW()-5),TRUE),0)</f>
        <v>0</v>
      </c>
      <c r="B1600" s="44" t="b" cm="1">
        <f t="array" ref="B1600">AND(分科號=INDEX(E:E,ROW()),INDEX(D:D,ROW())&gt;=分起日,INDEX(D:D,ROW())&lt;=分訖日,IF(分專案="全部",TRUE,INDEX(J:J,ROW())=分專案))</f>
        <v>0</v>
      </c>
      <c r="C1600" s="45" cm="1">
        <f t="array" ref="C1600">IF(INDEX(F:F,ROW())&lt;&gt;"",INDEX(F:F,ROW()),IF(INDEX(E:E,ROW())&lt;&gt;0,INDEX(C:C,ROW()-1),0))</f>
        <v>0</v>
      </c>
      <c r="D1600" s="44" cm="1">
        <f t="array" ref="D1600">IF(INDEX(G:G,ROW())&lt;&gt;"",INDEX(G:G,ROW()),IF(INDEX(E:E,ROW())&lt;&gt;0,INDEX(D:D,ROW()-1),0))</f>
        <v>0</v>
      </c>
      <c r="E1600" s="217" cm="1">
        <f t="array" ref="E1600">IF(INDEX(I:I,ROW())&lt;&gt;"",VALUE(TRIM(LEFT(INDEX(I:I,ROW()),6))),0)</f>
        <v>0</v>
      </c>
      <c r="F1600" s="283"/>
      <c r="G1600" s="287"/>
      <c r="H1600" s="302"/>
      <c r="I1600" s="288"/>
      <c r="J1600" s="302"/>
      <c r="K1600" s="303"/>
      <c r="L1600" s="50"/>
      <c r="M1600" s="63"/>
    </row>
    <row r="1601" spans="1:13">
      <c r="A1601" s="44" cm="1">
        <f t="array" aca="1" ref="A1601" ca="1">IF(INDEX(B:B,ROW()),COUNTIF(OFFSET(INDEX(B:B,ROW()),ROW()*-1+6,,ROW()-5),TRUE),0)</f>
        <v>0</v>
      </c>
      <c r="B1601" s="44" t="b" cm="1">
        <f t="array" ref="B1601">AND(分科號=INDEX(E:E,ROW()),INDEX(D:D,ROW())&gt;=分起日,INDEX(D:D,ROW())&lt;=分訖日,IF(分專案="全部",TRUE,INDEX(J:J,ROW())=分專案))</f>
        <v>0</v>
      </c>
      <c r="C1601" s="45" cm="1">
        <f t="array" ref="C1601">IF(INDEX(F:F,ROW())&lt;&gt;"",INDEX(F:F,ROW()),IF(INDEX(E:E,ROW())&lt;&gt;0,INDEX(C:C,ROW()-1),0))</f>
        <v>0</v>
      </c>
      <c r="D1601" s="44" cm="1">
        <f t="array" ref="D1601">IF(INDEX(G:G,ROW())&lt;&gt;"",INDEX(G:G,ROW()),IF(INDEX(E:E,ROW())&lt;&gt;0,INDEX(D:D,ROW()-1),0))</f>
        <v>0</v>
      </c>
      <c r="E1601" s="217" cm="1">
        <f t="array" ref="E1601">IF(INDEX(I:I,ROW())&lt;&gt;"",VALUE(TRIM(LEFT(INDEX(I:I,ROW()),6))),0)</f>
        <v>0</v>
      </c>
      <c r="F1601" s="283"/>
      <c r="G1601" s="287"/>
      <c r="H1601" s="302"/>
      <c r="I1601" s="288"/>
      <c r="J1601" s="302"/>
      <c r="K1601" s="303"/>
      <c r="L1601" s="50"/>
      <c r="M1601" s="63"/>
    </row>
    <row r="1602" spans="1:13">
      <c r="A1602" s="44" cm="1">
        <f t="array" aca="1" ref="A1602" ca="1">IF(INDEX(B:B,ROW()),COUNTIF(OFFSET(INDEX(B:B,ROW()),ROW()*-1+6,,ROW()-5),TRUE),0)</f>
        <v>0</v>
      </c>
      <c r="B1602" s="44" t="b" cm="1">
        <f t="array" ref="B1602">AND(分科號=INDEX(E:E,ROW()),INDEX(D:D,ROW())&gt;=分起日,INDEX(D:D,ROW())&lt;=分訖日,IF(分專案="全部",TRUE,INDEX(J:J,ROW())=分專案))</f>
        <v>0</v>
      </c>
      <c r="C1602" s="45" cm="1">
        <f t="array" ref="C1602">IF(INDEX(F:F,ROW())&lt;&gt;"",INDEX(F:F,ROW()),IF(INDEX(E:E,ROW())&lt;&gt;0,INDEX(C:C,ROW()-1),0))</f>
        <v>0</v>
      </c>
      <c r="D1602" s="44" cm="1">
        <f t="array" ref="D1602">IF(INDEX(G:G,ROW())&lt;&gt;"",INDEX(G:G,ROW()),IF(INDEX(E:E,ROW())&lt;&gt;0,INDEX(D:D,ROW()-1),0))</f>
        <v>0</v>
      </c>
      <c r="E1602" s="217" cm="1">
        <f t="array" ref="E1602">IF(INDEX(I:I,ROW())&lt;&gt;"",VALUE(TRIM(LEFT(INDEX(I:I,ROW()),6))),0)</f>
        <v>0</v>
      </c>
      <c r="F1602" s="283"/>
      <c r="G1602" s="287"/>
      <c r="H1602" s="302"/>
      <c r="I1602" s="288"/>
      <c r="J1602" s="302"/>
      <c r="K1602" s="303"/>
      <c r="L1602" s="50"/>
      <c r="M1602" s="63"/>
    </row>
    <row r="1603" spans="1:13">
      <c r="A1603" s="44" cm="1">
        <f t="array" aca="1" ref="A1603" ca="1">IF(INDEX(B:B,ROW()),COUNTIF(OFFSET(INDEX(B:B,ROW()),ROW()*-1+6,,ROW()-5),TRUE),0)</f>
        <v>0</v>
      </c>
      <c r="B1603" s="44" t="b" cm="1">
        <f t="array" ref="B1603">AND(分科號=INDEX(E:E,ROW()),INDEX(D:D,ROW())&gt;=分起日,INDEX(D:D,ROW())&lt;=分訖日,IF(分專案="全部",TRUE,INDEX(J:J,ROW())=分專案))</f>
        <v>0</v>
      </c>
      <c r="C1603" s="45" cm="1">
        <f t="array" ref="C1603">IF(INDEX(F:F,ROW())&lt;&gt;"",INDEX(F:F,ROW()),IF(INDEX(E:E,ROW())&lt;&gt;0,INDEX(C:C,ROW()-1),0))</f>
        <v>0</v>
      </c>
      <c r="D1603" s="44" cm="1">
        <f t="array" ref="D1603">IF(INDEX(G:G,ROW())&lt;&gt;"",INDEX(G:G,ROW()),IF(INDEX(E:E,ROW())&lt;&gt;0,INDEX(D:D,ROW()-1),0))</f>
        <v>0</v>
      </c>
      <c r="E1603" s="217" cm="1">
        <f t="array" ref="E1603">IF(INDEX(I:I,ROW())&lt;&gt;"",VALUE(TRIM(LEFT(INDEX(I:I,ROW()),6))),0)</f>
        <v>0</v>
      </c>
      <c r="F1603" s="283"/>
      <c r="G1603" s="287"/>
      <c r="H1603" s="302"/>
      <c r="I1603" s="288"/>
      <c r="J1603" s="302"/>
      <c r="K1603" s="303"/>
      <c r="L1603" s="50"/>
      <c r="M1603" s="63"/>
    </row>
    <row r="1604" spans="1:13">
      <c r="A1604" s="44" cm="1">
        <f t="array" aca="1" ref="A1604" ca="1">IF(INDEX(B:B,ROW()),COUNTIF(OFFSET(INDEX(B:B,ROW()),ROW()*-1+6,,ROW()-5),TRUE),0)</f>
        <v>0</v>
      </c>
      <c r="B1604" s="44" t="b" cm="1">
        <f t="array" ref="B1604">AND(分科號=INDEX(E:E,ROW()),INDEX(D:D,ROW())&gt;=分起日,INDEX(D:D,ROW())&lt;=分訖日,IF(分專案="全部",TRUE,INDEX(J:J,ROW())=分專案))</f>
        <v>0</v>
      </c>
      <c r="C1604" s="45" cm="1">
        <f t="array" ref="C1604">IF(INDEX(F:F,ROW())&lt;&gt;"",INDEX(F:F,ROW()),IF(INDEX(E:E,ROW())&lt;&gt;0,INDEX(C:C,ROW()-1),0))</f>
        <v>0</v>
      </c>
      <c r="D1604" s="44" cm="1">
        <f t="array" ref="D1604">IF(INDEX(G:G,ROW())&lt;&gt;"",INDEX(G:G,ROW()),IF(INDEX(E:E,ROW())&lt;&gt;0,INDEX(D:D,ROW()-1),0))</f>
        <v>0</v>
      </c>
      <c r="E1604" s="217" cm="1">
        <f t="array" ref="E1604">IF(INDEX(I:I,ROW())&lt;&gt;"",VALUE(TRIM(LEFT(INDEX(I:I,ROW()),6))),0)</f>
        <v>0</v>
      </c>
      <c r="F1604" s="283"/>
      <c r="G1604" s="287"/>
      <c r="H1604" s="302"/>
      <c r="I1604" s="288"/>
      <c r="J1604" s="302"/>
      <c r="K1604" s="303"/>
      <c r="L1604" s="50"/>
      <c r="M1604" s="63"/>
    </row>
    <row r="1605" spans="1:13">
      <c r="A1605" s="44" cm="1">
        <f t="array" aca="1" ref="A1605" ca="1">IF(INDEX(B:B,ROW()),COUNTIF(OFFSET(INDEX(B:B,ROW()),ROW()*-1+6,,ROW()-5),TRUE),0)</f>
        <v>0</v>
      </c>
      <c r="B1605" s="44" t="b" cm="1">
        <f t="array" ref="B1605">AND(分科號=INDEX(E:E,ROW()),INDEX(D:D,ROW())&gt;=分起日,INDEX(D:D,ROW())&lt;=分訖日,IF(分專案="全部",TRUE,INDEX(J:J,ROW())=分專案))</f>
        <v>0</v>
      </c>
      <c r="C1605" s="45" cm="1">
        <f t="array" ref="C1605">IF(INDEX(F:F,ROW())&lt;&gt;"",INDEX(F:F,ROW()),IF(INDEX(E:E,ROW())&lt;&gt;0,INDEX(C:C,ROW()-1),0))</f>
        <v>0</v>
      </c>
      <c r="D1605" s="44" cm="1">
        <f t="array" ref="D1605">IF(INDEX(G:G,ROW())&lt;&gt;"",INDEX(G:G,ROW()),IF(INDEX(E:E,ROW())&lt;&gt;0,INDEX(D:D,ROW()-1),0))</f>
        <v>0</v>
      </c>
      <c r="E1605" s="217" cm="1">
        <f t="array" ref="E1605">IF(INDEX(I:I,ROW())&lt;&gt;"",VALUE(TRIM(LEFT(INDEX(I:I,ROW()),6))),0)</f>
        <v>0</v>
      </c>
      <c r="F1605" s="283"/>
      <c r="G1605" s="287"/>
      <c r="H1605" s="302"/>
      <c r="I1605" s="288"/>
      <c r="J1605" s="302"/>
      <c r="K1605" s="303"/>
      <c r="L1605" s="50"/>
      <c r="M1605" s="63"/>
    </row>
    <row r="1606" spans="1:13">
      <c r="A1606" s="44" cm="1">
        <f t="array" aca="1" ref="A1606" ca="1">IF(INDEX(B:B,ROW()),COUNTIF(OFFSET(INDEX(B:B,ROW()),ROW()*-1+6,,ROW()-5),TRUE),0)</f>
        <v>0</v>
      </c>
      <c r="B1606" s="44" t="b" cm="1">
        <f t="array" ref="B1606">AND(分科號=INDEX(E:E,ROW()),INDEX(D:D,ROW())&gt;=分起日,INDEX(D:D,ROW())&lt;=分訖日,IF(分專案="全部",TRUE,INDEX(J:J,ROW())=分專案))</f>
        <v>0</v>
      </c>
      <c r="C1606" s="45" cm="1">
        <f t="array" ref="C1606">IF(INDEX(F:F,ROW())&lt;&gt;"",INDEX(F:F,ROW()),IF(INDEX(E:E,ROW())&lt;&gt;0,INDEX(C:C,ROW()-1),0))</f>
        <v>0</v>
      </c>
      <c r="D1606" s="44" cm="1">
        <f t="array" ref="D1606">IF(INDEX(G:G,ROW())&lt;&gt;"",INDEX(G:G,ROW()),IF(INDEX(E:E,ROW())&lt;&gt;0,INDEX(D:D,ROW()-1),0))</f>
        <v>0</v>
      </c>
      <c r="E1606" s="217" cm="1">
        <f t="array" ref="E1606">IF(INDEX(I:I,ROW())&lt;&gt;"",VALUE(TRIM(LEFT(INDEX(I:I,ROW()),6))),0)</f>
        <v>0</v>
      </c>
      <c r="F1606" s="283"/>
      <c r="G1606" s="287"/>
      <c r="H1606" s="302"/>
      <c r="I1606" s="288"/>
      <c r="J1606" s="302"/>
      <c r="K1606" s="303"/>
      <c r="L1606" s="50"/>
      <c r="M1606" s="63"/>
    </row>
    <row r="1607" spans="1:13">
      <c r="A1607" s="44" cm="1">
        <f t="array" aca="1" ref="A1607" ca="1">IF(INDEX(B:B,ROW()),COUNTIF(OFFSET(INDEX(B:B,ROW()),ROW()*-1+6,,ROW()-5),TRUE),0)</f>
        <v>0</v>
      </c>
      <c r="B1607" s="44" t="b" cm="1">
        <f t="array" ref="B1607">AND(分科號=INDEX(E:E,ROW()),INDEX(D:D,ROW())&gt;=分起日,INDEX(D:D,ROW())&lt;=分訖日,IF(分專案="全部",TRUE,INDEX(J:J,ROW())=分專案))</f>
        <v>0</v>
      </c>
      <c r="C1607" s="45" cm="1">
        <f t="array" ref="C1607">IF(INDEX(F:F,ROW())&lt;&gt;"",INDEX(F:F,ROW()),IF(INDEX(E:E,ROW())&lt;&gt;0,INDEX(C:C,ROW()-1),0))</f>
        <v>0</v>
      </c>
      <c r="D1607" s="44" cm="1">
        <f t="array" ref="D1607">IF(INDEX(G:G,ROW())&lt;&gt;"",INDEX(G:G,ROW()),IF(INDEX(E:E,ROW())&lt;&gt;0,INDEX(D:D,ROW()-1),0))</f>
        <v>0</v>
      </c>
      <c r="E1607" s="217" cm="1">
        <f t="array" ref="E1607">IF(INDEX(I:I,ROW())&lt;&gt;"",VALUE(TRIM(LEFT(INDEX(I:I,ROW()),6))),0)</f>
        <v>0</v>
      </c>
      <c r="F1607" s="283"/>
      <c r="G1607" s="287"/>
      <c r="H1607" s="302"/>
      <c r="I1607" s="288"/>
      <c r="J1607" s="302"/>
      <c r="K1607" s="303"/>
      <c r="L1607" s="50"/>
      <c r="M1607" s="63"/>
    </row>
    <row r="1608" spans="1:13">
      <c r="A1608" s="44" cm="1">
        <f t="array" aca="1" ref="A1608" ca="1">IF(INDEX(B:B,ROW()),COUNTIF(OFFSET(INDEX(B:B,ROW()),ROW()*-1+6,,ROW()-5),TRUE),0)</f>
        <v>0</v>
      </c>
      <c r="B1608" s="44" t="b" cm="1">
        <f t="array" ref="B1608">AND(分科號=INDEX(E:E,ROW()),INDEX(D:D,ROW())&gt;=分起日,INDEX(D:D,ROW())&lt;=分訖日,IF(分專案="全部",TRUE,INDEX(J:J,ROW())=分專案))</f>
        <v>0</v>
      </c>
      <c r="C1608" s="45" cm="1">
        <f t="array" ref="C1608">IF(INDEX(F:F,ROW())&lt;&gt;"",INDEX(F:F,ROW()),IF(INDEX(E:E,ROW())&lt;&gt;0,INDEX(C:C,ROW()-1),0))</f>
        <v>0</v>
      </c>
      <c r="D1608" s="44" cm="1">
        <f t="array" ref="D1608">IF(INDEX(G:G,ROW())&lt;&gt;"",INDEX(G:G,ROW()),IF(INDEX(E:E,ROW())&lt;&gt;0,INDEX(D:D,ROW()-1),0))</f>
        <v>0</v>
      </c>
      <c r="E1608" s="217" cm="1">
        <f t="array" ref="E1608">IF(INDEX(I:I,ROW())&lt;&gt;"",VALUE(TRIM(LEFT(INDEX(I:I,ROW()),6))),0)</f>
        <v>0</v>
      </c>
      <c r="F1608" s="283"/>
      <c r="G1608" s="287"/>
      <c r="H1608" s="302"/>
      <c r="I1608" s="288"/>
      <c r="J1608" s="302"/>
      <c r="K1608" s="303"/>
      <c r="L1608" s="50"/>
      <c r="M1608" s="63"/>
    </row>
    <row r="1609" spans="1:13">
      <c r="A1609" s="44" cm="1">
        <f t="array" aca="1" ref="A1609" ca="1">IF(INDEX(B:B,ROW()),COUNTIF(OFFSET(INDEX(B:B,ROW()),ROW()*-1+6,,ROW()-5),TRUE),0)</f>
        <v>0</v>
      </c>
      <c r="B1609" s="44" t="b" cm="1">
        <f t="array" ref="B1609">AND(分科號=INDEX(E:E,ROW()),INDEX(D:D,ROW())&gt;=分起日,INDEX(D:D,ROW())&lt;=分訖日,IF(分專案="全部",TRUE,INDEX(J:J,ROW())=分專案))</f>
        <v>0</v>
      </c>
      <c r="C1609" s="45" cm="1">
        <f t="array" ref="C1609">IF(INDEX(F:F,ROW())&lt;&gt;"",INDEX(F:F,ROW()),IF(INDEX(E:E,ROW())&lt;&gt;0,INDEX(C:C,ROW()-1),0))</f>
        <v>0</v>
      </c>
      <c r="D1609" s="44" cm="1">
        <f t="array" ref="D1609">IF(INDEX(G:G,ROW())&lt;&gt;"",INDEX(G:G,ROW()),IF(INDEX(E:E,ROW())&lt;&gt;0,INDEX(D:D,ROW()-1),0))</f>
        <v>0</v>
      </c>
      <c r="E1609" s="217" cm="1">
        <f t="array" ref="E1609">IF(INDEX(I:I,ROW())&lt;&gt;"",VALUE(TRIM(LEFT(INDEX(I:I,ROW()),6))),0)</f>
        <v>0</v>
      </c>
      <c r="F1609" s="283"/>
      <c r="G1609" s="287"/>
      <c r="H1609" s="302"/>
      <c r="I1609" s="288"/>
      <c r="J1609" s="302"/>
      <c r="K1609" s="303"/>
      <c r="L1609" s="50"/>
      <c r="M1609" s="63"/>
    </row>
    <row r="1610" spans="1:13">
      <c r="A1610" s="44" cm="1">
        <f t="array" aca="1" ref="A1610" ca="1">IF(INDEX(B:B,ROW()),COUNTIF(OFFSET(INDEX(B:B,ROW()),ROW()*-1+6,,ROW()-5),TRUE),0)</f>
        <v>0</v>
      </c>
      <c r="B1610" s="44" t="b" cm="1">
        <f t="array" ref="B1610">AND(分科號=INDEX(E:E,ROW()),INDEX(D:D,ROW())&gt;=分起日,INDEX(D:D,ROW())&lt;=分訖日,IF(分專案="全部",TRUE,INDEX(J:J,ROW())=分專案))</f>
        <v>0</v>
      </c>
      <c r="C1610" s="45" cm="1">
        <f t="array" ref="C1610">IF(INDEX(F:F,ROW())&lt;&gt;"",INDEX(F:F,ROW()),IF(INDEX(E:E,ROW())&lt;&gt;0,INDEX(C:C,ROW()-1),0))</f>
        <v>0</v>
      </c>
      <c r="D1610" s="44" cm="1">
        <f t="array" ref="D1610">IF(INDEX(G:G,ROW())&lt;&gt;"",INDEX(G:G,ROW()),IF(INDEX(E:E,ROW())&lt;&gt;0,INDEX(D:D,ROW()-1),0))</f>
        <v>0</v>
      </c>
      <c r="E1610" s="217" cm="1">
        <f t="array" ref="E1610">IF(INDEX(I:I,ROW())&lt;&gt;"",VALUE(TRIM(LEFT(INDEX(I:I,ROW()),6))),0)</f>
        <v>0</v>
      </c>
      <c r="F1610" s="283"/>
      <c r="G1610" s="287"/>
      <c r="H1610" s="302"/>
      <c r="I1610" s="288"/>
      <c r="J1610" s="302"/>
      <c r="K1610" s="303"/>
      <c r="L1610" s="50"/>
      <c r="M1610" s="63"/>
    </row>
    <row r="1611" spans="1:13">
      <c r="A1611" s="44" cm="1">
        <f t="array" aca="1" ref="A1611" ca="1">IF(INDEX(B:B,ROW()),COUNTIF(OFFSET(INDEX(B:B,ROW()),ROW()*-1+6,,ROW()-5),TRUE),0)</f>
        <v>0</v>
      </c>
      <c r="B1611" s="44" t="b" cm="1">
        <f t="array" ref="B1611">AND(分科號=INDEX(E:E,ROW()),INDEX(D:D,ROW())&gt;=分起日,INDEX(D:D,ROW())&lt;=分訖日,IF(分專案="全部",TRUE,INDEX(J:J,ROW())=分專案))</f>
        <v>0</v>
      </c>
      <c r="C1611" s="45" cm="1">
        <f t="array" ref="C1611">IF(INDEX(F:F,ROW())&lt;&gt;"",INDEX(F:F,ROW()),IF(INDEX(E:E,ROW())&lt;&gt;0,INDEX(C:C,ROW()-1),0))</f>
        <v>0</v>
      </c>
      <c r="D1611" s="44" cm="1">
        <f t="array" ref="D1611">IF(INDEX(G:G,ROW())&lt;&gt;"",INDEX(G:G,ROW()),IF(INDEX(E:E,ROW())&lt;&gt;0,INDEX(D:D,ROW()-1),0))</f>
        <v>0</v>
      </c>
      <c r="E1611" s="217" cm="1">
        <f t="array" ref="E1611">IF(INDEX(I:I,ROW())&lt;&gt;"",VALUE(TRIM(LEFT(INDEX(I:I,ROW()),6))),0)</f>
        <v>0</v>
      </c>
      <c r="F1611" s="283"/>
      <c r="G1611" s="287"/>
      <c r="H1611" s="302"/>
      <c r="I1611" s="288"/>
      <c r="J1611" s="302"/>
      <c r="K1611" s="303"/>
      <c r="L1611" s="50"/>
      <c r="M1611" s="63"/>
    </row>
    <row r="1612" spans="1:13">
      <c r="A1612" s="44" cm="1">
        <f t="array" aca="1" ref="A1612" ca="1">IF(INDEX(B:B,ROW()),COUNTIF(OFFSET(INDEX(B:B,ROW()),ROW()*-1+6,,ROW()-5),TRUE),0)</f>
        <v>0</v>
      </c>
      <c r="B1612" s="44" t="b" cm="1">
        <f t="array" ref="B1612">AND(分科號=INDEX(E:E,ROW()),INDEX(D:D,ROW())&gt;=分起日,INDEX(D:D,ROW())&lt;=分訖日,IF(分專案="全部",TRUE,INDEX(J:J,ROW())=分專案))</f>
        <v>0</v>
      </c>
      <c r="C1612" s="45" cm="1">
        <f t="array" ref="C1612">IF(INDEX(F:F,ROW())&lt;&gt;"",INDEX(F:F,ROW()),IF(INDEX(E:E,ROW())&lt;&gt;0,INDEX(C:C,ROW()-1),0))</f>
        <v>0</v>
      </c>
      <c r="D1612" s="44" cm="1">
        <f t="array" ref="D1612">IF(INDEX(G:G,ROW())&lt;&gt;"",INDEX(G:G,ROW()),IF(INDEX(E:E,ROW())&lt;&gt;0,INDEX(D:D,ROW()-1),0))</f>
        <v>0</v>
      </c>
      <c r="E1612" s="217" cm="1">
        <f t="array" ref="E1612">IF(INDEX(I:I,ROW())&lt;&gt;"",VALUE(TRIM(LEFT(INDEX(I:I,ROW()),6))),0)</f>
        <v>0</v>
      </c>
      <c r="F1612" s="283"/>
      <c r="G1612" s="287"/>
      <c r="H1612" s="302"/>
      <c r="I1612" s="288"/>
      <c r="J1612" s="302"/>
      <c r="K1612" s="303"/>
      <c r="L1612" s="50"/>
      <c r="M1612" s="63"/>
    </row>
    <row r="1613" spans="1:13">
      <c r="A1613" s="44" cm="1">
        <f t="array" aca="1" ref="A1613" ca="1">IF(INDEX(B:B,ROW()),COUNTIF(OFFSET(INDEX(B:B,ROW()),ROW()*-1+6,,ROW()-5),TRUE),0)</f>
        <v>0</v>
      </c>
      <c r="B1613" s="44" t="b" cm="1">
        <f t="array" ref="B1613">AND(分科號=INDEX(E:E,ROW()),INDEX(D:D,ROW())&gt;=分起日,INDEX(D:D,ROW())&lt;=分訖日,IF(分專案="全部",TRUE,INDEX(J:J,ROW())=分專案))</f>
        <v>0</v>
      </c>
      <c r="C1613" s="45" cm="1">
        <f t="array" ref="C1613">IF(INDEX(F:F,ROW())&lt;&gt;"",INDEX(F:F,ROW()),IF(INDEX(E:E,ROW())&lt;&gt;0,INDEX(C:C,ROW()-1),0))</f>
        <v>0</v>
      </c>
      <c r="D1613" s="44" cm="1">
        <f t="array" ref="D1613">IF(INDEX(G:G,ROW())&lt;&gt;"",INDEX(G:G,ROW()),IF(INDEX(E:E,ROW())&lt;&gt;0,INDEX(D:D,ROW()-1),0))</f>
        <v>0</v>
      </c>
      <c r="E1613" s="217" cm="1">
        <f t="array" ref="E1613">IF(INDEX(I:I,ROW())&lt;&gt;"",VALUE(TRIM(LEFT(INDEX(I:I,ROW()),6))),0)</f>
        <v>0</v>
      </c>
      <c r="F1613" s="283"/>
      <c r="G1613" s="287"/>
      <c r="H1613" s="302"/>
      <c r="I1613" s="288"/>
      <c r="J1613" s="302"/>
      <c r="K1613" s="303"/>
      <c r="L1613" s="50"/>
      <c r="M1613" s="63"/>
    </row>
    <row r="1614" spans="1:13">
      <c r="A1614" s="44" cm="1">
        <f t="array" aca="1" ref="A1614" ca="1">IF(INDEX(B:B,ROW()),COUNTIF(OFFSET(INDEX(B:B,ROW()),ROW()*-1+6,,ROW()-5),TRUE),0)</f>
        <v>0</v>
      </c>
      <c r="B1614" s="44" t="b" cm="1">
        <f t="array" ref="B1614">AND(分科號=INDEX(E:E,ROW()),INDEX(D:D,ROW())&gt;=分起日,INDEX(D:D,ROW())&lt;=分訖日,IF(分專案="全部",TRUE,INDEX(J:J,ROW())=分專案))</f>
        <v>0</v>
      </c>
      <c r="C1614" s="45" cm="1">
        <f t="array" ref="C1614">IF(INDEX(F:F,ROW())&lt;&gt;"",INDEX(F:F,ROW()),IF(INDEX(E:E,ROW())&lt;&gt;0,INDEX(C:C,ROW()-1),0))</f>
        <v>0</v>
      </c>
      <c r="D1614" s="44" cm="1">
        <f t="array" ref="D1614">IF(INDEX(G:G,ROW())&lt;&gt;"",INDEX(G:G,ROW()),IF(INDEX(E:E,ROW())&lt;&gt;0,INDEX(D:D,ROW()-1),0))</f>
        <v>0</v>
      </c>
      <c r="E1614" s="217" cm="1">
        <f t="array" ref="E1614">IF(INDEX(I:I,ROW())&lt;&gt;"",VALUE(TRIM(LEFT(INDEX(I:I,ROW()),6))),0)</f>
        <v>0</v>
      </c>
      <c r="F1614" s="283"/>
      <c r="G1614" s="287"/>
      <c r="H1614" s="302"/>
      <c r="I1614" s="288"/>
      <c r="J1614" s="302"/>
      <c r="K1614" s="303"/>
      <c r="L1614" s="50"/>
      <c r="M1614" s="63"/>
    </row>
    <row r="1615" spans="1:13">
      <c r="A1615" s="44" cm="1">
        <f t="array" aca="1" ref="A1615" ca="1">IF(INDEX(B:B,ROW()),COUNTIF(OFFSET(INDEX(B:B,ROW()),ROW()*-1+6,,ROW()-5),TRUE),0)</f>
        <v>0</v>
      </c>
      <c r="B1615" s="44" t="b" cm="1">
        <f t="array" ref="B1615">AND(分科號=INDEX(E:E,ROW()),INDEX(D:D,ROW())&gt;=分起日,INDEX(D:D,ROW())&lt;=分訖日,IF(分專案="全部",TRUE,INDEX(J:J,ROW())=分專案))</f>
        <v>0</v>
      </c>
      <c r="C1615" s="45" cm="1">
        <f t="array" ref="C1615">IF(INDEX(F:F,ROW())&lt;&gt;"",INDEX(F:F,ROW()),IF(INDEX(E:E,ROW())&lt;&gt;0,INDEX(C:C,ROW()-1),0))</f>
        <v>0</v>
      </c>
      <c r="D1615" s="44" cm="1">
        <f t="array" ref="D1615">IF(INDEX(G:G,ROW())&lt;&gt;"",INDEX(G:G,ROW()),IF(INDEX(E:E,ROW())&lt;&gt;0,INDEX(D:D,ROW()-1),0))</f>
        <v>0</v>
      </c>
      <c r="E1615" s="217" cm="1">
        <f t="array" ref="E1615">IF(INDEX(I:I,ROW())&lt;&gt;"",VALUE(TRIM(LEFT(INDEX(I:I,ROW()),6))),0)</f>
        <v>0</v>
      </c>
      <c r="F1615" s="283"/>
      <c r="G1615" s="287"/>
      <c r="H1615" s="302"/>
      <c r="I1615" s="288"/>
      <c r="J1615" s="302"/>
      <c r="K1615" s="303"/>
      <c r="L1615" s="50"/>
      <c r="M1615" s="63"/>
    </row>
    <row r="1616" spans="1:13">
      <c r="A1616" s="44" cm="1">
        <f t="array" aca="1" ref="A1616" ca="1">IF(INDEX(B:B,ROW()),COUNTIF(OFFSET(INDEX(B:B,ROW()),ROW()*-1+6,,ROW()-5),TRUE),0)</f>
        <v>0</v>
      </c>
      <c r="B1616" s="44" t="b" cm="1">
        <f t="array" ref="B1616">AND(分科號=INDEX(E:E,ROW()),INDEX(D:D,ROW())&gt;=分起日,INDEX(D:D,ROW())&lt;=分訖日,IF(分專案="全部",TRUE,INDEX(J:J,ROW())=分專案))</f>
        <v>0</v>
      </c>
      <c r="C1616" s="45" cm="1">
        <f t="array" ref="C1616">IF(INDEX(F:F,ROW())&lt;&gt;"",INDEX(F:F,ROW()),IF(INDEX(E:E,ROW())&lt;&gt;0,INDEX(C:C,ROW()-1),0))</f>
        <v>0</v>
      </c>
      <c r="D1616" s="44" cm="1">
        <f t="array" ref="D1616">IF(INDEX(G:G,ROW())&lt;&gt;"",INDEX(G:G,ROW()),IF(INDEX(E:E,ROW())&lt;&gt;0,INDEX(D:D,ROW()-1),0))</f>
        <v>0</v>
      </c>
      <c r="E1616" s="217" cm="1">
        <f t="array" ref="E1616">IF(INDEX(I:I,ROW())&lt;&gt;"",VALUE(TRIM(LEFT(INDEX(I:I,ROW()),6))),0)</f>
        <v>0</v>
      </c>
      <c r="F1616" s="283"/>
      <c r="G1616" s="287"/>
      <c r="H1616" s="302"/>
      <c r="I1616" s="288"/>
      <c r="J1616" s="302"/>
      <c r="K1616" s="303"/>
      <c r="L1616" s="50"/>
      <c r="M1616" s="63"/>
    </row>
    <row r="1617" spans="1:13">
      <c r="A1617" s="44" cm="1">
        <f t="array" aca="1" ref="A1617" ca="1">IF(INDEX(B:B,ROW()),COUNTIF(OFFSET(INDEX(B:B,ROW()),ROW()*-1+6,,ROW()-5),TRUE),0)</f>
        <v>0</v>
      </c>
      <c r="B1617" s="44" t="b" cm="1">
        <f t="array" ref="B1617">AND(分科號=INDEX(E:E,ROW()),INDEX(D:D,ROW())&gt;=分起日,INDEX(D:D,ROW())&lt;=分訖日,IF(分專案="全部",TRUE,INDEX(J:J,ROW())=分專案))</f>
        <v>0</v>
      </c>
      <c r="C1617" s="45" cm="1">
        <f t="array" ref="C1617">IF(INDEX(F:F,ROW())&lt;&gt;"",INDEX(F:F,ROW()),IF(INDEX(E:E,ROW())&lt;&gt;0,INDEX(C:C,ROW()-1),0))</f>
        <v>0</v>
      </c>
      <c r="D1617" s="44" cm="1">
        <f t="array" ref="D1617">IF(INDEX(G:G,ROW())&lt;&gt;"",INDEX(G:G,ROW()),IF(INDEX(E:E,ROW())&lt;&gt;0,INDEX(D:D,ROW()-1),0))</f>
        <v>0</v>
      </c>
      <c r="E1617" s="217" cm="1">
        <f t="array" ref="E1617">IF(INDEX(I:I,ROW())&lt;&gt;"",VALUE(TRIM(LEFT(INDEX(I:I,ROW()),6))),0)</f>
        <v>0</v>
      </c>
      <c r="F1617" s="283"/>
      <c r="G1617" s="287"/>
      <c r="H1617" s="302"/>
      <c r="I1617" s="288"/>
      <c r="J1617" s="302"/>
      <c r="K1617" s="303"/>
      <c r="L1617" s="50"/>
      <c r="M1617" s="63"/>
    </row>
    <row r="1618" spans="1:13">
      <c r="A1618" s="44" cm="1">
        <f t="array" aca="1" ref="A1618" ca="1">IF(INDEX(B:B,ROW()),COUNTIF(OFFSET(INDEX(B:B,ROW()),ROW()*-1+6,,ROW()-5),TRUE),0)</f>
        <v>0</v>
      </c>
      <c r="B1618" s="44" t="b" cm="1">
        <f t="array" ref="B1618">AND(分科號=INDEX(E:E,ROW()),INDEX(D:D,ROW())&gt;=分起日,INDEX(D:D,ROW())&lt;=分訖日,IF(分專案="全部",TRUE,INDEX(J:J,ROW())=分專案))</f>
        <v>0</v>
      </c>
      <c r="C1618" s="45" cm="1">
        <f t="array" ref="C1618">IF(INDEX(F:F,ROW())&lt;&gt;"",INDEX(F:F,ROW()),IF(INDEX(E:E,ROW())&lt;&gt;0,INDEX(C:C,ROW()-1),0))</f>
        <v>0</v>
      </c>
      <c r="D1618" s="44" cm="1">
        <f t="array" ref="D1618">IF(INDEX(G:G,ROW())&lt;&gt;"",INDEX(G:G,ROW()),IF(INDEX(E:E,ROW())&lt;&gt;0,INDEX(D:D,ROW()-1),0))</f>
        <v>0</v>
      </c>
      <c r="E1618" s="217" cm="1">
        <f t="array" ref="E1618">IF(INDEX(I:I,ROW())&lt;&gt;"",VALUE(TRIM(LEFT(INDEX(I:I,ROW()),6))),0)</f>
        <v>0</v>
      </c>
      <c r="F1618" s="283"/>
      <c r="G1618" s="287"/>
      <c r="H1618" s="302"/>
      <c r="I1618" s="288"/>
      <c r="J1618" s="302"/>
      <c r="K1618" s="303"/>
      <c r="L1618" s="50"/>
      <c r="M1618" s="63"/>
    </row>
    <row r="1619" spans="1:13">
      <c r="A1619" s="44" cm="1">
        <f t="array" aca="1" ref="A1619" ca="1">IF(INDEX(B:B,ROW()),COUNTIF(OFFSET(INDEX(B:B,ROW()),ROW()*-1+6,,ROW()-5),TRUE),0)</f>
        <v>0</v>
      </c>
      <c r="B1619" s="44" t="b" cm="1">
        <f t="array" ref="B1619">AND(分科號=INDEX(E:E,ROW()),INDEX(D:D,ROW())&gt;=分起日,INDEX(D:D,ROW())&lt;=分訖日,IF(分專案="全部",TRUE,INDEX(J:J,ROW())=分專案))</f>
        <v>0</v>
      </c>
      <c r="C1619" s="45" cm="1">
        <f t="array" ref="C1619">IF(INDEX(F:F,ROW())&lt;&gt;"",INDEX(F:F,ROW()),IF(INDEX(E:E,ROW())&lt;&gt;0,INDEX(C:C,ROW()-1),0))</f>
        <v>0</v>
      </c>
      <c r="D1619" s="44" cm="1">
        <f t="array" ref="D1619">IF(INDEX(G:G,ROW())&lt;&gt;"",INDEX(G:G,ROW()),IF(INDEX(E:E,ROW())&lt;&gt;0,INDEX(D:D,ROW()-1),0))</f>
        <v>0</v>
      </c>
      <c r="E1619" s="217" cm="1">
        <f t="array" ref="E1619">IF(INDEX(I:I,ROW())&lt;&gt;"",VALUE(TRIM(LEFT(INDEX(I:I,ROW()),6))),0)</f>
        <v>0</v>
      </c>
      <c r="F1619" s="283"/>
      <c r="G1619" s="287"/>
      <c r="H1619" s="302"/>
      <c r="I1619" s="288"/>
      <c r="J1619" s="302"/>
      <c r="K1619" s="303"/>
      <c r="L1619" s="50"/>
      <c r="M1619" s="63"/>
    </row>
    <row r="1620" spans="1:13">
      <c r="A1620" s="44" cm="1">
        <f t="array" aca="1" ref="A1620" ca="1">IF(INDEX(B:B,ROW()),COUNTIF(OFFSET(INDEX(B:B,ROW()),ROW()*-1+6,,ROW()-5),TRUE),0)</f>
        <v>0</v>
      </c>
      <c r="B1620" s="44" t="b" cm="1">
        <f t="array" ref="B1620">AND(分科號=INDEX(E:E,ROW()),INDEX(D:D,ROW())&gt;=分起日,INDEX(D:D,ROW())&lt;=分訖日,IF(分專案="全部",TRUE,INDEX(J:J,ROW())=分專案))</f>
        <v>0</v>
      </c>
      <c r="C1620" s="45" cm="1">
        <f t="array" ref="C1620">IF(INDEX(F:F,ROW())&lt;&gt;"",INDEX(F:F,ROW()),IF(INDEX(E:E,ROW())&lt;&gt;0,INDEX(C:C,ROW()-1),0))</f>
        <v>0</v>
      </c>
      <c r="D1620" s="44" cm="1">
        <f t="array" ref="D1620">IF(INDEX(G:G,ROW())&lt;&gt;"",INDEX(G:G,ROW()),IF(INDEX(E:E,ROW())&lt;&gt;0,INDEX(D:D,ROW()-1),0))</f>
        <v>0</v>
      </c>
      <c r="E1620" s="217" cm="1">
        <f t="array" ref="E1620">IF(INDEX(I:I,ROW())&lt;&gt;"",VALUE(TRIM(LEFT(INDEX(I:I,ROW()),6))),0)</f>
        <v>0</v>
      </c>
      <c r="F1620" s="283"/>
      <c r="G1620" s="287"/>
      <c r="H1620" s="302"/>
      <c r="I1620" s="288"/>
      <c r="J1620" s="302"/>
      <c r="K1620" s="303"/>
      <c r="L1620" s="50"/>
      <c r="M1620" s="63"/>
    </row>
    <row r="1621" spans="1:13">
      <c r="A1621" s="44" cm="1">
        <f t="array" aca="1" ref="A1621" ca="1">IF(INDEX(B:B,ROW()),COUNTIF(OFFSET(INDEX(B:B,ROW()),ROW()*-1+6,,ROW()-5),TRUE),0)</f>
        <v>0</v>
      </c>
      <c r="B1621" s="44" t="b" cm="1">
        <f t="array" ref="B1621">AND(分科號=INDEX(E:E,ROW()),INDEX(D:D,ROW())&gt;=分起日,INDEX(D:D,ROW())&lt;=分訖日,IF(分專案="全部",TRUE,INDEX(J:J,ROW())=分專案))</f>
        <v>0</v>
      </c>
      <c r="C1621" s="45" cm="1">
        <f t="array" ref="C1621">IF(INDEX(F:F,ROW())&lt;&gt;"",INDEX(F:F,ROW()),IF(INDEX(E:E,ROW())&lt;&gt;0,INDEX(C:C,ROW()-1),0))</f>
        <v>0</v>
      </c>
      <c r="D1621" s="44" cm="1">
        <f t="array" ref="D1621">IF(INDEX(G:G,ROW())&lt;&gt;"",INDEX(G:G,ROW()),IF(INDEX(E:E,ROW())&lt;&gt;0,INDEX(D:D,ROW()-1),0))</f>
        <v>0</v>
      </c>
      <c r="E1621" s="217" cm="1">
        <f t="array" ref="E1621">IF(INDEX(I:I,ROW())&lt;&gt;"",VALUE(TRIM(LEFT(INDEX(I:I,ROW()),6))),0)</f>
        <v>0</v>
      </c>
      <c r="F1621" s="283"/>
      <c r="G1621" s="287"/>
      <c r="H1621" s="302"/>
      <c r="I1621" s="288"/>
      <c r="J1621" s="302"/>
      <c r="K1621" s="303"/>
      <c r="L1621" s="50"/>
      <c r="M1621" s="63"/>
    </row>
    <row r="1622" spans="1:13">
      <c r="A1622" s="44" cm="1">
        <f t="array" aca="1" ref="A1622" ca="1">IF(INDEX(B:B,ROW()),COUNTIF(OFFSET(INDEX(B:B,ROW()),ROW()*-1+6,,ROW()-5),TRUE),0)</f>
        <v>0</v>
      </c>
      <c r="B1622" s="44" t="b" cm="1">
        <f t="array" ref="B1622">AND(分科號=INDEX(E:E,ROW()),INDEX(D:D,ROW())&gt;=分起日,INDEX(D:D,ROW())&lt;=分訖日,IF(分專案="全部",TRUE,INDEX(J:J,ROW())=分專案))</f>
        <v>0</v>
      </c>
      <c r="C1622" s="45" cm="1">
        <f t="array" ref="C1622">IF(INDEX(F:F,ROW())&lt;&gt;"",INDEX(F:F,ROW()),IF(INDEX(E:E,ROW())&lt;&gt;0,INDEX(C:C,ROW()-1),0))</f>
        <v>0</v>
      </c>
      <c r="D1622" s="44" cm="1">
        <f t="array" ref="D1622">IF(INDEX(G:G,ROW())&lt;&gt;"",INDEX(G:G,ROW()),IF(INDEX(E:E,ROW())&lt;&gt;0,INDEX(D:D,ROW()-1),0))</f>
        <v>0</v>
      </c>
      <c r="E1622" s="217" cm="1">
        <f t="array" ref="E1622">IF(INDEX(I:I,ROW())&lt;&gt;"",VALUE(TRIM(LEFT(INDEX(I:I,ROW()),6))),0)</f>
        <v>0</v>
      </c>
      <c r="F1622" s="283"/>
      <c r="G1622" s="287"/>
      <c r="H1622" s="302"/>
      <c r="I1622" s="288"/>
      <c r="J1622" s="302"/>
      <c r="K1622" s="303"/>
      <c r="L1622" s="50"/>
      <c r="M1622" s="63"/>
    </row>
    <row r="1623" spans="1:13">
      <c r="A1623" s="44" cm="1">
        <f t="array" aca="1" ref="A1623" ca="1">IF(INDEX(B:B,ROW()),COUNTIF(OFFSET(INDEX(B:B,ROW()),ROW()*-1+6,,ROW()-5),TRUE),0)</f>
        <v>0</v>
      </c>
      <c r="B1623" s="44" t="b" cm="1">
        <f t="array" ref="B1623">AND(分科號=INDEX(E:E,ROW()),INDEX(D:D,ROW())&gt;=分起日,INDEX(D:D,ROW())&lt;=分訖日,IF(分專案="全部",TRUE,INDEX(J:J,ROW())=分專案))</f>
        <v>0</v>
      </c>
      <c r="C1623" s="45" cm="1">
        <f t="array" ref="C1623">IF(INDEX(F:F,ROW())&lt;&gt;"",INDEX(F:F,ROW()),IF(INDEX(E:E,ROW())&lt;&gt;0,INDEX(C:C,ROW()-1),0))</f>
        <v>0</v>
      </c>
      <c r="D1623" s="44" cm="1">
        <f t="array" ref="D1623">IF(INDEX(G:G,ROW())&lt;&gt;"",INDEX(G:G,ROW()),IF(INDEX(E:E,ROW())&lt;&gt;0,INDEX(D:D,ROW()-1),0))</f>
        <v>0</v>
      </c>
      <c r="E1623" s="217" cm="1">
        <f t="array" ref="E1623">IF(INDEX(I:I,ROW())&lt;&gt;"",VALUE(TRIM(LEFT(INDEX(I:I,ROW()),6))),0)</f>
        <v>0</v>
      </c>
      <c r="F1623" s="283"/>
      <c r="G1623" s="287"/>
      <c r="H1623" s="302"/>
      <c r="I1623" s="288"/>
      <c r="J1623" s="302"/>
      <c r="K1623" s="303"/>
      <c r="L1623" s="50"/>
      <c r="M1623" s="63"/>
    </row>
    <row r="1624" spans="1:13">
      <c r="A1624" s="44" cm="1">
        <f t="array" aca="1" ref="A1624" ca="1">IF(INDEX(B:B,ROW()),COUNTIF(OFFSET(INDEX(B:B,ROW()),ROW()*-1+6,,ROW()-5),TRUE),0)</f>
        <v>0</v>
      </c>
      <c r="B1624" s="44" t="b" cm="1">
        <f t="array" ref="B1624">AND(分科號=INDEX(E:E,ROW()),INDEX(D:D,ROW())&gt;=分起日,INDEX(D:D,ROW())&lt;=分訖日,IF(分專案="全部",TRUE,INDEX(J:J,ROW())=分專案))</f>
        <v>0</v>
      </c>
      <c r="C1624" s="45" cm="1">
        <f t="array" ref="C1624">IF(INDEX(F:F,ROW())&lt;&gt;"",INDEX(F:F,ROW()),IF(INDEX(E:E,ROW())&lt;&gt;0,INDEX(C:C,ROW()-1),0))</f>
        <v>0</v>
      </c>
      <c r="D1624" s="44" cm="1">
        <f t="array" ref="D1624">IF(INDEX(G:G,ROW())&lt;&gt;"",INDEX(G:G,ROW()),IF(INDEX(E:E,ROW())&lt;&gt;0,INDEX(D:D,ROW()-1),0))</f>
        <v>0</v>
      </c>
      <c r="E1624" s="217" cm="1">
        <f t="array" ref="E1624">IF(INDEX(I:I,ROW())&lt;&gt;"",VALUE(TRIM(LEFT(INDEX(I:I,ROW()),6))),0)</f>
        <v>0</v>
      </c>
      <c r="F1624" s="283"/>
      <c r="G1624" s="287"/>
      <c r="H1624" s="302"/>
      <c r="I1624" s="288"/>
      <c r="J1624" s="302"/>
      <c r="K1624" s="303"/>
      <c r="L1624" s="50"/>
      <c r="M1624" s="63"/>
    </row>
    <row r="1625" spans="1:13">
      <c r="A1625" s="44" cm="1">
        <f t="array" aca="1" ref="A1625" ca="1">IF(INDEX(B:B,ROW()),COUNTIF(OFFSET(INDEX(B:B,ROW()),ROW()*-1+6,,ROW()-5),TRUE),0)</f>
        <v>0</v>
      </c>
      <c r="B1625" s="44" t="b" cm="1">
        <f t="array" ref="B1625">AND(分科號=INDEX(E:E,ROW()),INDEX(D:D,ROW())&gt;=分起日,INDEX(D:D,ROW())&lt;=分訖日,IF(分專案="全部",TRUE,INDEX(J:J,ROW())=分專案))</f>
        <v>0</v>
      </c>
      <c r="C1625" s="45" cm="1">
        <f t="array" ref="C1625">IF(INDEX(F:F,ROW())&lt;&gt;"",INDEX(F:F,ROW()),IF(INDEX(E:E,ROW())&lt;&gt;0,INDEX(C:C,ROW()-1),0))</f>
        <v>0</v>
      </c>
      <c r="D1625" s="44" cm="1">
        <f t="array" ref="D1625">IF(INDEX(G:G,ROW())&lt;&gt;"",INDEX(G:G,ROW()),IF(INDEX(E:E,ROW())&lt;&gt;0,INDEX(D:D,ROW()-1),0))</f>
        <v>0</v>
      </c>
      <c r="E1625" s="217" cm="1">
        <f t="array" ref="E1625">IF(INDEX(I:I,ROW())&lt;&gt;"",VALUE(TRIM(LEFT(INDEX(I:I,ROW()),6))),0)</f>
        <v>0</v>
      </c>
      <c r="F1625" s="283"/>
      <c r="G1625" s="287"/>
      <c r="H1625" s="302"/>
      <c r="I1625" s="288"/>
      <c r="J1625" s="302"/>
      <c r="K1625" s="303"/>
      <c r="L1625" s="50"/>
      <c r="M1625" s="63"/>
    </row>
    <row r="1626" spans="1:13">
      <c r="A1626" s="44" cm="1">
        <f t="array" aca="1" ref="A1626" ca="1">IF(INDEX(B:B,ROW()),COUNTIF(OFFSET(INDEX(B:B,ROW()),ROW()*-1+6,,ROW()-5),TRUE),0)</f>
        <v>0</v>
      </c>
      <c r="B1626" s="44" t="b" cm="1">
        <f t="array" ref="B1626">AND(分科號=INDEX(E:E,ROW()),INDEX(D:D,ROW())&gt;=分起日,INDEX(D:D,ROW())&lt;=分訖日,IF(分專案="全部",TRUE,INDEX(J:J,ROW())=分專案))</f>
        <v>0</v>
      </c>
      <c r="C1626" s="45" cm="1">
        <f t="array" ref="C1626">IF(INDEX(F:F,ROW())&lt;&gt;"",INDEX(F:F,ROW()),IF(INDEX(E:E,ROW())&lt;&gt;0,INDEX(C:C,ROW()-1),0))</f>
        <v>0</v>
      </c>
      <c r="D1626" s="44" cm="1">
        <f t="array" ref="D1626">IF(INDEX(G:G,ROW())&lt;&gt;"",INDEX(G:G,ROW()),IF(INDEX(E:E,ROW())&lt;&gt;0,INDEX(D:D,ROW()-1),0))</f>
        <v>0</v>
      </c>
      <c r="E1626" s="217" cm="1">
        <f t="array" ref="E1626">IF(INDEX(I:I,ROW())&lt;&gt;"",VALUE(TRIM(LEFT(INDEX(I:I,ROW()),6))),0)</f>
        <v>0</v>
      </c>
      <c r="F1626" s="283"/>
      <c r="G1626" s="287"/>
      <c r="H1626" s="302"/>
      <c r="I1626" s="288"/>
      <c r="J1626" s="302"/>
      <c r="K1626" s="303"/>
      <c r="L1626" s="50"/>
      <c r="M1626" s="63"/>
    </row>
    <row r="1627" spans="1:13">
      <c r="A1627" s="44" cm="1">
        <f t="array" aca="1" ref="A1627" ca="1">IF(INDEX(B:B,ROW()),COUNTIF(OFFSET(INDEX(B:B,ROW()),ROW()*-1+6,,ROW()-5),TRUE),0)</f>
        <v>0</v>
      </c>
      <c r="B1627" s="44" t="b" cm="1">
        <f t="array" ref="B1627">AND(分科號=INDEX(E:E,ROW()),INDEX(D:D,ROW())&gt;=分起日,INDEX(D:D,ROW())&lt;=分訖日,IF(分專案="全部",TRUE,INDEX(J:J,ROW())=分專案))</f>
        <v>0</v>
      </c>
      <c r="C1627" s="45" cm="1">
        <f t="array" ref="C1627">IF(INDEX(F:F,ROW())&lt;&gt;"",INDEX(F:F,ROW()),IF(INDEX(E:E,ROW())&lt;&gt;0,INDEX(C:C,ROW()-1),0))</f>
        <v>0</v>
      </c>
      <c r="D1627" s="44" cm="1">
        <f t="array" ref="D1627">IF(INDEX(G:G,ROW())&lt;&gt;"",INDEX(G:G,ROW()),IF(INDEX(E:E,ROW())&lt;&gt;0,INDEX(D:D,ROW()-1),0))</f>
        <v>0</v>
      </c>
      <c r="E1627" s="217" cm="1">
        <f t="array" ref="E1627">IF(INDEX(I:I,ROW())&lt;&gt;"",VALUE(TRIM(LEFT(INDEX(I:I,ROW()),6))),0)</f>
        <v>0</v>
      </c>
      <c r="F1627" s="283"/>
      <c r="G1627" s="287"/>
      <c r="H1627" s="302"/>
      <c r="I1627" s="288"/>
      <c r="J1627" s="302"/>
      <c r="K1627" s="303"/>
      <c r="L1627" s="50"/>
      <c r="M1627" s="63"/>
    </row>
    <row r="1628" spans="1:13">
      <c r="A1628" s="44" cm="1">
        <f t="array" aca="1" ref="A1628" ca="1">IF(INDEX(B:B,ROW()),COUNTIF(OFFSET(INDEX(B:B,ROW()),ROW()*-1+6,,ROW()-5),TRUE),0)</f>
        <v>0</v>
      </c>
      <c r="B1628" s="44" t="b" cm="1">
        <f t="array" ref="B1628">AND(分科號=INDEX(E:E,ROW()),INDEX(D:D,ROW())&gt;=分起日,INDEX(D:D,ROW())&lt;=分訖日,IF(分專案="全部",TRUE,INDEX(J:J,ROW())=分專案))</f>
        <v>0</v>
      </c>
      <c r="C1628" s="45" cm="1">
        <f t="array" ref="C1628">IF(INDEX(F:F,ROW())&lt;&gt;"",INDEX(F:F,ROW()),IF(INDEX(E:E,ROW())&lt;&gt;0,INDEX(C:C,ROW()-1),0))</f>
        <v>0</v>
      </c>
      <c r="D1628" s="44" cm="1">
        <f t="array" ref="D1628">IF(INDEX(G:G,ROW())&lt;&gt;"",INDEX(G:G,ROW()),IF(INDEX(E:E,ROW())&lt;&gt;0,INDEX(D:D,ROW()-1),0))</f>
        <v>0</v>
      </c>
      <c r="E1628" s="217" cm="1">
        <f t="array" ref="E1628">IF(INDEX(I:I,ROW())&lt;&gt;"",VALUE(TRIM(LEFT(INDEX(I:I,ROW()),6))),0)</f>
        <v>0</v>
      </c>
      <c r="F1628" s="283"/>
      <c r="G1628" s="287"/>
      <c r="H1628" s="302"/>
      <c r="I1628" s="288"/>
      <c r="J1628" s="302"/>
      <c r="K1628" s="303"/>
      <c r="L1628" s="50"/>
      <c r="M1628" s="63"/>
    </row>
    <row r="1629" spans="1:13">
      <c r="A1629" s="44" cm="1">
        <f t="array" aca="1" ref="A1629" ca="1">IF(INDEX(B:B,ROW()),COUNTIF(OFFSET(INDEX(B:B,ROW()),ROW()*-1+6,,ROW()-5),TRUE),0)</f>
        <v>0</v>
      </c>
      <c r="B1629" s="44" t="b" cm="1">
        <f t="array" ref="B1629">AND(分科號=INDEX(E:E,ROW()),INDEX(D:D,ROW())&gt;=分起日,INDEX(D:D,ROW())&lt;=分訖日,IF(分專案="全部",TRUE,INDEX(J:J,ROW())=分專案))</f>
        <v>0</v>
      </c>
      <c r="C1629" s="45" cm="1">
        <f t="array" ref="C1629">IF(INDEX(F:F,ROW())&lt;&gt;"",INDEX(F:F,ROW()),IF(INDEX(E:E,ROW())&lt;&gt;0,INDEX(C:C,ROW()-1),0))</f>
        <v>0</v>
      </c>
      <c r="D1629" s="44" cm="1">
        <f t="array" ref="D1629">IF(INDEX(G:G,ROW())&lt;&gt;"",INDEX(G:G,ROW()),IF(INDEX(E:E,ROW())&lt;&gt;0,INDEX(D:D,ROW()-1),0))</f>
        <v>0</v>
      </c>
      <c r="E1629" s="217" cm="1">
        <f t="array" ref="E1629">IF(INDEX(I:I,ROW())&lt;&gt;"",VALUE(TRIM(LEFT(INDEX(I:I,ROW()),6))),0)</f>
        <v>0</v>
      </c>
      <c r="F1629" s="283"/>
      <c r="G1629" s="287"/>
      <c r="H1629" s="302"/>
      <c r="I1629" s="288"/>
      <c r="J1629" s="302"/>
      <c r="K1629" s="303"/>
      <c r="L1629" s="50"/>
      <c r="M1629" s="63"/>
    </row>
    <row r="1630" spans="1:13">
      <c r="A1630" s="44" cm="1">
        <f t="array" aca="1" ref="A1630" ca="1">IF(INDEX(B:B,ROW()),COUNTIF(OFFSET(INDEX(B:B,ROW()),ROW()*-1+6,,ROW()-5),TRUE),0)</f>
        <v>0</v>
      </c>
      <c r="B1630" s="44" t="b" cm="1">
        <f t="array" ref="B1630">AND(分科號=INDEX(E:E,ROW()),INDEX(D:D,ROW())&gt;=分起日,INDEX(D:D,ROW())&lt;=分訖日,IF(分專案="全部",TRUE,INDEX(J:J,ROW())=分專案))</f>
        <v>0</v>
      </c>
      <c r="C1630" s="45" cm="1">
        <f t="array" ref="C1630">IF(INDEX(F:F,ROW())&lt;&gt;"",INDEX(F:F,ROW()),IF(INDEX(E:E,ROW())&lt;&gt;0,INDEX(C:C,ROW()-1),0))</f>
        <v>0</v>
      </c>
      <c r="D1630" s="44" cm="1">
        <f t="array" ref="D1630">IF(INDEX(G:G,ROW())&lt;&gt;"",INDEX(G:G,ROW()),IF(INDEX(E:E,ROW())&lt;&gt;0,INDEX(D:D,ROW()-1),0))</f>
        <v>0</v>
      </c>
      <c r="E1630" s="217" cm="1">
        <f t="array" ref="E1630">IF(INDEX(I:I,ROW())&lt;&gt;"",VALUE(TRIM(LEFT(INDEX(I:I,ROW()),6))),0)</f>
        <v>0</v>
      </c>
      <c r="F1630" s="283"/>
      <c r="G1630" s="287"/>
      <c r="H1630" s="302"/>
      <c r="I1630" s="288"/>
      <c r="J1630" s="302"/>
      <c r="K1630" s="303"/>
      <c r="L1630" s="50"/>
      <c r="M1630" s="63"/>
    </row>
    <row r="1631" spans="1:13">
      <c r="A1631" s="44" cm="1">
        <f t="array" aca="1" ref="A1631" ca="1">IF(INDEX(B:B,ROW()),COUNTIF(OFFSET(INDEX(B:B,ROW()),ROW()*-1+6,,ROW()-5),TRUE),0)</f>
        <v>0</v>
      </c>
      <c r="B1631" s="44" t="b" cm="1">
        <f t="array" ref="B1631">AND(分科號=INDEX(E:E,ROW()),INDEX(D:D,ROW())&gt;=分起日,INDEX(D:D,ROW())&lt;=分訖日,IF(分專案="全部",TRUE,INDEX(J:J,ROW())=分專案))</f>
        <v>0</v>
      </c>
      <c r="C1631" s="45" cm="1">
        <f t="array" ref="C1631">IF(INDEX(F:F,ROW())&lt;&gt;"",INDEX(F:F,ROW()),IF(INDEX(E:E,ROW())&lt;&gt;0,INDEX(C:C,ROW()-1),0))</f>
        <v>0</v>
      </c>
      <c r="D1631" s="44" cm="1">
        <f t="array" ref="D1631">IF(INDEX(G:G,ROW())&lt;&gt;"",INDEX(G:G,ROW()),IF(INDEX(E:E,ROW())&lt;&gt;0,INDEX(D:D,ROW()-1),0))</f>
        <v>0</v>
      </c>
      <c r="E1631" s="217" cm="1">
        <f t="array" ref="E1631">IF(INDEX(I:I,ROW())&lt;&gt;"",VALUE(TRIM(LEFT(INDEX(I:I,ROW()),6))),0)</f>
        <v>0</v>
      </c>
      <c r="F1631" s="283"/>
      <c r="G1631" s="287"/>
      <c r="H1631" s="302"/>
      <c r="I1631" s="288"/>
      <c r="J1631" s="302"/>
      <c r="K1631" s="303"/>
      <c r="L1631" s="50"/>
      <c r="M1631" s="63"/>
    </row>
    <row r="1632" spans="1:13">
      <c r="A1632" s="44" cm="1">
        <f t="array" aca="1" ref="A1632" ca="1">IF(INDEX(B:B,ROW()),COUNTIF(OFFSET(INDEX(B:B,ROW()),ROW()*-1+6,,ROW()-5),TRUE),0)</f>
        <v>0</v>
      </c>
      <c r="B1632" s="44" t="b" cm="1">
        <f t="array" ref="B1632">AND(分科號=INDEX(E:E,ROW()),INDEX(D:D,ROW())&gt;=分起日,INDEX(D:D,ROW())&lt;=分訖日,IF(分專案="全部",TRUE,INDEX(J:J,ROW())=分專案))</f>
        <v>0</v>
      </c>
      <c r="C1632" s="45" cm="1">
        <f t="array" ref="C1632">IF(INDEX(F:F,ROW())&lt;&gt;"",INDEX(F:F,ROW()),IF(INDEX(E:E,ROW())&lt;&gt;0,INDEX(C:C,ROW()-1),0))</f>
        <v>0</v>
      </c>
      <c r="D1632" s="44" cm="1">
        <f t="array" ref="D1632">IF(INDEX(G:G,ROW())&lt;&gt;"",INDEX(G:G,ROW()),IF(INDEX(E:E,ROW())&lt;&gt;0,INDEX(D:D,ROW()-1),0))</f>
        <v>0</v>
      </c>
      <c r="E1632" s="217" cm="1">
        <f t="array" ref="E1632">IF(INDEX(I:I,ROW())&lt;&gt;"",VALUE(TRIM(LEFT(INDEX(I:I,ROW()),6))),0)</f>
        <v>0</v>
      </c>
      <c r="F1632" s="283"/>
      <c r="G1632" s="287"/>
      <c r="H1632" s="302"/>
      <c r="I1632" s="288"/>
      <c r="J1632" s="302"/>
      <c r="K1632" s="303"/>
      <c r="L1632" s="50"/>
      <c r="M1632" s="63"/>
    </row>
    <row r="1633" spans="1:13">
      <c r="A1633" s="44" cm="1">
        <f t="array" aca="1" ref="A1633" ca="1">IF(INDEX(B:B,ROW()),COUNTIF(OFFSET(INDEX(B:B,ROW()),ROW()*-1+6,,ROW()-5),TRUE),0)</f>
        <v>0</v>
      </c>
      <c r="B1633" s="44" t="b" cm="1">
        <f t="array" ref="B1633">AND(分科號=INDEX(E:E,ROW()),INDEX(D:D,ROW())&gt;=分起日,INDEX(D:D,ROW())&lt;=分訖日,IF(分專案="全部",TRUE,INDEX(J:J,ROW())=分專案))</f>
        <v>0</v>
      </c>
      <c r="C1633" s="45" cm="1">
        <f t="array" ref="C1633">IF(INDEX(F:F,ROW())&lt;&gt;"",INDEX(F:F,ROW()),IF(INDEX(E:E,ROW())&lt;&gt;0,INDEX(C:C,ROW()-1),0))</f>
        <v>0</v>
      </c>
      <c r="D1633" s="44" cm="1">
        <f t="array" ref="D1633">IF(INDEX(G:G,ROW())&lt;&gt;"",INDEX(G:G,ROW()),IF(INDEX(E:E,ROW())&lt;&gt;0,INDEX(D:D,ROW()-1),0))</f>
        <v>0</v>
      </c>
      <c r="E1633" s="217" cm="1">
        <f t="array" ref="E1633">IF(INDEX(I:I,ROW())&lt;&gt;"",VALUE(TRIM(LEFT(INDEX(I:I,ROW()),6))),0)</f>
        <v>0</v>
      </c>
      <c r="F1633" s="283"/>
      <c r="G1633" s="287"/>
      <c r="H1633" s="302"/>
      <c r="I1633" s="288"/>
      <c r="J1633" s="302"/>
      <c r="K1633" s="303"/>
      <c r="L1633" s="50"/>
      <c r="M1633" s="63"/>
    </row>
    <row r="1634" spans="1:13">
      <c r="A1634" s="44" cm="1">
        <f t="array" aca="1" ref="A1634" ca="1">IF(INDEX(B:B,ROW()),COUNTIF(OFFSET(INDEX(B:B,ROW()),ROW()*-1+6,,ROW()-5),TRUE),0)</f>
        <v>0</v>
      </c>
      <c r="B1634" s="44" t="b" cm="1">
        <f t="array" ref="B1634">AND(分科號=INDEX(E:E,ROW()),INDEX(D:D,ROW())&gt;=分起日,INDEX(D:D,ROW())&lt;=分訖日,IF(分專案="全部",TRUE,INDEX(J:J,ROW())=分專案))</f>
        <v>0</v>
      </c>
      <c r="C1634" s="45" cm="1">
        <f t="array" ref="C1634">IF(INDEX(F:F,ROW())&lt;&gt;"",INDEX(F:F,ROW()),IF(INDEX(E:E,ROW())&lt;&gt;0,INDEX(C:C,ROW()-1),0))</f>
        <v>0</v>
      </c>
      <c r="D1634" s="44" cm="1">
        <f t="array" ref="D1634">IF(INDEX(G:G,ROW())&lt;&gt;"",INDEX(G:G,ROW()),IF(INDEX(E:E,ROW())&lt;&gt;0,INDEX(D:D,ROW()-1),0))</f>
        <v>0</v>
      </c>
      <c r="E1634" s="217" cm="1">
        <f t="array" ref="E1634">IF(INDEX(I:I,ROW())&lt;&gt;"",VALUE(TRIM(LEFT(INDEX(I:I,ROW()),6))),0)</f>
        <v>0</v>
      </c>
      <c r="F1634" s="283"/>
      <c r="G1634" s="287"/>
      <c r="H1634" s="302"/>
      <c r="I1634" s="288"/>
      <c r="J1634" s="302"/>
      <c r="K1634" s="303"/>
      <c r="L1634" s="50"/>
      <c r="M1634" s="63"/>
    </row>
    <row r="1635" spans="1:13">
      <c r="A1635" s="44" cm="1">
        <f t="array" aca="1" ref="A1635" ca="1">IF(INDEX(B:B,ROW()),COUNTIF(OFFSET(INDEX(B:B,ROW()),ROW()*-1+6,,ROW()-5),TRUE),0)</f>
        <v>0</v>
      </c>
      <c r="B1635" s="44" t="b" cm="1">
        <f t="array" ref="B1635">AND(分科號=INDEX(E:E,ROW()),INDEX(D:D,ROW())&gt;=分起日,INDEX(D:D,ROW())&lt;=分訖日,IF(分專案="全部",TRUE,INDEX(J:J,ROW())=分專案))</f>
        <v>0</v>
      </c>
      <c r="C1635" s="45" cm="1">
        <f t="array" ref="C1635">IF(INDEX(F:F,ROW())&lt;&gt;"",INDEX(F:F,ROW()),IF(INDEX(E:E,ROW())&lt;&gt;0,INDEX(C:C,ROW()-1),0))</f>
        <v>0</v>
      </c>
      <c r="D1635" s="44" cm="1">
        <f t="array" ref="D1635">IF(INDEX(G:G,ROW())&lt;&gt;"",INDEX(G:G,ROW()),IF(INDEX(E:E,ROW())&lt;&gt;0,INDEX(D:D,ROW()-1),0))</f>
        <v>0</v>
      </c>
      <c r="E1635" s="217" cm="1">
        <f t="array" ref="E1635">IF(INDEX(I:I,ROW())&lt;&gt;"",VALUE(TRIM(LEFT(INDEX(I:I,ROW()),6))),0)</f>
        <v>0</v>
      </c>
      <c r="F1635" s="283"/>
      <c r="G1635" s="287"/>
      <c r="H1635" s="302"/>
      <c r="I1635" s="288"/>
      <c r="J1635" s="302"/>
      <c r="K1635" s="303"/>
      <c r="L1635" s="50"/>
      <c r="M1635" s="63"/>
    </row>
    <row r="1636" spans="1:13">
      <c r="A1636" s="44" cm="1">
        <f t="array" aca="1" ref="A1636" ca="1">IF(INDEX(B:B,ROW()),COUNTIF(OFFSET(INDEX(B:B,ROW()),ROW()*-1+6,,ROW()-5),TRUE),0)</f>
        <v>0</v>
      </c>
      <c r="B1636" s="44" t="b" cm="1">
        <f t="array" ref="B1636">AND(分科號=INDEX(E:E,ROW()),INDEX(D:D,ROW())&gt;=分起日,INDEX(D:D,ROW())&lt;=分訖日,IF(分專案="全部",TRUE,INDEX(J:J,ROW())=分專案))</f>
        <v>0</v>
      </c>
      <c r="C1636" s="45" cm="1">
        <f t="array" ref="C1636">IF(INDEX(F:F,ROW())&lt;&gt;"",INDEX(F:F,ROW()),IF(INDEX(E:E,ROW())&lt;&gt;0,INDEX(C:C,ROW()-1),0))</f>
        <v>0</v>
      </c>
      <c r="D1636" s="44" cm="1">
        <f t="array" ref="D1636">IF(INDEX(G:G,ROW())&lt;&gt;"",INDEX(G:G,ROW()),IF(INDEX(E:E,ROW())&lt;&gt;0,INDEX(D:D,ROW()-1),0))</f>
        <v>0</v>
      </c>
      <c r="E1636" s="217" cm="1">
        <f t="array" ref="E1636">IF(INDEX(I:I,ROW())&lt;&gt;"",VALUE(TRIM(LEFT(INDEX(I:I,ROW()),6))),0)</f>
        <v>0</v>
      </c>
      <c r="F1636" s="283"/>
      <c r="G1636" s="287"/>
      <c r="H1636" s="302"/>
      <c r="I1636" s="288"/>
      <c r="J1636" s="302"/>
      <c r="K1636" s="303"/>
      <c r="L1636" s="50"/>
      <c r="M1636" s="63"/>
    </row>
    <row r="1637" spans="1:13">
      <c r="A1637" s="44" cm="1">
        <f t="array" aca="1" ref="A1637" ca="1">IF(INDEX(B:B,ROW()),COUNTIF(OFFSET(INDEX(B:B,ROW()),ROW()*-1+6,,ROW()-5),TRUE),0)</f>
        <v>0</v>
      </c>
      <c r="B1637" s="44" t="b" cm="1">
        <f t="array" ref="B1637">AND(分科號=INDEX(E:E,ROW()),INDEX(D:D,ROW())&gt;=分起日,INDEX(D:D,ROW())&lt;=分訖日,IF(分專案="全部",TRUE,INDEX(J:J,ROW())=分專案))</f>
        <v>0</v>
      </c>
      <c r="C1637" s="45" cm="1">
        <f t="array" ref="C1637">IF(INDEX(F:F,ROW())&lt;&gt;"",INDEX(F:F,ROW()),IF(INDEX(E:E,ROW())&lt;&gt;0,INDEX(C:C,ROW()-1),0))</f>
        <v>0</v>
      </c>
      <c r="D1637" s="44" cm="1">
        <f t="array" ref="D1637">IF(INDEX(G:G,ROW())&lt;&gt;"",INDEX(G:G,ROW()),IF(INDEX(E:E,ROW())&lt;&gt;0,INDEX(D:D,ROW()-1),0))</f>
        <v>0</v>
      </c>
      <c r="E1637" s="217" cm="1">
        <f t="array" ref="E1637">IF(INDEX(I:I,ROW())&lt;&gt;"",VALUE(TRIM(LEFT(INDEX(I:I,ROW()),6))),0)</f>
        <v>0</v>
      </c>
      <c r="F1637" s="283"/>
      <c r="G1637" s="287"/>
      <c r="H1637" s="302"/>
      <c r="I1637" s="288"/>
      <c r="J1637" s="302"/>
      <c r="K1637" s="303"/>
      <c r="L1637" s="50"/>
      <c r="M1637" s="63"/>
    </row>
    <row r="1638" spans="1:13">
      <c r="A1638" s="44" cm="1">
        <f t="array" aca="1" ref="A1638" ca="1">IF(INDEX(B:B,ROW()),COUNTIF(OFFSET(INDEX(B:B,ROW()),ROW()*-1+6,,ROW()-5),TRUE),0)</f>
        <v>0</v>
      </c>
      <c r="B1638" s="44" t="b" cm="1">
        <f t="array" ref="B1638">AND(分科號=INDEX(E:E,ROW()),INDEX(D:D,ROW())&gt;=分起日,INDEX(D:D,ROW())&lt;=分訖日,IF(分專案="全部",TRUE,INDEX(J:J,ROW())=分專案))</f>
        <v>0</v>
      </c>
      <c r="C1638" s="45" cm="1">
        <f t="array" ref="C1638">IF(INDEX(F:F,ROW())&lt;&gt;"",INDEX(F:F,ROW()),IF(INDEX(E:E,ROW())&lt;&gt;0,INDEX(C:C,ROW()-1),0))</f>
        <v>0</v>
      </c>
      <c r="D1638" s="44" cm="1">
        <f t="array" ref="D1638">IF(INDEX(G:G,ROW())&lt;&gt;"",INDEX(G:G,ROW()),IF(INDEX(E:E,ROW())&lt;&gt;0,INDEX(D:D,ROW()-1),0))</f>
        <v>0</v>
      </c>
      <c r="E1638" s="217" cm="1">
        <f t="array" ref="E1638">IF(INDEX(I:I,ROW())&lt;&gt;"",VALUE(TRIM(LEFT(INDEX(I:I,ROW()),6))),0)</f>
        <v>0</v>
      </c>
      <c r="F1638" s="283"/>
      <c r="G1638" s="287"/>
      <c r="H1638" s="302"/>
      <c r="I1638" s="288"/>
      <c r="J1638" s="302"/>
      <c r="K1638" s="303"/>
      <c r="L1638" s="50"/>
      <c r="M1638" s="63"/>
    </row>
    <row r="1639" spans="1:13">
      <c r="A1639" s="44" cm="1">
        <f t="array" aca="1" ref="A1639" ca="1">IF(INDEX(B:B,ROW()),COUNTIF(OFFSET(INDEX(B:B,ROW()),ROW()*-1+6,,ROW()-5),TRUE),0)</f>
        <v>0</v>
      </c>
      <c r="B1639" s="44" t="b" cm="1">
        <f t="array" ref="B1639">AND(分科號=INDEX(E:E,ROW()),INDEX(D:D,ROW())&gt;=分起日,INDEX(D:D,ROW())&lt;=分訖日,IF(分專案="全部",TRUE,INDEX(J:J,ROW())=分專案))</f>
        <v>0</v>
      </c>
      <c r="C1639" s="45" cm="1">
        <f t="array" ref="C1639">IF(INDEX(F:F,ROW())&lt;&gt;"",INDEX(F:F,ROW()),IF(INDEX(E:E,ROW())&lt;&gt;0,INDEX(C:C,ROW()-1),0))</f>
        <v>0</v>
      </c>
      <c r="D1639" s="44" cm="1">
        <f t="array" ref="D1639">IF(INDEX(G:G,ROW())&lt;&gt;"",INDEX(G:G,ROW()),IF(INDEX(E:E,ROW())&lt;&gt;0,INDEX(D:D,ROW()-1),0))</f>
        <v>0</v>
      </c>
      <c r="E1639" s="217" cm="1">
        <f t="array" ref="E1639">IF(INDEX(I:I,ROW())&lt;&gt;"",VALUE(TRIM(LEFT(INDEX(I:I,ROW()),6))),0)</f>
        <v>0</v>
      </c>
      <c r="F1639" s="283"/>
      <c r="G1639" s="287"/>
      <c r="H1639" s="302"/>
      <c r="I1639" s="288"/>
      <c r="J1639" s="302"/>
      <c r="K1639" s="303"/>
      <c r="L1639" s="50"/>
      <c r="M1639" s="63"/>
    </row>
    <row r="1640" spans="1:13">
      <c r="A1640" s="44" cm="1">
        <f t="array" aca="1" ref="A1640" ca="1">IF(INDEX(B:B,ROW()),COUNTIF(OFFSET(INDEX(B:B,ROW()),ROW()*-1+6,,ROW()-5),TRUE),0)</f>
        <v>0</v>
      </c>
      <c r="B1640" s="44" t="b" cm="1">
        <f t="array" ref="B1640">AND(分科號=INDEX(E:E,ROW()),INDEX(D:D,ROW())&gt;=分起日,INDEX(D:D,ROW())&lt;=分訖日,IF(分專案="全部",TRUE,INDEX(J:J,ROW())=分專案))</f>
        <v>0</v>
      </c>
      <c r="C1640" s="45" cm="1">
        <f t="array" ref="C1640">IF(INDEX(F:F,ROW())&lt;&gt;"",INDEX(F:F,ROW()),IF(INDEX(E:E,ROW())&lt;&gt;0,INDEX(C:C,ROW()-1),0))</f>
        <v>0</v>
      </c>
      <c r="D1640" s="44" cm="1">
        <f t="array" ref="D1640">IF(INDEX(G:G,ROW())&lt;&gt;"",INDEX(G:G,ROW()),IF(INDEX(E:E,ROW())&lt;&gt;0,INDEX(D:D,ROW()-1),0))</f>
        <v>0</v>
      </c>
      <c r="E1640" s="217" cm="1">
        <f t="array" ref="E1640">IF(INDEX(I:I,ROW())&lt;&gt;"",VALUE(TRIM(LEFT(INDEX(I:I,ROW()),6))),0)</f>
        <v>0</v>
      </c>
      <c r="F1640" s="283"/>
      <c r="G1640" s="287"/>
      <c r="H1640" s="302"/>
      <c r="I1640" s="288"/>
      <c r="J1640" s="302"/>
      <c r="K1640" s="303"/>
      <c r="L1640" s="50"/>
      <c r="M1640" s="63"/>
    </row>
    <row r="1641" spans="1:13">
      <c r="A1641" s="44" cm="1">
        <f t="array" aca="1" ref="A1641" ca="1">IF(INDEX(B:B,ROW()),COUNTIF(OFFSET(INDEX(B:B,ROW()),ROW()*-1+6,,ROW()-5),TRUE),0)</f>
        <v>0</v>
      </c>
      <c r="B1641" s="44" t="b" cm="1">
        <f t="array" ref="B1641">AND(分科號=INDEX(E:E,ROW()),INDEX(D:D,ROW())&gt;=分起日,INDEX(D:D,ROW())&lt;=分訖日,IF(分專案="全部",TRUE,INDEX(J:J,ROW())=分專案))</f>
        <v>0</v>
      </c>
      <c r="C1641" s="45" cm="1">
        <f t="array" ref="C1641">IF(INDEX(F:F,ROW())&lt;&gt;"",INDEX(F:F,ROW()),IF(INDEX(E:E,ROW())&lt;&gt;0,INDEX(C:C,ROW()-1),0))</f>
        <v>0</v>
      </c>
      <c r="D1641" s="44" cm="1">
        <f t="array" ref="D1641">IF(INDEX(G:G,ROW())&lt;&gt;"",INDEX(G:G,ROW()),IF(INDEX(E:E,ROW())&lt;&gt;0,INDEX(D:D,ROW()-1),0))</f>
        <v>0</v>
      </c>
      <c r="E1641" s="217" cm="1">
        <f t="array" ref="E1641">IF(INDEX(I:I,ROW())&lt;&gt;"",VALUE(TRIM(LEFT(INDEX(I:I,ROW()),6))),0)</f>
        <v>0</v>
      </c>
      <c r="F1641" s="283"/>
      <c r="G1641" s="287"/>
      <c r="H1641" s="302"/>
      <c r="I1641" s="288"/>
      <c r="J1641" s="302"/>
      <c r="K1641" s="303"/>
      <c r="L1641" s="50"/>
      <c r="M1641" s="63"/>
    </row>
    <row r="1642" spans="1:13">
      <c r="A1642" s="44" cm="1">
        <f t="array" aca="1" ref="A1642" ca="1">IF(INDEX(B:B,ROW()),COUNTIF(OFFSET(INDEX(B:B,ROW()),ROW()*-1+6,,ROW()-5),TRUE),0)</f>
        <v>0</v>
      </c>
      <c r="B1642" s="44" t="b" cm="1">
        <f t="array" ref="B1642">AND(分科號=INDEX(E:E,ROW()),INDEX(D:D,ROW())&gt;=分起日,INDEX(D:D,ROW())&lt;=分訖日,IF(分專案="全部",TRUE,INDEX(J:J,ROW())=分專案))</f>
        <v>0</v>
      </c>
      <c r="C1642" s="45" cm="1">
        <f t="array" ref="C1642">IF(INDEX(F:F,ROW())&lt;&gt;"",INDEX(F:F,ROW()),IF(INDEX(E:E,ROW())&lt;&gt;0,INDEX(C:C,ROW()-1),0))</f>
        <v>0</v>
      </c>
      <c r="D1642" s="44" cm="1">
        <f t="array" ref="D1642">IF(INDEX(G:G,ROW())&lt;&gt;"",INDEX(G:G,ROW()),IF(INDEX(E:E,ROW())&lt;&gt;0,INDEX(D:D,ROW()-1),0))</f>
        <v>0</v>
      </c>
      <c r="E1642" s="217" cm="1">
        <f t="array" ref="E1642">IF(INDEX(I:I,ROW())&lt;&gt;"",VALUE(TRIM(LEFT(INDEX(I:I,ROW()),6))),0)</f>
        <v>0</v>
      </c>
      <c r="F1642" s="283"/>
      <c r="G1642" s="287"/>
      <c r="H1642" s="302"/>
      <c r="I1642" s="288"/>
      <c r="J1642" s="302"/>
      <c r="K1642" s="303"/>
      <c r="L1642" s="50"/>
      <c r="M1642" s="63"/>
    </row>
    <row r="1643" spans="1:13">
      <c r="A1643" s="44" cm="1">
        <f t="array" aca="1" ref="A1643" ca="1">IF(INDEX(B:B,ROW()),COUNTIF(OFFSET(INDEX(B:B,ROW()),ROW()*-1+6,,ROW()-5),TRUE),0)</f>
        <v>0</v>
      </c>
      <c r="B1643" s="44" t="b" cm="1">
        <f t="array" ref="B1643">AND(分科號=INDEX(E:E,ROW()),INDEX(D:D,ROW())&gt;=分起日,INDEX(D:D,ROW())&lt;=分訖日,IF(分專案="全部",TRUE,INDEX(J:J,ROW())=分專案))</f>
        <v>0</v>
      </c>
      <c r="C1643" s="45" cm="1">
        <f t="array" ref="C1643">IF(INDEX(F:F,ROW())&lt;&gt;"",INDEX(F:F,ROW()),IF(INDEX(E:E,ROW())&lt;&gt;0,INDEX(C:C,ROW()-1),0))</f>
        <v>0</v>
      </c>
      <c r="D1643" s="44" cm="1">
        <f t="array" ref="D1643">IF(INDEX(G:G,ROW())&lt;&gt;"",INDEX(G:G,ROW()),IF(INDEX(E:E,ROW())&lt;&gt;0,INDEX(D:D,ROW()-1),0))</f>
        <v>0</v>
      </c>
      <c r="E1643" s="217" cm="1">
        <f t="array" ref="E1643">IF(INDEX(I:I,ROW())&lt;&gt;"",VALUE(TRIM(LEFT(INDEX(I:I,ROW()),6))),0)</f>
        <v>0</v>
      </c>
      <c r="F1643" s="283"/>
      <c r="G1643" s="287"/>
      <c r="H1643" s="302"/>
      <c r="I1643" s="288"/>
      <c r="J1643" s="302"/>
      <c r="K1643" s="303"/>
      <c r="L1643" s="50"/>
      <c r="M1643" s="63"/>
    </row>
    <row r="1644" spans="1:13">
      <c r="A1644" s="44" cm="1">
        <f t="array" aca="1" ref="A1644" ca="1">IF(INDEX(B:B,ROW()),COUNTIF(OFFSET(INDEX(B:B,ROW()),ROW()*-1+6,,ROW()-5),TRUE),0)</f>
        <v>0</v>
      </c>
      <c r="B1644" s="44" t="b" cm="1">
        <f t="array" ref="B1644">AND(分科號=INDEX(E:E,ROW()),INDEX(D:D,ROW())&gt;=分起日,INDEX(D:D,ROW())&lt;=分訖日,IF(分專案="全部",TRUE,INDEX(J:J,ROW())=分專案))</f>
        <v>0</v>
      </c>
      <c r="C1644" s="45" cm="1">
        <f t="array" ref="C1644">IF(INDEX(F:F,ROW())&lt;&gt;"",INDEX(F:F,ROW()),IF(INDEX(E:E,ROW())&lt;&gt;0,INDEX(C:C,ROW()-1),0))</f>
        <v>0</v>
      </c>
      <c r="D1644" s="44" cm="1">
        <f t="array" ref="D1644">IF(INDEX(G:G,ROW())&lt;&gt;"",INDEX(G:G,ROW()),IF(INDEX(E:E,ROW())&lt;&gt;0,INDEX(D:D,ROW()-1),0))</f>
        <v>0</v>
      </c>
      <c r="E1644" s="217" cm="1">
        <f t="array" ref="E1644">IF(INDEX(I:I,ROW())&lt;&gt;"",VALUE(TRIM(LEFT(INDEX(I:I,ROW()),6))),0)</f>
        <v>0</v>
      </c>
      <c r="F1644" s="283"/>
      <c r="G1644" s="287"/>
      <c r="H1644" s="302"/>
      <c r="I1644" s="288"/>
      <c r="J1644" s="302"/>
      <c r="K1644" s="303"/>
      <c r="L1644" s="50"/>
      <c r="M1644" s="63"/>
    </row>
    <row r="1645" spans="1:13">
      <c r="A1645" s="44" cm="1">
        <f t="array" aca="1" ref="A1645" ca="1">IF(INDEX(B:B,ROW()),COUNTIF(OFFSET(INDEX(B:B,ROW()),ROW()*-1+6,,ROW()-5),TRUE),0)</f>
        <v>0</v>
      </c>
      <c r="B1645" s="44" t="b" cm="1">
        <f t="array" ref="B1645">AND(分科號=INDEX(E:E,ROW()),INDEX(D:D,ROW())&gt;=分起日,INDEX(D:D,ROW())&lt;=分訖日,IF(分專案="全部",TRUE,INDEX(J:J,ROW())=分專案))</f>
        <v>0</v>
      </c>
      <c r="C1645" s="45" cm="1">
        <f t="array" ref="C1645">IF(INDEX(F:F,ROW())&lt;&gt;"",INDEX(F:F,ROW()),IF(INDEX(E:E,ROW())&lt;&gt;0,INDEX(C:C,ROW()-1),0))</f>
        <v>0</v>
      </c>
      <c r="D1645" s="44" cm="1">
        <f t="array" ref="D1645">IF(INDEX(G:G,ROW())&lt;&gt;"",INDEX(G:G,ROW()),IF(INDEX(E:E,ROW())&lt;&gt;0,INDEX(D:D,ROW()-1),0))</f>
        <v>0</v>
      </c>
      <c r="E1645" s="217" cm="1">
        <f t="array" ref="E1645">IF(INDEX(I:I,ROW())&lt;&gt;"",VALUE(TRIM(LEFT(INDEX(I:I,ROW()),6))),0)</f>
        <v>0</v>
      </c>
      <c r="F1645" s="283"/>
      <c r="G1645" s="287"/>
      <c r="H1645" s="302"/>
      <c r="I1645" s="288"/>
      <c r="J1645" s="302"/>
      <c r="K1645" s="303"/>
      <c r="L1645" s="50"/>
      <c r="M1645" s="63"/>
    </row>
    <row r="1646" spans="1:13">
      <c r="A1646" s="44" cm="1">
        <f t="array" aca="1" ref="A1646" ca="1">IF(INDEX(B:B,ROW()),COUNTIF(OFFSET(INDEX(B:B,ROW()),ROW()*-1+6,,ROW()-5),TRUE),0)</f>
        <v>0</v>
      </c>
      <c r="B1646" s="44" t="b" cm="1">
        <f t="array" ref="B1646">AND(分科號=INDEX(E:E,ROW()),INDEX(D:D,ROW())&gt;=分起日,INDEX(D:D,ROW())&lt;=分訖日,IF(分專案="全部",TRUE,INDEX(J:J,ROW())=分專案))</f>
        <v>0</v>
      </c>
      <c r="C1646" s="45" cm="1">
        <f t="array" ref="C1646">IF(INDEX(F:F,ROW())&lt;&gt;"",INDEX(F:F,ROW()),IF(INDEX(E:E,ROW())&lt;&gt;0,INDEX(C:C,ROW()-1),0))</f>
        <v>0</v>
      </c>
      <c r="D1646" s="44" cm="1">
        <f t="array" ref="D1646">IF(INDEX(G:G,ROW())&lt;&gt;"",INDEX(G:G,ROW()),IF(INDEX(E:E,ROW())&lt;&gt;0,INDEX(D:D,ROW()-1),0))</f>
        <v>0</v>
      </c>
      <c r="E1646" s="217" cm="1">
        <f t="array" ref="E1646">IF(INDEX(I:I,ROW())&lt;&gt;"",VALUE(TRIM(LEFT(INDEX(I:I,ROW()),6))),0)</f>
        <v>0</v>
      </c>
      <c r="F1646" s="283"/>
      <c r="G1646" s="287"/>
      <c r="H1646" s="302"/>
      <c r="I1646" s="288"/>
      <c r="J1646" s="302"/>
      <c r="K1646" s="303"/>
      <c r="L1646" s="50"/>
      <c r="M1646" s="63"/>
    </row>
    <row r="1647" spans="1:13">
      <c r="A1647" s="44" cm="1">
        <f t="array" aca="1" ref="A1647" ca="1">IF(INDEX(B:B,ROW()),COUNTIF(OFFSET(INDEX(B:B,ROW()),ROW()*-1+6,,ROW()-5),TRUE),0)</f>
        <v>0</v>
      </c>
      <c r="B1647" s="44" t="b" cm="1">
        <f t="array" ref="B1647">AND(分科號=INDEX(E:E,ROW()),INDEX(D:D,ROW())&gt;=分起日,INDEX(D:D,ROW())&lt;=分訖日,IF(分專案="全部",TRUE,INDEX(J:J,ROW())=分專案))</f>
        <v>0</v>
      </c>
      <c r="C1647" s="45" cm="1">
        <f t="array" ref="C1647">IF(INDEX(F:F,ROW())&lt;&gt;"",INDEX(F:F,ROW()),IF(INDEX(E:E,ROW())&lt;&gt;0,INDEX(C:C,ROW()-1),0))</f>
        <v>0</v>
      </c>
      <c r="D1647" s="44" cm="1">
        <f t="array" ref="D1647">IF(INDEX(G:G,ROW())&lt;&gt;"",INDEX(G:G,ROW()),IF(INDEX(E:E,ROW())&lt;&gt;0,INDEX(D:D,ROW()-1),0))</f>
        <v>0</v>
      </c>
      <c r="E1647" s="217" cm="1">
        <f t="array" ref="E1647">IF(INDEX(I:I,ROW())&lt;&gt;"",VALUE(TRIM(LEFT(INDEX(I:I,ROW()),6))),0)</f>
        <v>0</v>
      </c>
      <c r="F1647" s="283"/>
      <c r="G1647" s="287"/>
      <c r="H1647" s="302"/>
      <c r="I1647" s="288"/>
      <c r="J1647" s="302"/>
      <c r="K1647" s="303"/>
      <c r="L1647" s="50"/>
      <c r="M1647" s="63"/>
    </row>
    <row r="1648" spans="1:13">
      <c r="A1648" s="44" cm="1">
        <f t="array" aca="1" ref="A1648" ca="1">IF(INDEX(B:B,ROW()),COUNTIF(OFFSET(INDEX(B:B,ROW()),ROW()*-1+6,,ROW()-5),TRUE),0)</f>
        <v>0</v>
      </c>
      <c r="B1648" s="44" t="b" cm="1">
        <f t="array" ref="B1648">AND(分科號=INDEX(E:E,ROW()),INDEX(D:D,ROW())&gt;=分起日,INDEX(D:D,ROW())&lt;=分訖日,IF(分專案="全部",TRUE,INDEX(J:J,ROW())=分專案))</f>
        <v>0</v>
      </c>
      <c r="C1648" s="45" cm="1">
        <f t="array" ref="C1648">IF(INDEX(F:F,ROW())&lt;&gt;"",INDEX(F:F,ROW()),IF(INDEX(E:E,ROW())&lt;&gt;0,INDEX(C:C,ROW()-1),0))</f>
        <v>0</v>
      </c>
      <c r="D1648" s="44" cm="1">
        <f t="array" ref="D1648">IF(INDEX(G:G,ROW())&lt;&gt;"",INDEX(G:G,ROW()),IF(INDEX(E:E,ROW())&lt;&gt;0,INDEX(D:D,ROW()-1),0))</f>
        <v>0</v>
      </c>
      <c r="E1648" s="217" cm="1">
        <f t="array" ref="E1648">IF(INDEX(I:I,ROW())&lt;&gt;"",VALUE(TRIM(LEFT(INDEX(I:I,ROW()),6))),0)</f>
        <v>0</v>
      </c>
      <c r="F1648" s="283"/>
      <c r="G1648" s="287"/>
      <c r="H1648" s="302"/>
      <c r="I1648" s="288"/>
      <c r="J1648" s="302"/>
      <c r="K1648" s="303"/>
      <c r="L1648" s="50"/>
      <c r="M1648" s="63"/>
    </row>
    <row r="1649" spans="1:13">
      <c r="A1649" s="44" cm="1">
        <f t="array" aca="1" ref="A1649" ca="1">IF(INDEX(B:B,ROW()),COUNTIF(OFFSET(INDEX(B:B,ROW()),ROW()*-1+6,,ROW()-5),TRUE),0)</f>
        <v>0</v>
      </c>
      <c r="B1649" s="44" t="b" cm="1">
        <f t="array" ref="B1649">AND(分科號=INDEX(E:E,ROW()),INDEX(D:D,ROW())&gt;=分起日,INDEX(D:D,ROW())&lt;=分訖日,IF(分專案="全部",TRUE,INDEX(J:J,ROW())=分專案))</f>
        <v>0</v>
      </c>
      <c r="C1649" s="45" cm="1">
        <f t="array" ref="C1649">IF(INDEX(F:F,ROW())&lt;&gt;"",INDEX(F:F,ROW()),IF(INDEX(E:E,ROW())&lt;&gt;0,INDEX(C:C,ROW()-1),0))</f>
        <v>0</v>
      </c>
      <c r="D1649" s="44" cm="1">
        <f t="array" ref="D1649">IF(INDEX(G:G,ROW())&lt;&gt;"",INDEX(G:G,ROW()),IF(INDEX(E:E,ROW())&lt;&gt;0,INDEX(D:D,ROW()-1),0))</f>
        <v>0</v>
      </c>
      <c r="E1649" s="217" cm="1">
        <f t="array" ref="E1649">IF(INDEX(I:I,ROW())&lt;&gt;"",VALUE(TRIM(LEFT(INDEX(I:I,ROW()),6))),0)</f>
        <v>0</v>
      </c>
      <c r="F1649" s="283"/>
      <c r="G1649" s="287"/>
      <c r="H1649" s="302"/>
      <c r="I1649" s="288"/>
      <c r="J1649" s="302"/>
      <c r="K1649" s="303"/>
      <c r="L1649" s="50"/>
      <c r="M1649" s="63"/>
    </row>
    <row r="1650" spans="1:13">
      <c r="A1650" s="44" cm="1">
        <f t="array" aca="1" ref="A1650" ca="1">IF(INDEX(B:B,ROW()),COUNTIF(OFFSET(INDEX(B:B,ROW()),ROW()*-1+6,,ROW()-5),TRUE),0)</f>
        <v>0</v>
      </c>
      <c r="B1650" s="44" t="b" cm="1">
        <f t="array" ref="B1650">AND(分科號=INDEX(E:E,ROW()),INDEX(D:D,ROW())&gt;=分起日,INDEX(D:D,ROW())&lt;=分訖日,IF(分專案="全部",TRUE,INDEX(J:J,ROW())=分專案))</f>
        <v>0</v>
      </c>
      <c r="C1650" s="45" cm="1">
        <f t="array" ref="C1650">IF(INDEX(F:F,ROW())&lt;&gt;"",INDEX(F:F,ROW()),IF(INDEX(E:E,ROW())&lt;&gt;0,INDEX(C:C,ROW()-1),0))</f>
        <v>0</v>
      </c>
      <c r="D1650" s="44" cm="1">
        <f t="array" ref="D1650">IF(INDEX(G:G,ROW())&lt;&gt;"",INDEX(G:G,ROW()),IF(INDEX(E:E,ROW())&lt;&gt;0,INDEX(D:D,ROW()-1),0))</f>
        <v>0</v>
      </c>
      <c r="E1650" s="217" cm="1">
        <f t="array" ref="E1650">IF(INDEX(I:I,ROW())&lt;&gt;"",VALUE(TRIM(LEFT(INDEX(I:I,ROW()),6))),0)</f>
        <v>0</v>
      </c>
      <c r="F1650" s="283"/>
      <c r="G1650" s="287"/>
      <c r="H1650" s="302"/>
      <c r="I1650" s="288"/>
      <c r="J1650" s="302"/>
      <c r="K1650" s="303"/>
      <c r="L1650" s="50"/>
      <c r="M1650" s="63"/>
    </row>
    <row r="1651" spans="1:13">
      <c r="A1651" s="44" cm="1">
        <f t="array" aca="1" ref="A1651" ca="1">IF(INDEX(B:B,ROW()),COUNTIF(OFFSET(INDEX(B:B,ROW()),ROW()*-1+6,,ROW()-5),TRUE),0)</f>
        <v>0</v>
      </c>
      <c r="B1651" s="44" t="b" cm="1">
        <f t="array" ref="B1651">AND(分科號=INDEX(E:E,ROW()),INDEX(D:D,ROW())&gt;=分起日,INDEX(D:D,ROW())&lt;=分訖日,IF(分專案="全部",TRUE,INDEX(J:J,ROW())=分專案))</f>
        <v>0</v>
      </c>
      <c r="C1651" s="45" cm="1">
        <f t="array" ref="C1651">IF(INDEX(F:F,ROW())&lt;&gt;"",INDEX(F:F,ROW()),IF(INDEX(E:E,ROW())&lt;&gt;0,INDEX(C:C,ROW()-1),0))</f>
        <v>0</v>
      </c>
      <c r="D1651" s="44" cm="1">
        <f t="array" ref="D1651">IF(INDEX(G:G,ROW())&lt;&gt;"",INDEX(G:G,ROW()),IF(INDEX(E:E,ROW())&lt;&gt;0,INDEX(D:D,ROW()-1),0))</f>
        <v>0</v>
      </c>
      <c r="E1651" s="217" cm="1">
        <f t="array" ref="E1651">IF(INDEX(I:I,ROW())&lt;&gt;"",VALUE(TRIM(LEFT(INDEX(I:I,ROW()),6))),0)</f>
        <v>0</v>
      </c>
      <c r="F1651" s="283"/>
      <c r="G1651" s="287"/>
      <c r="H1651" s="302"/>
      <c r="I1651" s="288"/>
      <c r="J1651" s="302"/>
      <c r="K1651" s="303"/>
      <c r="L1651" s="50"/>
      <c r="M1651" s="63"/>
    </row>
    <row r="1652" spans="1:13">
      <c r="A1652" s="44" cm="1">
        <f t="array" aca="1" ref="A1652" ca="1">IF(INDEX(B:B,ROW()),COUNTIF(OFFSET(INDEX(B:B,ROW()),ROW()*-1+6,,ROW()-5),TRUE),0)</f>
        <v>0</v>
      </c>
      <c r="B1652" s="44" t="b" cm="1">
        <f t="array" ref="B1652">AND(分科號=INDEX(E:E,ROW()),INDEX(D:D,ROW())&gt;=分起日,INDEX(D:D,ROW())&lt;=分訖日,IF(分專案="全部",TRUE,INDEX(J:J,ROW())=分專案))</f>
        <v>0</v>
      </c>
      <c r="C1652" s="45" cm="1">
        <f t="array" ref="C1652">IF(INDEX(F:F,ROW())&lt;&gt;"",INDEX(F:F,ROW()),IF(INDEX(E:E,ROW())&lt;&gt;0,INDEX(C:C,ROW()-1),0))</f>
        <v>0</v>
      </c>
      <c r="D1652" s="44" cm="1">
        <f t="array" ref="D1652">IF(INDEX(G:G,ROW())&lt;&gt;"",INDEX(G:G,ROW()),IF(INDEX(E:E,ROW())&lt;&gt;0,INDEX(D:D,ROW()-1),0))</f>
        <v>0</v>
      </c>
      <c r="E1652" s="217" cm="1">
        <f t="array" ref="E1652">IF(INDEX(I:I,ROW())&lt;&gt;"",VALUE(TRIM(LEFT(INDEX(I:I,ROW()),6))),0)</f>
        <v>0</v>
      </c>
      <c r="F1652" s="283"/>
      <c r="G1652" s="287"/>
      <c r="H1652" s="302"/>
      <c r="I1652" s="288"/>
      <c r="J1652" s="302"/>
      <c r="K1652" s="303"/>
      <c r="L1652" s="50"/>
      <c r="M1652" s="63"/>
    </row>
    <row r="1653" spans="1:13">
      <c r="A1653" s="44" cm="1">
        <f t="array" aca="1" ref="A1653" ca="1">IF(INDEX(B:B,ROW()),COUNTIF(OFFSET(INDEX(B:B,ROW()),ROW()*-1+6,,ROW()-5),TRUE),0)</f>
        <v>0</v>
      </c>
      <c r="B1653" s="44" t="b" cm="1">
        <f t="array" ref="B1653">AND(分科號=INDEX(E:E,ROW()),INDEX(D:D,ROW())&gt;=分起日,INDEX(D:D,ROW())&lt;=分訖日,IF(分專案="全部",TRUE,INDEX(J:J,ROW())=分專案))</f>
        <v>0</v>
      </c>
      <c r="C1653" s="45" cm="1">
        <f t="array" ref="C1653">IF(INDEX(F:F,ROW())&lt;&gt;"",INDEX(F:F,ROW()),IF(INDEX(E:E,ROW())&lt;&gt;0,INDEX(C:C,ROW()-1),0))</f>
        <v>0</v>
      </c>
      <c r="D1653" s="44" cm="1">
        <f t="array" ref="D1653">IF(INDEX(G:G,ROW())&lt;&gt;"",INDEX(G:G,ROW()),IF(INDEX(E:E,ROW())&lt;&gt;0,INDEX(D:D,ROW()-1),0))</f>
        <v>0</v>
      </c>
      <c r="E1653" s="217" cm="1">
        <f t="array" ref="E1653">IF(INDEX(I:I,ROW())&lt;&gt;"",VALUE(TRIM(LEFT(INDEX(I:I,ROW()),6))),0)</f>
        <v>0</v>
      </c>
      <c r="F1653" s="283"/>
      <c r="G1653" s="287"/>
      <c r="H1653" s="302"/>
      <c r="I1653" s="288"/>
      <c r="J1653" s="302"/>
      <c r="K1653" s="303"/>
      <c r="L1653" s="50"/>
      <c r="M1653" s="63"/>
    </row>
    <row r="1654" spans="1:13">
      <c r="A1654" s="44" cm="1">
        <f t="array" aca="1" ref="A1654" ca="1">IF(INDEX(B:B,ROW()),COUNTIF(OFFSET(INDEX(B:B,ROW()),ROW()*-1+6,,ROW()-5),TRUE),0)</f>
        <v>0</v>
      </c>
      <c r="B1654" s="44" t="b" cm="1">
        <f t="array" ref="B1654">AND(分科號=INDEX(E:E,ROW()),INDEX(D:D,ROW())&gt;=分起日,INDEX(D:D,ROW())&lt;=分訖日,IF(分專案="全部",TRUE,INDEX(J:J,ROW())=分專案))</f>
        <v>0</v>
      </c>
      <c r="C1654" s="45" cm="1">
        <f t="array" ref="C1654">IF(INDEX(F:F,ROW())&lt;&gt;"",INDEX(F:F,ROW()),IF(INDEX(E:E,ROW())&lt;&gt;0,INDEX(C:C,ROW()-1),0))</f>
        <v>0</v>
      </c>
      <c r="D1654" s="44" cm="1">
        <f t="array" ref="D1654">IF(INDEX(G:G,ROW())&lt;&gt;"",INDEX(G:G,ROW()),IF(INDEX(E:E,ROW())&lt;&gt;0,INDEX(D:D,ROW()-1),0))</f>
        <v>0</v>
      </c>
      <c r="E1654" s="217" cm="1">
        <f t="array" ref="E1654">IF(INDEX(I:I,ROW())&lt;&gt;"",VALUE(TRIM(LEFT(INDEX(I:I,ROW()),6))),0)</f>
        <v>0</v>
      </c>
      <c r="F1654" s="283"/>
      <c r="G1654" s="287"/>
      <c r="H1654" s="302"/>
      <c r="I1654" s="288"/>
      <c r="J1654" s="302"/>
      <c r="K1654" s="303"/>
      <c r="L1654" s="50"/>
      <c r="M1654" s="63"/>
    </row>
    <row r="1655" spans="1:13">
      <c r="A1655" s="44" cm="1">
        <f t="array" aca="1" ref="A1655" ca="1">IF(INDEX(B:B,ROW()),COUNTIF(OFFSET(INDEX(B:B,ROW()),ROW()*-1+6,,ROW()-5),TRUE),0)</f>
        <v>0</v>
      </c>
      <c r="B1655" s="44" t="b" cm="1">
        <f t="array" ref="B1655">AND(分科號=INDEX(E:E,ROW()),INDEX(D:D,ROW())&gt;=分起日,INDEX(D:D,ROW())&lt;=分訖日,IF(分專案="全部",TRUE,INDEX(J:J,ROW())=分專案))</f>
        <v>0</v>
      </c>
      <c r="C1655" s="45" cm="1">
        <f t="array" ref="C1655">IF(INDEX(F:F,ROW())&lt;&gt;"",INDEX(F:F,ROW()),IF(INDEX(E:E,ROW())&lt;&gt;0,INDEX(C:C,ROW()-1),0))</f>
        <v>0</v>
      </c>
      <c r="D1655" s="44" cm="1">
        <f t="array" ref="D1655">IF(INDEX(G:G,ROW())&lt;&gt;"",INDEX(G:G,ROW()),IF(INDEX(E:E,ROW())&lt;&gt;0,INDEX(D:D,ROW()-1),0))</f>
        <v>0</v>
      </c>
      <c r="E1655" s="217" cm="1">
        <f t="array" ref="E1655">IF(INDEX(I:I,ROW())&lt;&gt;"",VALUE(TRIM(LEFT(INDEX(I:I,ROW()),6))),0)</f>
        <v>0</v>
      </c>
      <c r="F1655" s="283"/>
      <c r="G1655" s="287"/>
      <c r="H1655" s="302"/>
      <c r="I1655" s="288"/>
      <c r="J1655" s="302"/>
      <c r="K1655" s="303"/>
      <c r="L1655" s="50"/>
      <c r="M1655" s="63"/>
    </row>
    <row r="1656" spans="1:13">
      <c r="A1656" s="44" cm="1">
        <f t="array" aca="1" ref="A1656" ca="1">IF(INDEX(B:B,ROW()),COUNTIF(OFFSET(INDEX(B:B,ROW()),ROW()*-1+6,,ROW()-5),TRUE),0)</f>
        <v>0</v>
      </c>
      <c r="B1656" s="44" t="b" cm="1">
        <f t="array" ref="B1656">AND(分科號=INDEX(E:E,ROW()),INDEX(D:D,ROW())&gt;=分起日,INDEX(D:D,ROW())&lt;=分訖日,IF(分專案="全部",TRUE,INDEX(J:J,ROW())=分專案))</f>
        <v>0</v>
      </c>
      <c r="C1656" s="45" cm="1">
        <f t="array" ref="C1656">IF(INDEX(F:F,ROW())&lt;&gt;"",INDEX(F:F,ROW()),IF(INDEX(E:E,ROW())&lt;&gt;0,INDEX(C:C,ROW()-1),0))</f>
        <v>0</v>
      </c>
      <c r="D1656" s="44" cm="1">
        <f t="array" ref="D1656">IF(INDEX(G:G,ROW())&lt;&gt;"",INDEX(G:G,ROW()),IF(INDEX(E:E,ROW())&lt;&gt;0,INDEX(D:D,ROW()-1),0))</f>
        <v>0</v>
      </c>
      <c r="E1656" s="217" cm="1">
        <f t="array" ref="E1656">IF(INDEX(I:I,ROW())&lt;&gt;"",VALUE(TRIM(LEFT(INDEX(I:I,ROW()),6))),0)</f>
        <v>0</v>
      </c>
      <c r="F1656" s="283"/>
      <c r="G1656" s="287"/>
      <c r="H1656" s="302"/>
      <c r="I1656" s="288"/>
      <c r="J1656" s="302"/>
      <c r="K1656" s="303"/>
      <c r="L1656" s="50"/>
      <c r="M1656" s="63"/>
    </row>
    <row r="1657" spans="1:13">
      <c r="A1657" s="44" cm="1">
        <f t="array" aca="1" ref="A1657" ca="1">IF(INDEX(B:B,ROW()),COUNTIF(OFFSET(INDEX(B:B,ROW()),ROW()*-1+6,,ROW()-5),TRUE),0)</f>
        <v>0</v>
      </c>
      <c r="B1657" s="44" t="b" cm="1">
        <f t="array" ref="B1657">AND(分科號=INDEX(E:E,ROW()),INDEX(D:D,ROW())&gt;=分起日,INDEX(D:D,ROW())&lt;=分訖日,IF(分專案="全部",TRUE,INDEX(J:J,ROW())=分專案))</f>
        <v>0</v>
      </c>
      <c r="C1657" s="45" cm="1">
        <f t="array" ref="C1657">IF(INDEX(F:F,ROW())&lt;&gt;"",INDEX(F:F,ROW()),IF(INDEX(E:E,ROW())&lt;&gt;0,INDEX(C:C,ROW()-1),0))</f>
        <v>0</v>
      </c>
      <c r="D1657" s="44" cm="1">
        <f t="array" ref="D1657">IF(INDEX(G:G,ROW())&lt;&gt;"",INDEX(G:G,ROW()),IF(INDEX(E:E,ROW())&lt;&gt;0,INDEX(D:D,ROW()-1),0))</f>
        <v>0</v>
      </c>
      <c r="E1657" s="217" cm="1">
        <f t="array" ref="E1657">IF(INDEX(I:I,ROW())&lt;&gt;"",VALUE(TRIM(LEFT(INDEX(I:I,ROW()),6))),0)</f>
        <v>0</v>
      </c>
      <c r="F1657" s="283"/>
      <c r="G1657" s="287"/>
      <c r="H1657" s="302"/>
      <c r="I1657" s="288"/>
      <c r="J1657" s="302"/>
      <c r="K1657" s="303"/>
      <c r="L1657" s="50"/>
      <c r="M1657" s="63"/>
    </row>
    <row r="1658" spans="1:13">
      <c r="A1658" s="44" cm="1">
        <f t="array" aca="1" ref="A1658" ca="1">IF(INDEX(B:B,ROW()),COUNTIF(OFFSET(INDEX(B:B,ROW()),ROW()*-1+6,,ROW()-5),TRUE),0)</f>
        <v>0</v>
      </c>
      <c r="B1658" s="44" t="b" cm="1">
        <f t="array" ref="B1658">AND(分科號=INDEX(E:E,ROW()),INDEX(D:D,ROW())&gt;=分起日,INDEX(D:D,ROW())&lt;=分訖日,IF(分專案="全部",TRUE,INDEX(J:J,ROW())=分專案))</f>
        <v>0</v>
      </c>
      <c r="C1658" s="45" cm="1">
        <f t="array" ref="C1658">IF(INDEX(F:F,ROW())&lt;&gt;"",INDEX(F:F,ROW()),IF(INDEX(E:E,ROW())&lt;&gt;0,INDEX(C:C,ROW()-1),0))</f>
        <v>0</v>
      </c>
      <c r="D1658" s="44" cm="1">
        <f t="array" ref="D1658">IF(INDEX(G:G,ROW())&lt;&gt;"",INDEX(G:G,ROW()),IF(INDEX(E:E,ROW())&lt;&gt;0,INDEX(D:D,ROW()-1),0))</f>
        <v>0</v>
      </c>
      <c r="E1658" s="217" cm="1">
        <f t="array" ref="E1658">IF(INDEX(I:I,ROW())&lt;&gt;"",VALUE(TRIM(LEFT(INDEX(I:I,ROW()),6))),0)</f>
        <v>0</v>
      </c>
      <c r="F1658" s="283"/>
      <c r="G1658" s="287"/>
      <c r="H1658" s="302"/>
      <c r="I1658" s="288"/>
      <c r="J1658" s="302"/>
      <c r="K1658" s="303"/>
      <c r="L1658" s="50"/>
      <c r="M1658" s="63"/>
    </row>
    <row r="1659" spans="1:13">
      <c r="A1659" s="44" cm="1">
        <f t="array" aca="1" ref="A1659" ca="1">IF(INDEX(B:B,ROW()),COUNTIF(OFFSET(INDEX(B:B,ROW()),ROW()*-1+6,,ROW()-5),TRUE),0)</f>
        <v>0</v>
      </c>
      <c r="B1659" s="44" t="b" cm="1">
        <f t="array" ref="B1659">AND(分科號=INDEX(E:E,ROW()),INDEX(D:D,ROW())&gt;=分起日,INDEX(D:D,ROW())&lt;=分訖日,IF(分專案="全部",TRUE,INDEX(J:J,ROW())=分專案))</f>
        <v>0</v>
      </c>
      <c r="C1659" s="45" cm="1">
        <f t="array" ref="C1659">IF(INDEX(F:F,ROW())&lt;&gt;"",INDEX(F:F,ROW()),IF(INDEX(E:E,ROW())&lt;&gt;0,INDEX(C:C,ROW()-1),0))</f>
        <v>0</v>
      </c>
      <c r="D1659" s="44" cm="1">
        <f t="array" ref="D1659">IF(INDEX(G:G,ROW())&lt;&gt;"",INDEX(G:G,ROW()),IF(INDEX(E:E,ROW())&lt;&gt;0,INDEX(D:D,ROW()-1),0))</f>
        <v>0</v>
      </c>
      <c r="E1659" s="217" cm="1">
        <f t="array" ref="E1659">IF(INDEX(I:I,ROW())&lt;&gt;"",VALUE(TRIM(LEFT(INDEX(I:I,ROW()),6))),0)</f>
        <v>0</v>
      </c>
      <c r="F1659" s="283"/>
      <c r="G1659" s="287"/>
      <c r="H1659" s="302"/>
      <c r="I1659" s="288"/>
      <c r="J1659" s="302"/>
      <c r="K1659" s="303"/>
      <c r="L1659" s="50"/>
      <c r="M1659" s="63"/>
    </row>
    <row r="1660" spans="1:13">
      <c r="A1660" s="44" cm="1">
        <f t="array" aca="1" ref="A1660" ca="1">IF(INDEX(B:B,ROW()),COUNTIF(OFFSET(INDEX(B:B,ROW()),ROW()*-1+6,,ROW()-5),TRUE),0)</f>
        <v>0</v>
      </c>
      <c r="B1660" s="44" t="b" cm="1">
        <f t="array" ref="B1660">AND(分科號=INDEX(E:E,ROW()),INDEX(D:D,ROW())&gt;=分起日,INDEX(D:D,ROW())&lt;=分訖日,IF(分專案="全部",TRUE,INDEX(J:J,ROW())=分專案))</f>
        <v>0</v>
      </c>
      <c r="C1660" s="45" cm="1">
        <f t="array" ref="C1660">IF(INDEX(F:F,ROW())&lt;&gt;"",INDEX(F:F,ROW()),IF(INDEX(E:E,ROW())&lt;&gt;0,INDEX(C:C,ROW()-1),0))</f>
        <v>0</v>
      </c>
      <c r="D1660" s="44" cm="1">
        <f t="array" ref="D1660">IF(INDEX(G:G,ROW())&lt;&gt;"",INDEX(G:G,ROW()),IF(INDEX(E:E,ROW())&lt;&gt;0,INDEX(D:D,ROW()-1),0))</f>
        <v>0</v>
      </c>
      <c r="E1660" s="217" cm="1">
        <f t="array" ref="E1660">IF(INDEX(I:I,ROW())&lt;&gt;"",VALUE(TRIM(LEFT(INDEX(I:I,ROW()),6))),0)</f>
        <v>0</v>
      </c>
      <c r="F1660" s="283"/>
      <c r="G1660" s="287"/>
      <c r="H1660" s="302"/>
      <c r="I1660" s="288"/>
      <c r="J1660" s="302"/>
      <c r="K1660" s="303"/>
      <c r="L1660" s="50"/>
      <c r="M1660" s="63"/>
    </row>
    <row r="1661" spans="1:13">
      <c r="A1661" s="44" cm="1">
        <f t="array" aca="1" ref="A1661" ca="1">IF(INDEX(B:B,ROW()),COUNTIF(OFFSET(INDEX(B:B,ROW()),ROW()*-1+6,,ROW()-5),TRUE),0)</f>
        <v>0</v>
      </c>
      <c r="B1661" s="44" t="b" cm="1">
        <f t="array" ref="B1661">AND(分科號=INDEX(E:E,ROW()),INDEX(D:D,ROW())&gt;=分起日,INDEX(D:D,ROW())&lt;=分訖日,IF(分專案="全部",TRUE,INDEX(J:J,ROW())=分專案))</f>
        <v>0</v>
      </c>
      <c r="C1661" s="45" cm="1">
        <f t="array" ref="C1661">IF(INDEX(F:F,ROW())&lt;&gt;"",INDEX(F:F,ROW()),IF(INDEX(E:E,ROW())&lt;&gt;0,INDEX(C:C,ROW()-1),0))</f>
        <v>0</v>
      </c>
      <c r="D1661" s="44" cm="1">
        <f t="array" ref="D1661">IF(INDEX(G:G,ROW())&lt;&gt;"",INDEX(G:G,ROW()),IF(INDEX(E:E,ROW())&lt;&gt;0,INDEX(D:D,ROW()-1),0))</f>
        <v>0</v>
      </c>
      <c r="E1661" s="217" cm="1">
        <f t="array" ref="E1661">IF(INDEX(I:I,ROW())&lt;&gt;"",VALUE(TRIM(LEFT(INDEX(I:I,ROW()),6))),0)</f>
        <v>0</v>
      </c>
      <c r="F1661" s="283"/>
      <c r="G1661" s="287"/>
      <c r="H1661" s="302"/>
      <c r="I1661" s="288"/>
      <c r="J1661" s="302"/>
      <c r="K1661" s="303"/>
      <c r="L1661" s="50"/>
      <c r="M1661" s="63"/>
    </row>
    <row r="1662" spans="1:13">
      <c r="A1662" s="44" cm="1">
        <f t="array" aca="1" ref="A1662" ca="1">IF(INDEX(B:B,ROW()),COUNTIF(OFFSET(INDEX(B:B,ROW()),ROW()*-1+6,,ROW()-5),TRUE),0)</f>
        <v>0</v>
      </c>
      <c r="B1662" s="44" t="b" cm="1">
        <f t="array" ref="B1662">AND(分科號=INDEX(E:E,ROW()),INDEX(D:D,ROW())&gt;=分起日,INDEX(D:D,ROW())&lt;=分訖日,IF(分專案="全部",TRUE,INDEX(J:J,ROW())=分專案))</f>
        <v>0</v>
      </c>
      <c r="C1662" s="45" cm="1">
        <f t="array" ref="C1662">IF(INDEX(F:F,ROW())&lt;&gt;"",INDEX(F:F,ROW()),IF(INDEX(E:E,ROW())&lt;&gt;0,INDEX(C:C,ROW()-1),0))</f>
        <v>0</v>
      </c>
      <c r="D1662" s="44" cm="1">
        <f t="array" ref="D1662">IF(INDEX(G:G,ROW())&lt;&gt;"",INDEX(G:G,ROW()),IF(INDEX(E:E,ROW())&lt;&gt;0,INDEX(D:D,ROW()-1),0))</f>
        <v>0</v>
      </c>
      <c r="E1662" s="217" cm="1">
        <f t="array" ref="E1662">IF(INDEX(I:I,ROW())&lt;&gt;"",VALUE(TRIM(LEFT(INDEX(I:I,ROW()),6))),0)</f>
        <v>0</v>
      </c>
      <c r="F1662" s="283"/>
      <c r="G1662" s="287"/>
      <c r="H1662" s="302"/>
      <c r="I1662" s="288"/>
      <c r="J1662" s="302"/>
      <c r="K1662" s="303"/>
      <c r="L1662" s="50"/>
      <c r="M1662" s="63"/>
    </row>
    <row r="1663" spans="1:13">
      <c r="A1663" s="44" cm="1">
        <f t="array" aca="1" ref="A1663" ca="1">IF(INDEX(B:B,ROW()),COUNTIF(OFFSET(INDEX(B:B,ROW()),ROW()*-1+6,,ROW()-5),TRUE),0)</f>
        <v>0</v>
      </c>
      <c r="B1663" s="44" t="b" cm="1">
        <f t="array" ref="B1663">AND(分科號=INDEX(E:E,ROW()),INDEX(D:D,ROW())&gt;=分起日,INDEX(D:D,ROW())&lt;=分訖日,IF(分專案="全部",TRUE,INDEX(J:J,ROW())=分專案))</f>
        <v>0</v>
      </c>
      <c r="C1663" s="45" cm="1">
        <f t="array" ref="C1663">IF(INDEX(F:F,ROW())&lt;&gt;"",INDEX(F:F,ROW()),IF(INDEX(E:E,ROW())&lt;&gt;0,INDEX(C:C,ROW()-1),0))</f>
        <v>0</v>
      </c>
      <c r="D1663" s="44" cm="1">
        <f t="array" ref="D1663">IF(INDEX(G:G,ROW())&lt;&gt;"",INDEX(G:G,ROW()),IF(INDEX(E:E,ROW())&lt;&gt;0,INDEX(D:D,ROW()-1),0))</f>
        <v>0</v>
      </c>
      <c r="E1663" s="217" cm="1">
        <f t="array" ref="E1663">IF(INDEX(I:I,ROW())&lt;&gt;"",VALUE(TRIM(LEFT(INDEX(I:I,ROW()),6))),0)</f>
        <v>0</v>
      </c>
      <c r="F1663" s="283"/>
      <c r="G1663" s="287"/>
      <c r="H1663" s="302"/>
      <c r="I1663" s="288"/>
      <c r="J1663" s="302"/>
      <c r="K1663" s="303"/>
      <c r="L1663" s="50"/>
      <c r="M1663" s="63"/>
    </row>
    <row r="1664" spans="1:13">
      <c r="A1664" s="44" cm="1">
        <f t="array" aca="1" ref="A1664" ca="1">IF(INDEX(B:B,ROW()),COUNTIF(OFFSET(INDEX(B:B,ROW()),ROW()*-1+6,,ROW()-5),TRUE),0)</f>
        <v>0</v>
      </c>
      <c r="B1664" s="44" t="b" cm="1">
        <f t="array" ref="B1664">AND(分科號=INDEX(E:E,ROW()),INDEX(D:D,ROW())&gt;=分起日,INDEX(D:D,ROW())&lt;=分訖日,IF(分專案="全部",TRUE,INDEX(J:J,ROW())=分專案))</f>
        <v>0</v>
      </c>
      <c r="C1664" s="45" cm="1">
        <f t="array" ref="C1664">IF(INDEX(F:F,ROW())&lt;&gt;"",INDEX(F:F,ROW()),IF(INDEX(E:E,ROW())&lt;&gt;0,INDEX(C:C,ROW()-1),0))</f>
        <v>0</v>
      </c>
      <c r="D1664" s="44" cm="1">
        <f t="array" ref="D1664">IF(INDEX(G:G,ROW())&lt;&gt;"",INDEX(G:G,ROW()),IF(INDEX(E:E,ROW())&lt;&gt;0,INDEX(D:D,ROW()-1),0))</f>
        <v>0</v>
      </c>
      <c r="E1664" s="217" cm="1">
        <f t="array" ref="E1664">IF(INDEX(I:I,ROW())&lt;&gt;"",VALUE(TRIM(LEFT(INDEX(I:I,ROW()),6))),0)</f>
        <v>0</v>
      </c>
      <c r="F1664" s="283"/>
      <c r="G1664" s="287"/>
      <c r="H1664" s="302"/>
      <c r="I1664" s="288"/>
      <c r="J1664" s="302"/>
      <c r="K1664" s="303"/>
      <c r="L1664" s="50"/>
      <c r="M1664" s="63"/>
    </row>
    <row r="1665" spans="1:13">
      <c r="A1665" s="44" cm="1">
        <f t="array" aca="1" ref="A1665" ca="1">IF(INDEX(B:B,ROW()),COUNTIF(OFFSET(INDEX(B:B,ROW()),ROW()*-1+6,,ROW()-5),TRUE),0)</f>
        <v>0</v>
      </c>
      <c r="B1665" s="44" t="b" cm="1">
        <f t="array" ref="B1665">AND(分科號=INDEX(E:E,ROW()),INDEX(D:D,ROW())&gt;=分起日,INDEX(D:D,ROW())&lt;=分訖日,IF(分專案="全部",TRUE,INDEX(J:J,ROW())=分專案))</f>
        <v>0</v>
      </c>
      <c r="C1665" s="45" cm="1">
        <f t="array" ref="C1665">IF(INDEX(F:F,ROW())&lt;&gt;"",INDEX(F:F,ROW()),IF(INDEX(E:E,ROW())&lt;&gt;0,INDEX(C:C,ROW()-1),0))</f>
        <v>0</v>
      </c>
      <c r="D1665" s="44" cm="1">
        <f t="array" ref="D1665">IF(INDEX(G:G,ROW())&lt;&gt;"",INDEX(G:G,ROW()),IF(INDEX(E:E,ROW())&lt;&gt;0,INDEX(D:D,ROW()-1),0))</f>
        <v>0</v>
      </c>
      <c r="E1665" s="217" cm="1">
        <f t="array" ref="E1665">IF(INDEX(I:I,ROW())&lt;&gt;"",VALUE(TRIM(LEFT(INDEX(I:I,ROW()),6))),0)</f>
        <v>0</v>
      </c>
      <c r="F1665" s="283"/>
      <c r="G1665" s="287"/>
      <c r="H1665" s="302"/>
      <c r="I1665" s="288"/>
      <c r="J1665" s="302"/>
      <c r="K1665" s="303"/>
      <c r="L1665" s="50"/>
      <c r="M1665" s="63"/>
    </row>
    <row r="1666" spans="1:13">
      <c r="A1666" s="44" cm="1">
        <f t="array" aca="1" ref="A1666" ca="1">IF(INDEX(B:B,ROW()),COUNTIF(OFFSET(INDEX(B:B,ROW()),ROW()*-1+6,,ROW()-5),TRUE),0)</f>
        <v>0</v>
      </c>
      <c r="B1666" s="44" t="b" cm="1">
        <f t="array" ref="B1666">AND(分科號=INDEX(E:E,ROW()),INDEX(D:D,ROW())&gt;=分起日,INDEX(D:D,ROW())&lt;=分訖日,IF(分專案="全部",TRUE,INDEX(J:J,ROW())=分專案))</f>
        <v>0</v>
      </c>
      <c r="C1666" s="45" cm="1">
        <f t="array" ref="C1666">IF(INDEX(F:F,ROW())&lt;&gt;"",INDEX(F:F,ROW()),IF(INDEX(E:E,ROW())&lt;&gt;0,INDEX(C:C,ROW()-1),0))</f>
        <v>0</v>
      </c>
      <c r="D1666" s="44" cm="1">
        <f t="array" ref="D1666">IF(INDEX(G:G,ROW())&lt;&gt;"",INDEX(G:G,ROW()),IF(INDEX(E:E,ROW())&lt;&gt;0,INDEX(D:D,ROW()-1),0))</f>
        <v>0</v>
      </c>
      <c r="E1666" s="217" cm="1">
        <f t="array" ref="E1666">IF(INDEX(I:I,ROW())&lt;&gt;"",VALUE(TRIM(LEFT(INDEX(I:I,ROW()),6))),0)</f>
        <v>0</v>
      </c>
      <c r="F1666" s="283"/>
      <c r="G1666" s="287"/>
      <c r="H1666" s="302"/>
      <c r="I1666" s="288"/>
      <c r="J1666" s="302"/>
      <c r="K1666" s="303"/>
      <c r="L1666" s="50"/>
      <c r="M1666" s="63"/>
    </row>
    <row r="1667" spans="1:13">
      <c r="A1667" s="44" cm="1">
        <f t="array" aca="1" ref="A1667" ca="1">IF(INDEX(B:B,ROW()),COUNTIF(OFFSET(INDEX(B:B,ROW()),ROW()*-1+6,,ROW()-5),TRUE),0)</f>
        <v>0</v>
      </c>
      <c r="B1667" s="44" t="b" cm="1">
        <f t="array" ref="B1667">AND(分科號=INDEX(E:E,ROW()),INDEX(D:D,ROW())&gt;=分起日,INDEX(D:D,ROW())&lt;=分訖日,IF(分專案="全部",TRUE,INDEX(J:J,ROW())=分專案))</f>
        <v>0</v>
      </c>
      <c r="C1667" s="45" cm="1">
        <f t="array" ref="C1667">IF(INDEX(F:F,ROW())&lt;&gt;"",INDEX(F:F,ROW()),IF(INDEX(E:E,ROW())&lt;&gt;0,INDEX(C:C,ROW()-1),0))</f>
        <v>0</v>
      </c>
      <c r="D1667" s="44" cm="1">
        <f t="array" ref="D1667">IF(INDEX(G:G,ROW())&lt;&gt;"",INDEX(G:G,ROW()),IF(INDEX(E:E,ROW())&lt;&gt;0,INDEX(D:D,ROW()-1),0))</f>
        <v>0</v>
      </c>
      <c r="E1667" s="217" cm="1">
        <f t="array" ref="E1667">IF(INDEX(I:I,ROW())&lt;&gt;"",VALUE(TRIM(LEFT(INDEX(I:I,ROW()),6))),0)</f>
        <v>0</v>
      </c>
      <c r="F1667" s="283"/>
      <c r="G1667" s="287"/>
      <c r="H1667" s="302"/>
      <c r="I1667" s="288"/>
      <c r="J1667" s="302"/>
      <c r="K1667" s="303"/>
      <c r="L1667" s="50"/>
      <c r="M1667" s="63"/>
    </row>
    <row r="1668" spans="1:13">
      <c r="A1668" s="44" cm="1">
        <f t="array" aca="1" ref="A1668" ca="1">IF(INDEX(B:B,ROW()),COUNTIF(OFFSET(INDEX(B:B,ROW()),ROW()*-1+6,,ROW()-5),TRUE),0)</f>
        <v>0</v>
      </c>
      <c r="B1668" s="44" t="b" cm="1">
        <f t="array" ref="B1668">AND(分科號=INDEX(E:E,ROW()),INDEX(D:D,ROW())&gt;=分起日,INDEX(D:D,ROW())&lt;=分訖日,IF(分專案="全部",TRUE,INDEX(J:J,ROW())=分專案))</f>
        <v>0</v>
      </c>
      <c r="C1668" s="45" cm="1">
        <f t="array" ref="C1668">IF(INDEX(F:F,ROW())&lt;&gt;"",INDEX(F:F,ROW()),IF(INDEX(E:E,ROW())&lt;&gt;0,INDEX(C:C,ROW()-1),0))</f>
        <v>0</v>
      </c>
      <c r="D1668" s="44" cm="1">
        <f t="array" ref="D1668">IF(INDEX(G:G,ROW())&lt;&gt;"",INDEX(G:G,ROW()),IF(INDEX(E:E,ROW())&lt;&gt;0,INDEX(D:D,ROW()-1),0))</f>
        <v>0</v>
      </c>
      <c r="E1668" s="217" cm="1">
        <f t="array" ref="E1668">IF(INDEX(I:I,ROW())&lt;&gt;"",VALUE(TRIM(LEFT(INDEX(I:I,ROW()),6))),0)</f>
        <v>0</v>
      </c>
      <c r="F1668" s="283"/>
      <c r="G1668" s="287"/>
      <c r="H1668" s="302"/>
      <c r="I1668" s="288"/>
      <c r="J1668" s="302"/>
      <c r="K1668" s="303"/>
      <c r="L1668" s="50"/>
      <c r="M1668" s="63"/>
    </row>
    <row r="1669" spans="1:13">
      <c r="A1669" s="44" cm="1">
        <f t="array" aca="1" ref="A1669" ca="1">IF(INDEX(B:B,ROW()),COUNTIF(OFFSET(INDEX(B:B,ROW()),ROW()*-1+6,,ROW()-5),TRUE),0)</f>
        <v>0</v>
      </c>
      <c r="B1669" s="44" t="b" cm="1">
        <f t="array" ref="B1669">AND(分科號=INDEX(E:E,ROW()),INDEX(D:D,ROW())&gt;=分起日,INDEX(D:D,ROW())&lt;=分訖日,IF(分專案="全部",TRUE,INDEX(J:J,ROW())=分專案))</f>
        <v>0</v>
      </c>
      <c r="C1669" s="45" cm="1">
        <f t="array" ref="C1669">IF(INDEX(F:F,ROW())&lt;&gt;"",INDEX(F:F,ROW()),IF(INDEX(E:E,ROW())&lt;&gt;0,INDEX(C:C,ROW()-1),0))</f>
        <v>0</v>
      </c>
      <c r="D1669" s="44" cm="1">
        <f t="array" ref="D1669">IF(INDEX(G:G,ROW())&lt;&gt;"",INDEX(G:G,ROW()),IF(INDEX(E:E,ROW())&lt;&gt;0,INDEX(D:D,ROW()-1),0))</f>
        <v>0</v>
      </c>
      <c r="E1669" s="217" cm="1">
        <f t="array" ref="E1669">IF(INDEX(I:I,ROW())&lt;&gt;"",VALUE(TRIM(LEFT(INDEX(I:I,ROW()),6))),0)</f>
        <v>0</v>
      </c>
      <c r="F1669" s="283"/>
      <c r="G1669" s="287"/>
      <c r="H1669" s="302"/>
      <c r="I1669" s="288"/>
      <c r="J1669" s="302"/>
      <c r="K1669" s="303"/>
      <c r="L1669" s="50"/>
      <c r="M1669" s="63"/>
    </row>
    <row r="1670" spans="1:13">
      <c r="A1670" s="44" cm="1">
        <f t="array" aca="1" ref="A1670" ca="1">IF(INDEX(B:B,ROW()),COUNTIF(OFFSET(INDEX(B:B,ROW()),ROW()*-1+6,,ROW()-5),TRUE),0)</f>
        <v>0</v>
      </c>
      <c r="B1670" s="44" t="b" cm="1">
        <f t="array" ref="B1670">AND(分科號=INDEX(E:E,ROW()),INDEX(D:D,ROW())&gt;=分起日,INDEX(D:D,ROW())&lt;=分訖日,IF(分專案="全部",TRUE,INDEX(J:J,ROW())=分專案))</f>
        <v>0</v>
      </c>
      <c r="C1670" s="45" cm="1">
        <f t="array" ref="C1670">IF(INDEX(F:F,ROW())&lt;&gt;"",INDEX(F:F,ROW()),IF(INDEX(E:E,ROW())&lt;&gt;0,INDEX(C:C,ROW()-1),0))</f>
        <v>0</v>
      </c>
      <c r="D1670" s="44" cm="1">
        <f t="array" ref="D1670">IF(INDEX(G:G,ROW())&lt;&gt;"",INDEX(G:G,ROW()),IF(INDEX(E:E,ROW())&lt;&gt;0,INDEX(D:D,ROW()-1),0))</f>
        <v>0</v>
      </c>
      <c r="E1670" s="217" cm="1">
        <f t="array" ref="E1670">IF(INDEX(I:I,ROW())&lt;&gt;"",VALUE(TRIM(LEFT(INDEX(I:I,ROW()),6))),0)</f>
        <v>0</v>
      </c>
      <c r="F1670" s="283"/>
      <c r="G1670" s="287"/>
      <c r="H1670" s="302"/>
      <c r="I1670" s="288"/>
      <c r="J1670" s="302"/>
      <c r="K1670" s="303"/>
      <c r="L1670" s="50"/>
      <c r="M1670" s="63"/>
    </row>
    <row r="1671" spans="1:13">
      <c r="A1671" s="44" cm="1">
        <f t="array" aca="1" ref="A1671" ca="1">IF(INDEX(B:B,ROW()),COUNTIF(OFFSET(INDEX(B:B,ROW()),ROW()*-1+6,,ROW()-5),TRUE),0)</f>
        <v>0</v>
      </c>
      <c r="B1671" s="44" t="b" cm="1">
        <f t="array" ref="B1671">AND(分科號=INDEX(E:E,ROW()),INDEX(D:D,ROW())&gt;=分起日,INDEX(D:D,ROW())&lt;=分訖日,IF(分專案="全部",TRUE,INDEX(J:J,ROW())=分專案))</f>
        <v>0</v>
      </c>
      <c r="C1671" s="45" cm="1">
        <f t="array" ref="C1671">IF(INDEX(F:F,ROW())&lt;&gt;"",INDEX(F:F,ROW()),IF(INDEX(E:E,ROW())&lt;&gt;0,INDEX(C:C,ROW()-1),0))</f>
        <v>0</v>
      </c>
      <c r="D1671" s="44" cm="1">
        <f t="array" ref="D1671">IF(INDEX(G:G,ROW())&lt;&gt;"",INDEX(G:G,ROW()),IF(INDEX(E:E,ROW())&lt;&gt;0,INDEX(D:D,ROW()-1),0))</f>
        <v>0</v>
      </c>
      <c r="E1671" s="217" cm="1">
        <f t="array" ref="E1671">IF(INDEX(I:I,ROW())&lt;&gt;"",VALUE(TRIM(LEFT(INDEX(I:I,ROW()),6))),0)</f>
        <v>0</v>
      </c>
      <c r="F1671" s="283"/>
      <c r="G1671" s="287"/>
      <c r="H1671" s="302"/>
      <c r="I1671" s="288"/>
      <c r="J1671" s="302"/>
      <c r="K1671" s="303"/>
      <c r="L1671" s="50"/>
      <c r="M1671" s="63"/>
    </row>
    <row r="1672" spans="1:13">
      <c r="A1672" s="44" cm="1">
        <f t="array" aca="1" ref="A1672" ca="1">IF(INDEX(B:B,ROW()),COUNTIF(OFFSET(INDEX(B:B,ROW()),ROW()*-1+6,,ROW()-5),TRUE),0)</f>
        <v>0</v>
      </c>
      <c r="B1672" s="44" t="b" cm="1">
        <f t="array" ref="B1672">AND(分科號=INDEX(E:E,ROW()),INDEX(D:D,ROW())&gt;=分起日,INDEX(D:D,ROW())&lt;=分訖日,IF(分專案="全部",TRUE,INDEX(J:J,ROW())=分專案))</f>
        <v>0</v>
      </c>
      <c r="C1672" s="45" cm="1">
        <f t="array" ref="C1672">IF(INDEX(F:F,ROW())&lt;&gt;"",INDEX(F:F,ROW()),IF(INDEX(E:E,ROW())&lt;&gt;0,INDEX(C:C,ROW()-1),0))</f>
        <v>0</v>
      </c>
      <c r="D1672" s="44" cm="1">
        <f t="array" ref="D1672">IF(INDEX(G:G,ROW())&lt;&gt;"",INDEX(G:G,ROW()),IF(INDEX(E:E,ROW())&lt;&gt;0,INDEX(D:D,ROW()-1),0))</f>
        <v>0</v>
      </c>
      <c r="E1672" s="217" cm="1">
        <f t="array" ref="E1672">IF(INDEX(I:I,ROW())&lt;&gt;"",VALUE(TRIM(LEFT(INDEX(I:I,ROW()),6))),0)</f>
        <v>0</v>
      </c>
      <c r="F1672" s="283"/>
      <c r="G1672" s="287"/>
      <c r="H1672" s="302"/>
      <c r="I1672" s="288"/>
      <c r="J1672" s="302"/>
      <c r="K1672" s="303"/>
      <c r="L1672" s="50"/>
      <c r="M1672" s="63"/>
    </row>
    <row r="1673" spans="1:13">
      <c r="A1673" s="44" cm="1">
        <f t="array" aca="1" ref="A1673" ca="1">IF(INDEX(B:B,ROW()),COUNTIF(OFFSET(INDEX(B:B,ROW()),ROW()*-1+6,,ROW()-5),TRUE),0)</f>
        <v>0</v>
      </c>
      <c r="B1673" s="44" t="b" cm="1">
        <f t="array" ref="B1673">AND(分科號=INDEX(E:E,ROW()),INDEX(D:D,ROW())&gt;=分起日,INDEX(D:D,ROW())&lt;=分訖日,IF(分專案="全部",TRUE,INDEX(J:J,ROW())=分專案))</f>
        <v>0</v>
      </c>
      <c r="C1673" s="45" cm="1">
        <f t="array" ref="C1673">IF(INDEX(F:F,ROW())&lt;&gt;"",INDEX(F:F,ROW()),IF(INDEX(E:E,ROW())&lt;&gt;0,INDEX(C:C,ROW()-1),0))</f>
        <v>0</v>
      </c>
      <c r="D1673" s="44" cm="1">
        <f t="array" ref="D1673">IF(INDEX(G:G,ROW())&lt;&gt;"",INDEX(G:G,ROW()),IF(INDEX(E:E,ROW())&lt;&gt;0,INDEX(D:D,ROW()-1),0))</f>
        <v>0</v>
      </c>
      <c r="E1673" s="217" cm="1">
        <f t="array" ref="E1673">IF(INDEX(I:I,ROW())&lt;&gt;"",VALUE(TRIM(LEFT(INDEX(I:I,ROW()),6))),0)</f>
        <v>0</v>
      </c>
      <c r="F1673" s="283"/>
      <c r="G1673" s="287"/>
      <c r="H1673" s="302"/>
      <c r="I1673" s="288"/>
      <c r="J1673" s="302"/>
      <c r="K1673" s="303"/>
      <c r="L1673" s="50"/>
      <c r="M1673" s="63"/>
    </row>
    <row r="1674" spans="1:13">
      <c r="A1674" s="44" cm="1">
        <f t="array" aca="1" ref="A1674" ca="1">IF(INDEX(B:B,ROW()),COUNTIF(OFFSET(INDEX(B:B,ROW()),ROW()*-1+6,,ROW()-5),TRUE),0)</f>
        <v>0</v>
      </c>
      <c r="B1674" s="44" t="b" cm="1">
        <f t="array" ref="B1674">AND(分科號=INDEX(E:E,ROW()),INDEX(D:D,ROW())&gt;=分起日,INDEX(D:D,ROW())&lt;=分訖日,IF(分專案="全部",TRUE,INDEX(J:J,ROW())=分專案))</f>
        <v>0</v>
      </c>
      <c r="C1674" s="45" cm="1">
        <f t="array" ref="C1674">IF(INDEX(F:F,ROW())&lt;&gt;"",INDEX(F:F,ROW()),IF(INDEX(E:E,ROW())&lt;&gt;0,INDEX(C:C,ROW()-1),0))</f>
        <v>0</v>
      </c>
      <c r="D1674" s="44" cm="1">
        <f t="array" ref="D1674">IF(INDEX(G:G,ROW())&lt;&gt;"",INDEX(G:G,ROW()),IF(INDEX(E:E,ROW())&lt;&gt;0,INDEX(D:D,ROW()-1),0))</f>
        <v>0</v>
      </c>
      <c r="E1674" s="217" cm="1">
        <f t="array" ref="E1674">IF(INDEX(I:I,ROW())&lt;&gt;"",VALUE(TRIM(LEFT(INDEX(I:I,ROW()),6))),0)</f>
        <v>0</v>
      </c>
      <c r="F1674" s="283"/>
      <c r="G1674" s="287"/>
      <c r="H1674" s="302"/>
      <c r="I1674" s="288"/>
      <c r="J1674" s="302"/>
      <c r="K1674" s="303"/>
      <c r="L1674" s="50"/>
      <c r="M1674" s="63"/>
    </row>
    <row r="1675" spans="1:13">
      <c r="A1675" s="44" cm="1">
        <f t="array" aca="1" ref="A1675" ca="1">IF(INDEX(B:B,ROW()),COUNTIF(OFFSET(INDEX(B:B,ROW()),ROW()*-1+6,,ROW()-5),TRUE),0)</f>
        <v>0</v>
      </c>
      <c r="B1675" s="44" t="b" cm="1">
        <f t="array" ref="B1675">AND(分科號=INDEX(E:E,ROW()),INDEX(D:D,ROW())&gt;=分起日,INDEX(D:D,ROW())&lt;=分訖日,IF(分專案="全部",TRUE,INDEX(J:J,ROW())=分專案))</f>
        <v>0</v>
      </c>
      <c r="C1675" s="45" cm="1">
        <f t="array" ref="C1675">IF(INDEX(F:F,ROW())&lt;&gt;"",INDEX(F:F,ROW()),IF(INDEX(E:E,ROW())&lt;&gt;0,INDEX(C:C,ROW()-1),0))</f>
        <v>0</v>
      </c>
      <c r="D1675" s="44" cm="1">
        <f t="array" ref="D1675">IF(INDEX(G:G,ROW())&lt;&gt;"",INDEX(G:G,ROW()),IF(INDEX(E:E,ROW())&lt;&gt;0,INDEX(D:D,ROW()-1),0))</f>
        <v>0</v>
      </c>
      <c r="E1675" s="217" cm="1">
        <f t="array" ref="E1675">IF(INDEX(I:I,ROW())&lt;&gt;"",VALUE(TRIM(LEFT(INDEX(I:I,ROW()),6))),0)</f>
        <v>0</v>
      </c>
      <c r="F1675" s="283"/>
      <c r="G1675" s="287"/>
      <c r="H1675" s="302"/>
      <c r="I1675" s="288"/>
      <c r="J1675" s="302"/>
      <c r="K1675" s="303"/>
      <c r="L1675" s="50"/>
      <c r="M1675" s="63"/>
    </row>
    <row r="1676" spans="1:13">
      <c r="A1676" s="44" cm="1">
        <f t="array" aca="1" ref="A1676" ca="1">IF(INDEX(B:B,ROW()),COUNTIF(OFFSET(INDEX(B:B,ROW()),ROW()*-1+6,,ROW()-5),TRUE),0)</f>
        <v>0</v>
      </c>
      <c r="B1676" s="44" t="b" cm="1">
        <f t="array" ref="B1676">AND(分科號=INDEX(E:E,ROW()),INDEX(D:D,ROW())&gt;=分起日,INDEX(D:D,ROW())&lt;=分訖日,IF(分專案="全部",TRUE,INDEX(J:J,ROW())=分專案))</f>
        <v>0</v>
      </c>
      <c r="C1676" s="45" cm="1">
        <f t="array" ref="C1676">IF(INDEX(F:F,ROW())&lt;&gt;"",INDEX(F:F,ROW()),IF(INDEX(E:E,ROW())&lt;&gt;0,INDEX(C:C,ROW()-1),0))</f>
        <v>0</v>
      </c>
      <c r="D1676" s="44" cm="1">
        <f t="array" ref="D1676">IF(INDEX(G:G,ROW())&lt;&gt;"",INDEX(G:G,ROW()),IF(INDEX(E:E,ROW())&lt;&gt;0,INDEX(D:D,ROW()-1),0))</f>
        <v>0</v>
      </c>
      <c r="E1676" s="217" cm="1">
        <f t="array" ref="E1676">IF(INDEX(I:I,ROW())&lt;&gt;"",VALUE(TRIM(LEFT(INDEX(I:I,ROW()),6))),0)</f>
        <v>0</v>
      </c>
      <c r="F1676" s="283"/>
      <c r="G1676" s="287"/>
      <c r="H1676" s="302"/>
      <c r="I1676" s="288"/>
      <c r="J1676" s="302"/>
      <c r="K1676" s="303"/>
      <c r="L1676" s="50"/>
      <c r="M1676" s="63"/>
    </row>
    <row r="1677" spans="1:13">
      <c r="A1677" s="44" cm="1">
        <f t="array" aca="1" ref="A1677" ca="1">IF(INDEX(B:B,ROW()),COUNTIF(OFFSET(INDEX(B:B,ROW()),ROW()*-1+6,,ROW()-5),TRUE),0)</f>
        <v>0</v>
      </c>
      <c r="B1677" s="44" t="b" cm="1">
        <f t="array" ref="B1677">AND(分科號=INDEX(E:E,ROW()),INDEX(D:D,ROW())&gt;=分起日,INDEX(D:D,ROW())&lt;=分訖日,IF(分專案="全部",TRUE,INDEX(J:J,ROW())=分專案))</f>
        <v>0</v>
      </c>
      <c r="C1677" s="45" cm="1">
        <f t="array" ref="C1677">IF(INDEX(F:F,ROW())&lt;&gt;"",INDEX(F:F,ROW()),IF(INDEX(E:E,ROW())&lt;&gt;0,INDEX(C:C,ROW()-1),0))</f>
        <v>0</v>
      </c>
      <c r="D1677" s="44" cm="1">
        <f t="array" ref="D1677">IF(INDEX(G:G,ROW())&lt;&gt;"",INDEX(G:G,ROW()),IF(INDEX(E:E,ROW())&lt;&gt;0,INDEX(D:D,ROW()-1),0))</f>
        <v>0</v>
      </c>
      <c r="E1677" s="217" cm="1">
        <f t="array" ref="E1677">IF(INDEX(I:I,ROW())&lt;&gt;"",VALUE(TRIM(LEFT(INDEX(I:I,ROW()),6))),0)</f>
        <v>0</v>
      </c>
      <c r="F1677" s="283"/>
      <c r="G1677" s="287"/>
      <c r="H1677" s="302"/>
      <c r="I1677" s="288"/>
      <c r="J1677" s="302"/>
      <c r="K1677" s="303"/>
      <c r="L1677" s="50"/>
      <c r="M1677" s="63"/>
    </row>
    <row r="1678" spans="1:13">
      <c r="A1678" s="44" cm="1">
        <f t="array" aca="1" ref="A1678" ca="1">IF(INDEX(B:B,ROW()),COUNTIF(OFFSET(INDEX(B:B,ROW()),ROW()*-1+6,,ROW()-5),TRUE),0)</f>
        <v>0</v>
      </c>
      <c r="B1678" s="44" t="b" cm="1">
        <f t="array" ref="B1678">AND(分科號=INDEX(E:E,ROW()),INDEX(D:D,ROW())&gt;=分起日,INDEX(D:D,ROW())&lt;=分訖日,IF(分專案="全部",TRUE,INDEX(J:J,ROW())=分專案))</f>
        <v>0</v>
      </c>
      <c r="C1678" s="45" cm="1">
        <f t="array" ref="C1678">IF(INDEX(F:F,ROW())&lt;&gt;"",INDEX(F:F,ROW()),IF(INDEX(E:E,ROW())&lt;&gt;0,INDEX(C:C,ROW()-1),0))</f>
        <v>0</v>
      </c>
      <c r="D1678" s="44" cm="1">
        <f t="array" ref="D1678">IF(INDEX(G:G,ROW())&lt;&gt;"",INDEX(G:G,ROW()),IF(INDEX(E:E,ROW())&lt;&gt;0,INDEX(D:D,ROW()-1),0))</f>
        <v>0</v>
      </c>
      <c r="E1678" s="217" cm="1">
        <f t="array" ref="E1678">IF(INDEX(I:I,ROW())&lt;&gt;"",VALUE(TRIM(LEFT(INDEX(I:I,ROW()),6))),0)</f>
        <v>0</v>
      </c>
      <c r="F1678" s="283"/>
      <c r="G1678" s="287"/>
      <c r="H1678" s="302"/>
      <c r="I1678" s="288"/>
      <c r="J1678" s="302"/>
      <c r="K1678" s="303"/>
      <c r="L1678" s="50"/>
      <c r="M1678" s="63"/>
    </row>
    <row r="1679" spans="1:13">
      <c r="A1679" s="44" cm="1">
        <f t="array" aca="1" ref="A1679" ca="1">IF(INDEX(B:B,ROW()),COUNTIF(OFFSET(INDEX(B:B,ROW()),ROW()*-1+6,,ROW()-5),TRUE),0)</f>
        <v>0</v>
      </c>
      <c r="B1679" s="44" t="b" cm="1">
        <f t="array" ref="B1679">AND(分科號=INDEX(E:E,ROW()),INDEX(D:D,ROW())&gt;=分起日,INDEX(D:D,ROW())&lt;=分訖日,IF(分專案="全部",TRUE,INDEX(J:J,ROW())=分專案))</f>
        <v>0</v>
      </c>
      <c r="C1679" s="45" cm="1">
        <f t="array" ref="C1679">IF(INDEX(F:F,ROW())&lt;&gt;"",INDEX(F:F,ROW()),IF(INDEX(E:E,ROW())&lt;&gt;0,INDEX(C:C,ROW()-1),0))</f>
        <v>0</v>
      </c>
      <c r="D1679" s="44" cm="1">
        <f t="array" ref="D1679">IF(INDEX(G:G,ROW())&lt;&gt;"",INDEX(G:G,ROW()),IF(INDEX(E:E,ROW())&lt;&gt;0,INDEX(D:D,ROW()-1),0))</f>
        <v>0</v>
      </c>
      <c r="E1679" s="217" cm="1">
        <f t="array" ref="E1679">IF(INDEX(I:I,ROW())&lt;&gt;"",VALUE(TRIM(LEFT(INDEX(I:I,ROW()),6))),0)</f>
        <v>0</v>
      </c>
      <c r="F1679" s="283"/>
      <c r="G1679" s="287"/>
      <c r="H1679" s="302"/>
      <c r="I1679" s="288"/>
      <c r="J1679" s="302"/>
      <c r="K1679" s="303"/>
      <c r="L1679" s="50"/>
      <c r="M1679" s="63"/>
    </row>
    <row r="1680" spans="1:13">
      <c r="A1680" s="44" cm="1">
        <f t="array" aca="1" ref="A1680" ca="1">IF(INDEX(B:B,ROW()),COUNTIF(OFFSET(INDEX(B:B,ROW()),ROW()*-1+6,,ROW()-5),TRUE),0)</f>
        <v>0</v>
      </c>
      <c r="B1680" s="44" t="b" cm="1">
        <f t="array" ref="B1680">AND(分科號=INDEX(E:E,ROW()),INDEX(D:D,ROW())&gt;=分起日,INDEX(D:D,ROW())&lt;=分訖日,IF(分專案="全部",TRUE,INDEX(J:J,ROW())=分專案))</f>
        <v>0</v>
      </c>
      <c r="C1680" s="45" cm="1">
        <f t="array" ref="C1680">IF(INDEX(F:F,ROW())&lt;&gt;"",INDEX(F:F,ROW()),IF(INDEX(E:E,ROW())&lt;&gt;0,INDEX(C:C,ROW()-1),0))</f>
        <v>0</v>
      </c>
      <c r="D1680" s="44" cm="1">
        <f t="array" ref="D1680">IF(INDEX(G:G,ROW())&lt;&gt;"",INDEX(G:G,ROW()),IF(INDEX(E:E,ROW())&lt;&gt;0,INDEX(D:D,ROW()-1),0))</f>
        <v>0</v>
      </c>
      <c r="E1680" s="217" cm="1">
        <f t="array" ref="E1680">IF(INDEX(I:I,ROW())&lt;&gt;"",VALUE(TRIM(LEFT(INDEX(I:I,ROW()),6))),0)</f>
        <v>0</v>
      </c>
      <c r="F1680" s="283"/>
      <c r="G1680" s="287"/>
      <c r="H1680" s="302"/>
      <c r="I1680" s="288"/>
      <c r="J1680" s="302"/>
      <c r="K1680" s="303"/>
      <c r="L1680" s="50"/>
      <c r="M1680" s="63"/>
    </row>
    <row r="1681" spans="1:13">
      <c r="A1681" s="44" cm="1">
        <f t="array" aca="1" ref="A1681" ca="1">IF(INDEX(B:B,ROW()),COUNTIF(OFFSET(INDEX(B:B,ROW()),ROW()*-1+6,,ROW()-5),TRUE),0)</f>
        <v>0</v>
      </c>
      <c r="B1681" s="44" t="b" cm="1">
        <f t="array" ref="B1681">AND(分科號=INDEX(E:E,ROW()),INDEX(D:D,ROW())&gt;=分起日,INDEX(D:D,ROW())&lt;=分訖日,IF(分專案="全部",TRUE,INDEX(J:J,ROW())=分專案))</f>
        <v>0</v>
      </c>
      <c r="C1681" s="45" cm="1">
        <f t="array" ref="C1681">IF(INDEX(F:F,ROW())&lt;&gt;"",INDEX(F:F,ROW()),IF(INDEX(E:E,ROW())&lt;&gt;0,INDEX(C:C,ROW()-1),0))</f>
        <v>0</v>
      </c>
      <c r="D1681" s="44" cm="1">
        <f t="array" ref="D1681">IF(INDEX(G:G,ROW())&lt;&gt;"",INDEX(G:G,ROW()),IF(INDEX(E:E,ROW())&lt;&gt;0,INDEX(D:D,ROW()-1),0))</f>
        <v>0</v>
      </c>
      <c r="E1681" s="217" cm="1">
        <f t="array" ref="E1681">IF(INDEX(I:I,ROW())&lt;&gt;"",VALUE(TRIM(LEFT(INDEX(I:I,ROW()),6))),0)</f>
        <v>0</v>
      </c>
      <c r="F1681" s="283"/>
      <c r="G1681" s="287"/>
      <c r="H1681" s="302"/>
      <c r="I1681" s="288"/>
      <c r="J1681" s="302"/>
      <c r="K1681" s="303"/>
      <c r="L1681" s="50"/>
      <c r="M1681" s="63"/>
    </row>
    <row r="1682" spans="1:13">
      <c r="A1682" s="44" cm="1">
        <f t="array" aca="1" ref="A1682" ca="1">IF(INDEX(B:B,ROW()),COUNTIF(OFFSET(INDEX(B:B,ROW()),ROW()*-1+6,,ROW()-5),TRUE),0)</f>
        <v>0</v>
      </c>
      <c r="B1682" s="44" t="b" cm="1">
        <f t="array" ref="B1682">AND(分科號=INDEX(E:E,ROW()),INDEX(D:D,ROW())&gt;=分起日,INDEX(D:D,ROW())&lt;=分訖日,IF(分專案="全部",TRUE,INDEX(J:J,ROW())=分專案))</f>
        <v>0</v>
      </c>
      <c r="C1682" s="45" cm="1">
        <f t="array" ref="C1682">IF(INDEX(F:F,ROW())&lt;&gt;"",INDEX(F:F,ROW()),IF(INDEX(E:E,ROW())&lt;&gt;0,INDEX(C:C,ROW()-1),0))</f>
        <v>0</v>
      </c>
      <c r="D1682" s="44" cm="1">
        <f t="array" ref="D1682">IF(INDEX(G:G,ROW())&lt;&gt;"",INDEX(G:G,ROW()),IF(INDEX(E:E,ROW())&lt;&gt;0,INDEX(D:D,ROW()-1),0))</f>
        <v>0</v>
      </c>
      <c r="E1682" s="217" cm="1">
        <f t="array" ref="E1682">IF(INDEX(I:I,ROW())&lt;&gt;"",VALUE(TRIM(LEFT(INDEX(I:I,ROW()),6))),0)</f>
        <v>0</v>
      </c>
      <c r="F1682" s="283"/>
      <c r="G1682" s="287"/>
      <c r="H1682" s="302"/>
      <c r="I1682" s="288"/>
      <c r="J1682" s="302"/>
      <c r="K1682" s="303"/>
      <c r="L1682" s="50"/>
      <c r="M1682" s="63"/>
    </row>
    <row r="1683" spans="1:13">
      <c r="A1683" s="44" cm="1">
        <f t="array" aca="1" ref="A1683" ca="1">IF(INDEX(B:B,ROW()),COUNTIF(OFFSET(INDEX(B:B,ROW()),ROW()*-1+6,,ROW()-5),TRUE),0)</f>
        <v>0</v>
      </c>
      <c r="B1683" s="44" t="b" cm="1">
        <f t="array" ref="B1683">AND(分科號=INDEX(E:E,ROW()),INDEX(D:D,ROW())&gt;=分起日,INDEX(D:D,ROW())&lt;=分訖日,IF(分專案="全部",TRUE,INDEX(J:J,ROW())=分專案))</f>
        <v>0</v>
      </c>
      <c r="C1683" s="45" cm="1">
        <f t="array" ref="C1683">IF(INDEX(F:F,ROW())&lt;&gt;"",INDEX(F:F,ROW()),IF(INDEX(E:E,ROW())&lt;&gt;0,INDEX(C:C,ROW()-1),0))</f>
        <v>0</v>
      </c>
      <c r="D1683" s="44" cm="1">
        <f t="array" ref="D1683">IF(INDEX(G:G,ROW())&lt;&gt;"",INDEX(G:G,ROW()),IF(INDEX(E:E,ROW())&lt;&gt;0,INDEX(D:D,ROW()-1),0))</f>
        <v>0</v>
      </c>
      <c r="E1683" s="217" cm="1">
        <f t="array" ref="E1683">IF(INDEX(I:I,ROW())&lt;&gt;"",VALUE(TRIM(LEFT(INDEX(I:I,ROW()),6))),0)</f>
        <v>0</v>
      </c>
      <c r="F1683" s="283"/>
      <c r="G1683" s="287"/>
      <c r="H1683" s="302"/>
      <c r="I1683" s="288"/>
      <c r="J1683" s="302"/>
      <c r="K1683" s="303"/>
      <c r="L1683" s="50"/>
      <c r="M1683" s="63"/>
    </row>
    <row r="1684" spans="1:13">
      <c r="A1684" s="44" cm="1">
        <f t="array" aca="1" ref="A1684" ca="1">IF(INDEX(B:B,ROW()),COUNTIF(OFFSET(INDEX(B:B,ROW()),ROW()*-1+6,,ROW()-5),TRUE),0)</f>
        <v>0</v>
      </c>
      <c r="B1684" s="44" t="b" cm="1">
        <f t="array" ref="B1684">AND(分科號=INDEX(E:E,ROW()),INDEX(D:D,ROW())&gt;=分起日,INDEX(D:D,ROW())&lt;=分訖日,IF(分專案="全部",TRUE,INDEX(J:J,ROW())=分專案))</f>
        <v>0</v>
      </c>
      <c r="C1684" s="45" cm="1">
        <f t="array" ref="C1684">IF(INDEX(F:F,ROW())&lt;&gt;"",INDEX(F:F,ROW()),IF(INDEX(E:E,ROW())&lt;&gt;0,INDEX(C:C,ROW()-1),0))</f>
        <v>0</v>
      </c>
      <c r="D1684" s="44" cm="1">
        <f t="array" ref="D1684">IF(INDEX(G:G,ROW())&lt;&gt;"",INDEX(G:G,ROW()),IF(INDEX(E:E,ROW())&lt;&gt;0,INDEX(D:D,ROW()-1),0))</f>
        <v>0</v>
      </c>
      <c r="E1684" s="217" cm="1">
        <f t="array" ref="E1684">IF(INDEX(I:I,ROW())&lt;&gt;"",VALUE(TRIM(LEFT(INDEX(I:I,ROW()),6))),0)</f>
        <v>0</v>
      </c>
      <c r="F1684" s="283"/>
      <c r="G1684" s="287"/>
      <c r="H1684" s="302"/>
      <c r="I1684" s="288"/>
      <c r="J1684" s="302"/>
      <c r="K1684" s="303"/>
      <c r="L1684" s="50"/>
      <c r="M1684" s="63"/>
    </row>
    <row r="1685" spans="1:13">
      <c r="A1685" s="44" cm="1">
        <f t="array" aca="1" ref="A1685" ca="1">IF(INDEX(B:B,ROW()),COUNTIF(OFFSET(INDEX(B:B,ROW()),ROW()*-1+6,,ROW()-5),TRUE),0)</f>
        <v>0</v>
      </c>
      <c r="B1685" s="44" t="b" cm="1">
        <f t="array" ref="B1685">AND(分科號=INDEX(E:E,ROW()),INDEX(D:D,ROW())&gt;=分起日,INDEX(D:D,ROW())&lt;=分訖日,IF(分專案="全部",TRUE,INDEX(J:J,ROW())=分專案))</f>
        <v>0</v>
      </c>
      <c r="C1685" s="45" cm="1">
        <f t="array" ref="C1685">IF(INDEX(F:F,ROW())&lt;&gt;"",INDEX(F:F,ROW()),IF(INDEX(E:E,ROW())&lt;&gt;0,INDEX(C:C,ROW()-1),0))</f>
        <v>0</v>
      </c>
      <c r="D1685" s="44" cm="1">
        <f t="array" ref="D1685">IF(INDEX(G:G,ROW())&lt;&gt;"",INDEX(G:G,ROW()),IF(INDEX(E:E,ROW())&lt;&gt;0,INDEX(D:D,ROW()-1),0))</f>
        <v>0</v>
      </c>
      <c r="E1685" s="217" cm="1">
        <f t="array" ref="E1685">IF(INDEX(I:I,ROW())&lt;&gt;"",VALUE(TRIM(LEFT(INDEX(I:I,ROW()),6))),0)</f>
        <v>0</v>
      </c>
      <c r="F1685" s="283"/>
      <c r="G1685" s="287"/>
      <c r="H1685" s="302"/>
      <c r="I1685" s="288"/>
      <c r="J1685" s="302"/>
      <c r="K1685" s="303"/>
      <c r="L1685" s="50"/>
      <c r="M1685" s="63"/>
    </row>
    <row r="1686" spans="1:13">
      <c r="A1686" s="44" cm="1">
        <f t="array" aca="1" ref="A1686" ca="1">IF(INDEX(B:B,ROW()),COUNTIF(OFFSET(INDEX(B:B,ROW()),ROW()*-1+6,,ROW()-5),TRUE),0)</f>
        <v>0</v>
      </c>
      <c r="B1686" s="44" t="b" cm="1">
        <f t="array" ref="B1686">AND(分科號=INDEX(E:E,ROW()),INDEX(D:D,ROW())&gt;=分起日,INDEX(D:D,ROW())&lt;=分訖日,IF(分專案="全部",TRUE,INDEX(J:J,ROW())=分專案))</f>
        <v>0</v>
      </c>
      <c r="C1686" s="45" cm="1">
        <f t="array" ref="C1686">IF(INDEX(F:F,ROW())&lt;&gt;"",INDEX(F:F,ROW()),IF(INDEX(E:E,ROW())&lt;&gt;0,INDEX(C:C,ROW()-1),0))</f>
        <v>0</v>
      </c>
      <c r="D1686" s="44" cm="1">
        <f t="array" ref="D1686">IF(INDEX(G:G,ROW())&lt;&gt;"",INDEX(G:G,ROW()),IF(INDEX(E:E,ROW())&lt;&gt;0,INDEX(D:D,ROW()-1),0))</f>
        <v>0</v>
      </c>
      <c r="E1686" s="217" cm="1">
        <f t="array" ref="E1686">IF(INDEX(I:I,ROW())&lt;&gt;"",VALUE(TRIM(LEFT(INDEX(I:I,ROW()),6))),0)</f>
        <v>0</v>
      </c>
      <c r="F1686" s="283"/>
      <c r="G1686" s="287"/>
      <c r="H1686" s="302"/>
      <c r="I1686" s="288"/>
      <c r="J1686" s="302"/>
      <c r="K1686" s="303"/>
      <c r="L1686" s="50"/>
      <c r="M1686" s="63"/>
    </row>
    <row r="1687" spans="1:13">
      <c r="A1687" s="44" cm="1">
        <f t="array" aca="1" ref="A1687" ca="1">IF(INDEX(B:B,ROW()),COUNTIF(OFFSET(INDEX(B:B,ROW()),ROW()*-1+6,,ROW()-5),TRUE),0)</f>
        <v>0</v>
      </c>
      <c r="B1687" s="44" t="b" cm="1">
        <f t="array" ref="B1687">AND(分科號=INDEX(E:E,ROW()),INDEX(D:D,ROW())&gt;=分起日,INDEX(D:D,ROW())&lt;=分訖日,IF(分專案="全部",TRUE,INDEX(J:J,ROW())=分專案))</f>
        <v>0</v>
      </c>
      <c r="C1687" s="45" cm="1">
        <f t="array" ref="C1687">IF(INDEX(F:F,ROW())&lt;&gt;"",INDEX(F:F,ROW()),IF(INDEX(E:E,ROW())&lt;&gt;0,INDEX(C:C,ROW()-1),0))</f>
        <v>0</v>
      </c>
      <c r="D1687" s="44" cm="1">
        <f t="array" ref="D1687">IF(INDEX(G:G,ROW())&lt;&gt;"",INDEX(G:G,ROW()),IF(INDEX(E:E,ROW())&lt;&gt;0,INDEX(D:D,ROW()-1),0))</f>
        <v>0</v>
      </c>
      <c r="E1687" s="217" cm="1">
        <f t="array" ref="E1687">IF(INDEX(I:I,ROW())&lt;&gt;"",VALUE(TRIM(LEFT(INDEX(I:I,ROW()),6))),0)</f>
        <v>0</v>
      </c>
      <c r="F1687" s="283"/>
      <c r="G1687" s="287"/>
      <c r="H1687" s="302"/>
      <c r="I1687" s="288"/>
      <c r="J1687" s="302"/>
      <c r="K1687" s="303"/>
      <c r="L1687" s="50"/>
      <c r="M1687" s="63"/>
    </row>
    <row r="1688" spans="1:13">
      <c r="A1688" s="44" cm="1">
        <f t="array" aca="1" ref="A1688" ca="1">IF(INDEX(B:B,ROW()),COUNTIF(OFFSET(INDEX(B:B,ROW()),ROW()*-1+6,,ROW()-5),TRUE),0)</f>
        <v>0</v>
      </c>
      <c r="B1688" s="44" t="b" cm="1">
        <f t="array" ref="B1688">AND(分科號=INDEX(E:E,ROW()),INDEX(D:D,ROW())&gt;=分起日,INDEX(D:D,ROW())&lt;=分訖日,IF(分專案="全部",TRUE,INDEX(J:J,ROW())=分專案))</f>
        <v>0</v>
      </c>
      <c r="C1688" s="45" cm="1">
        <f t="array" ref="C1688">IF(INDEX(F:F,ROW())&lt;&gt;"",INDEX(F:F,ROW()),IF(INDEX(E:E,ROW())&lt;&gt;0,INDEX(C:C,ROW()-1),0))</f>
        <v>0</v>
      </c>
      <c r="D1688" s="44" cm="1">
        <f t="array" ref="D1688">IF(INDEX(G:G,ROW())&lt;&gt;"",INDEX(G:G,ROW()),IF(INDEX(E:E,ROW())&lt;&gt;0,INDEX(D:D,ROW()-1),0))</f>
        <v>0</v>
      </c>
      <c r="E1688" s="217" cm="1">
        <f t="array" ref="E1688">IF(INDEX(I:I,ROW())&lt;&gt;"",VALUE(TRIM(LEFT(INDEX(I:I,ROW()),6))),0)</f>
        <v>0</v>
      </c>
      <c r="F1688" s="283"/>
      <c r="G1688" s="287"/>
      <c r="H1688" s="302"/>
      <c r="I1688" s="288"/>
      <c r="J1688" s="302"/>
      <c r="K1688" s="303"/>
      <c r="L1688" s="50"/>
      <c r="M1688" s="63"/>
    </row>
    <row r="1689" spans="1:13">
      <c r="A1689" s="44" cm="1">
        <f t="array" aca="1" ref="A1689" ca="1">IF(INDEX(B:B,ROW()),COUNTIF(OFFSET(INDEX(B:B,ROW()),ROW()*-1+6,,ROW()-5),TRUE),0)</f>
        <v>0</v>
      </c>
      <c r="B1689" s="44" t="b" cm="1">
        <f t="array" ref="B1689">AND(分科號=INDEX(E:E,ROW()),INDEX(D:D,ROW())&gt;=分起日,INDEX(D:D,ROW())&lt;=分訖日,IF(分專案="全部",TRUE,INDEX(J:J,ROW())=分專案))</f>
        <v>0</v>
      </c>
      <c r="C1689" s="45" cm="1">
        <f t="array" ref="C1689">IF(INDEX(F:F,ROW())&lt;&gt;"",INDEX(F:F,ROW()),IF(INDEX(E:E,ROW())&lt;&gt;0,INDEX(C:C,ROW()-1),0))</f>
        <v>0</v>
      </c>
      <c r="D1689" s="44" cm="1">
        <f t="array" ref="D1689">IF(INDEX(G:G,ROW())&lt;&gt;"",INDEX(G:G,ROW()),IF(INDEX(E:E,ROW())&lt;&gt;0,INDEX(D:D,ROW()-1),0))</f>
        <v>0</v>
      </c>
      <c r="E1689" s="217" cm="1">
        <f t="array" ref="E1689">IF(INDEX(I:I,ROW())&lt;&gt;"",VALUE(TRIM(LEFT(INDEX(I:I,ROW()),6))),0)</f>
        <v>0</v>
      </c>
      <c r="F1689" s="283"/>
      <c r="G1689" s="287"/>
      <c r="H1689" s="302"/>
      <c r="I1689" s="288"/>
      <c r="J1689" s="302"/>
      <c r="K1689" s="303"/>
      <c r="L1689" s="50"/>
      <c r="M1689" s="63"/>
    </row>
    <row r="1690" spans="1:13">
      <c r="A1690" s="44" cm="1">
        <f t="array" aca="1" ref="A1690" ca="1">IF(INDEX(B:B,ROW()),COUNTIF(OFFSET(INDEX(B:B,ROW()),ROW()*-1+6,,ROW()-5),TRUE),0)</f>
        <v>0</v>
      </c>
      <c r="B1690" s="44" t="b" cm="1">
        <f t="array" ref="B1690">AND(分科號=INDEX(E:E,ROW()),INDEX(D:D,ROW())&gt;=分起日,INDEX(D:D,ROW())&lt;=分訖日,IF(分專案="全部",TRUE,INDEX(J:J,ROW())=分專案))</f>
        <v>0</v>
      </c>
      <c r="C1690" s="45" cm="1">
        <f t="array" ref="C1690">IF(INDEX(F:F,ROW())&lt;&gt;"",INDEX(F:F,ROW()),IF(INDEX(E:E,ROW())&lt;&gt;0,INDEX(C:C,ROW()-1),0))</f>
        <v>0</v>
      </c>
      <c r="D1690" s="44" cm="1">
        <f t="array" ref="D1690">IF(INDEX(G:G,ROW())&lt;&gt;"",INDEX(G:G,ROW()),IF(INDEX(E:E,ROW())&lt;&gt;0,INDEX(D:D,ROW()-1),0))</f>
        <v>0</v>
      </c>
      <c r="E1690" s="217" cm="1">
        <f t="array" ref="E1690">IF(INDEX(I:I,ROW())&lt;&gt;"",VALUE(TRIM(LEFT(INDEX(I:I,ROW()),6))),0)</f>
        <v>0</v>
      </c>
      <c r="F1690" s="283"/>
      <c r="G1690" s="287"/>
      <c r="H1690" s="302"/>
      <c r="I1690" s="288"/>
      <c r="J1690" s="302"/>
      <c r="K1690" s="303"/>
      <c r="L1690" s="50"/>
      <c r="M1690" s="63"/>
    </row>
    <row r="1691" spans="1:13">
      <c r="A1691" s="44" cm="1">
        <f t="array" aca="1" ref="A1691" ca="1">IF(INDEX(B:B,ROW()),COUNTIF(OFFSET(INDEX(B:B,ROW()),ROW()*-1+6,,ROW()-5),TRUE),0)</f>
        <v>0</v>
      </c>
      <c r="B1691" s="44" t="b" cm="1">
        <f t="array" ref="B1691">AND(分科號=INDEX(E:E,ROW()),INDEX(D:D,ROW())&gt;=分起日,INDEX(D:D,ROW())&lt;=分訖日,IF(分專案="全部",TRUE,INDEX(J:J,ROW())=分專案))</f>
        <v>0</v>
      </c>
      <c r="C1691" s="45" cm="1">
        <f t="array" ref="C1691">IF(INDEX(F:F,ROW())&lt;&gt;"",INDEX(F:F,ROW()),IF(INDEX(E:E,ROW())&lt;&gt;0,INDEX(C:C,ROW()-1),0))</f>
        <v>0</v>
      </c>
      <c r="D1691" s="44" cm="1">
        <f t="array" ref="D1691">IF(INDEX(G:G,ROW())&lt;&gt;"",INDEX(G:G,ROW()),IF(INDEX(E:E,ROW())&lt;&gt;0,INDEX(D:D,ROW()-1),0))</f>
        <v>0</v>
      </c>
      <c r="E1691" s="217" cm="1">
        <f t="array" ref="E1691">IF(INDEX(I:I,ROW())&lt;&gt;"",VALUE(TRIM(LEFT(INDEX(I:I,ROW()),6))),0)</f>
        <v>0</v>
      </c>
      <c r="F1691" s="283"/>
      <c r="G1691" s="287"/>
      <c r="H1691" s="302"/>
      <c r="I1691" s="288"/>
      <c r="J1691" s="302"/>
      <c r="K1691" s="303"/>
      <c r="L1691" s="50"/>
      <c r="M1691" s="63"/>
    </row>
    <row r="1692" spans="1:13">
      <c r="A1692" s="44" cm="1">
        <f t="array" aca="1" ref="A1692" ca="1">IF(INDEX(B:B,ROW()),COUNTIF(OFFSET(INDEX(B:B,ROW()),ROW()*-1+6,,ROW()-5),TRUE),0)</f>
        <v>0</v>
      </c>
      <c r="B1692" s="44" t="b" cm="1">
        <f t="array" ref="B1692">AND(分科號=INDEX(E:E,ROW()),INDEX(D:D,ROW())&gt;=分起日,INDEX(D:D,ROW())&lt;=分訖日,IF(分專案="全部",TRUE,INDEX(J:J,ROW())=分專案))</f>
        <v>0</v>
      </c>
      <c r="C1692" s="45" cm="1">
        <f t="array" ref="C1692">IF(INDEX(F:F,ROW())&lt;&gt;"",INDEX(F:F,ROW()),IF(INDEX(E:E,ROW())&lt;&gt;0,INDEX(C:C,ROW()-1),0))</f>
        <v>0</v>
      </c>
      <c r="D1692" s="44" cm="1">
        <f t="array" ref="D1692">IF(INDEX(G:G,ROW())&lt;&gt;"",INDEX(G:G,ROW()),IF(INDEX(E:E,ROW())&lt;&gt;0,INDEX(D:D,ROW()-1),0))</f>
        <v>0</v>
      </c>
      <c r="E1692" s="217" cm="1">
        <f t="array" ref="E1692">IF(INDEX(I:I,ROW())&lt;&gt;"",VALUE(TRIM(LEFT(INDEX(I:I,ROW()),6))),0)</f>
        <v>0</v>
      </c>
      <c r="F1692" s="283"/>
      <c r="G1692" s="287"/>
      <c r="H1692" s="302"/>
      <c r="I1692" s="288"/>
      <c r="J1692" s="302"/>
      <c r="K1692" s="303"/>
      <c r="L1692" s="50"/>
      <c r="M1692" s="63"/>
    </row>
    <row r="1693" spans="1:13">
      <c r="A1693" s="44" cm="1">
        <f t="array" aca="1" ref="A1693" ca="1">IF(INDEX(B:B,ROW()),COUNTIF(OFFSET(INDEX(B:B,ROW()),ROW()*-1+6,,ROW()-5),TRUE),0)</f>
        <v>0</v>
      </c>
      <c r="B1693" s="44" t="b" cm="1">
        <f t="array" ref="B1693">AND(分科號=INDEX(E:E,ROW()),INDEX(D:D,ROW())&gt;=分起日,INDEX(D:D,ROW())&lt;=分訖日,IF(分專案="全部",TRUE,INDEX(J:J,ROW())=分專案))</f>
        <v>0</v>
      </c>
      <c r="C1693" s="45" cm="1">
        <f t="array" ref="C1693">IF(INDEX(F:F,ROW())&lt;&gt;"",INDEX(F:F,ROW()),IF(INDEX(E:E,ROW())&lt;&gt;0,INDEX(C:C,ROW()-1),0))</f>
        <v>0</v>
      </c>
      <c r="D1693" s="44" cm="1">
        <f t="array" ref="D1693">IF(INDEX(G:G,ROW())&lt;&gt;"",INDEX(G:G,ROW()),IF(INDEX(E:E,ROW())&lt;&gt;0,INDEX(D:D,ROW()-1),0))</f>
        <v>0</v>
      </c>
      <c r="E1693" s="217" cm="1">
        <f t="array" ref="E1693">IF(INDEX(I:I,ROW())&lt;&gt;"",VALUE(TRIM(LEFT(INDEX(I:I,ROW()),6))),0)</f>
        <v>0</v>
      </c>
      <c r="F1693" s="283"/>
      <c r="G1693" s="287"/>
      <c r="H1693" s="302"/>
      <c r="I1693" s="288"/>
      <c r="J1693" s="302"/>
      <c r="K1693" s="303"/>
      <c r="L1693" s="50"/>
      <c r="M1693" s="63"/>
    </row>
    <row r="1694" spans="1:13">
      <c r="A1694" s="44" cm="1">
        <f t="array" aca="1" ref="A1694" ca="1">IF(INDEX(B:B,ROW()),COUNTIF(OFFSET(INDEX(B:B,ROW()),ROW()*-1+6,,ROW()-5),TRUE),0)</f>
        <v>0</v>
      </c>
      <c r="B1694" s="44" t="b" cm="1">
        <f t="array" ref="B1694">AND(分科號=INDEX(E:E,ROW()),INDEX(D:D,ROW())&gt;=分起日,INDEX(D:D,ROW())&lt;=分訖日,IF(分專案="全部",TRUE,INDEX(J:J,ROW())=分專案))</f>
        <v>0</v>
      </c>
      <c r="C1694" s="45" cm="1">
        <f t="array" ref="C1694">IF(INDEX(F:F,ROW())&lt;&gt;"",INDEX(F:F,ROW()),IF(INDEX(E:E,ROW())&lt;&gt;0,INDEX(C:C,ROW()-1),0))</f>
        <v>0</v>
      </c>
      <c r="D1694" s="44" cm="1">
        <f t="array" ref="D1694">IF(INDEX(G:G,ROW())&lt;&gt;"",INDEX(G:G,ROW()),IF(INDEX(E:E,ROW())&lt;&gt;0,INDEX(D:D,ROW()-1),0))</f>
        <v>0</v>
      </c>
      <c r="E1694" s="217" cm="1">
        <f t="array" ref="E1694">IF(INDEX(I:I,ROW())&lt;&gt;"",VALUE(TRIM(LEFT(INDEX(I:I,ROW()),6))),0)</f>
        <v>0</v>
      </c>
      <c r="F1694" s="283"/>
      <c r="G1694" s="287"/>
      <c r="H1694" s="302"/>
      <c r="I1694" s="288"/>
      <c r="J1694" s="302"/>
      <c r="K1694" s="303"/>
      <c r="L1694" s="50"/>
      <c r="M1694" s="63"/>
    </row>
    <row r="1695" spans="1:13">
      <c r="A1695" s="44" cm="1">
        <f t="array" aca="1" ref="A1695" ca="1">IF(INDEX(B:B,ROW()),COUNTIF(OFFSET(INDEX(B:B,ROW()),ROW()*-1+6,,ROW()-5),TRUE),0)</f>
        <v>0</v>
      </c>
      <c r="B1695" s="44" t="b" cm="1">
        <f t="array" ref="B1695">AND(分科號=INDEX(E:E,ROW()),INDEX(D:D,ROW())&gt;=分起日,INDEX(D:D,ROW())&lt;=分訖日,IF(分專案="全部",TRUE,INDEX(J:J,ROW())=分專案))</f>
        <v>0</v>
      </c>
      <c r="C1695" s="45" cm="1">
        <f t="array" ref="C1695">IF(INDEX(F:F,ROW())&lt;&gt;"",INDEX(F:F,ROW()),IF(INDEX(E:E,ROW())&lt;&gt;0,INDEX(C:C,ROW()-1),0))</f>
        <v>0</v>
      </c>
      <c r="D1695" s="44" cm="1">
        <f t="array" ref="D1695">IF(INDEX(G:G,ROW())&lt;&gt;"",INDEX(G:G,ROW()),IF(INDEX(E:E,ROW())&lt;&gt;0,INDEX(D:D,ROW()-1),0))</f>
        <v>0</v>
      </c>
      <c r="E1695" s="217" cm="1">
        <f t="array" ref="E1695">IF(INDEX(I:I,ROW())&lt;&gt;"",VALUE(TRIM(LEFT(INDEX(I:I,ROW()),6))),0)</f>
        <v>0</v>
      </c>
      <c r="F1695" s="283"/>
      <c r="G1695" s="287"/>
      <c r="H1695" s="302"/>
      <c r="I1695" s="288"/>
      <c r="J1695" s="302"/>
      <c r="K1695" s="303"/>
      <c r="L1695" s="50"/>
      <c r="M1695" s="63"/>
    </row>
    <row r="1696" spans="1:13">
      <c r="A1696" s="44" cm="1">
        <f t="array" aca="1" ref="A1696" ca="1">IF(INDEX(B:B,ROW()),COUNTIF(OFFSET(INDEX(B:B,ROW()),ROW()*-1+6,,ROW()-5),TRUE),0)</f>
        <v>0</v>
      </c>
      <c r="B1696" s="44" t="b" cm="1">
        <f t="array" ref="B1696">AND(分科號=INDEX(E:E,ROW()),INDEX(D:D,ROW())&gt;=分起日,INDEX(D:D,ROW())&lt;=分訖日,IF(分專案="全部",TRUE,INDEX(J:J,ROW())=分專案))</f>
        <v>0</v>
      </c>
      <c r="C1696" s="45" cm="1">
        <f t="array" ref="C1696">IF(INDEX(F:F,ROW())&lt;&gt;"",INDEX(F:F,ROW()),IF(INDEX(E:E,ROW())&lt;&gt;0,INDEX(C:C,ROW()-1),0))</f>
        <v>0</v>
      </c>
      <c r="D1696" s="44" cm="1">
        <f t="array" ref="D1696">IF(INDEX(G:G,ROW())&lt;&gt;"",INDEX(G:G,ROW()),IF(INDEX(E:E,ROW())&lt;&gt;0,INDEX(D:D,ROW()-1),0))</f>
        <v>0</v>
      </c>
      <c r="E1696" s="217" cm="1">
        <f t="array" ref="E1696">IF(INDEX(I:I,ROW())&lt;&gt;"",VALUE(TRIM(LEFT(INDEX(I:I,ROW()),6))),0)</f>
        <v>0</v>
      </c>
      <c r="F1696" s="283"/>
      <c r="G1696" s="287"/>
      <c r="H1696" s="302"/>
      <c r="I1696" s="288"/>
      <c r="J1696" s="302"/>
      <c r="K1696" s="303"/>
      <c r="L1696" s="50"/>
      <c r="M1696" s="63"/>
    </row>
    <row r="1697" spans="1:13">
      <c r="A1697" s="44" cm="1">
        <f t="array" aca="1" ref="A1697" ca="1">IF(INDEX(B:B,ROW()),COUNTIF(OFFSET(INDEX(B:B,ROW()),ROW()*-1+6,,ROW()-5),TRUE),0)</f>
        <v>0</v>
      </c>
      <c r="B1697" s="44" t="b" cm="1">
        <f t="array" ref="B1697">AND(分科號=INDEX(E:E,ROW()),INDEX(D:D,ROW())&gt;=分起日,INDEX(D:D,ROW())&lt;=分訖日,IF(分專案="全部",TRUE,INDEX(J:J,ROW())=分專案))</f>
        <v>0</v>
      </c>
      <c r="C1697" s="45" cm="1">
        <f t="array" ref="C1697">IF(INDEX(F:F,ROW())&lt;&gt;"",INDEX(F:F,ROW()),IF(INDEX(E:E,ROW())&lt;&gt;0,INDEX(C:C,ROW()-1),0))</f>
        <v>0</v>
      </c>
      <c r="D1697" s="44" cm="1">
        <f t="array" ref="D1697">IF(INDEX(G:G,ROW())&lt;&gt;"",INDEX(G:G,ROW()),IF(INDEX(E:E,ROW())&lt;&gt;0,INDEX(D:D,ROW()-1),0))</f>
        <v>0</v>
      </c>
      <c r="E1697" s="217" cm="1">
        <f t="array" ref="E1697">IF(INDEX(I:I,ROW())&lt;&gt;"",VALUE(TRIM(LEFT(INDEX(I:I,ROW()),6))),0)</f>
        <v>0</v>
      </c>
      <c r="F1697" s="283"/>
      <c r="G1697" s="287"/>
      <c r="H1697" s="302"/>
      <c r="I1697" s="288"/>
      <c r="J1697" s="302"/>
      <c r="K1697" s="303"/>
      <c r="L1697" s="50"/>
      <c r="M1697" s="63"/>
    </row>
    <row r="1698" spans="1:13">
      <c r="A1698" s="44" cm="1">
        <f t="array" aca="1" ref="A1698" ca="1">IF(INDEX(B:B,ROW()),COUNTIF(OFFSET(INDEX(B:B,ROW()),ROW()*-1+6,,ROW()-5),TRUE),0)</f>
        <v>0</v>
      </c>
      <c r="B1698" s="44" t="b" cm="1">
        <f t="array" ref="B1698">AND(分科號=INDEX(E:E,ROW()),INDEX(D:D,ROW())&gt;=分起日,INDEX(D:D,ROW())&lt;=分訖日,IF(分專案="全部",TRUE,INDEX(J:J,ROW())=分專案))</f>
        <v>0</v>
      </c>
      <c r="C1698" s="45" cm="1">
        <f t="array" ref="C1698">IF(INDEX(F:F,ROW())&lt;&gt;"",INDEX(F:F,ROW()),IF(INDEX(E:E,ROW())&lt;&gt;0,INDEX(C:C,ROW()-1),0))</f>
        <v>0</v>
      </c>
      <c r="D1698" s="44" cm="1">
        <f t="array" ref="D1698">IF(INDEX(G:G,ROW())&lt;&gt;"",INDEX(G:G,ROW()),IF(INDEX(E:E,ROW())&lt;&gt;0,INDEX(D:D,ROW()-1),0))</f>
        <v>0</v>
      </c>
      <c r="E1698" s="217" cm="1">
        <f t="array" ref="E1698">IF(INDEX(I:I,ROW())&lt;&gt;"",VALUE(TRIM(LEFT(INDEX(I:I,ROW()),6))),0)</f>
        <v>0</v>
      </c>
      <c r="F1698" s="283"/>
      <c r="G1698" s="287"/>
      <c r="H1698" s="302"/>
      <c r="I1698" s="288"/>
      <c r="J1698" s="302"/>
      <c r="K1698" s="303"/>
      <c r="L1698" s="50"/>
      <c r="M1698" s="63"/>
    </row>
    <row r="1699" spans="1:13">
      <c r="A1699" s="44" cm="1">
        <f t="array" aca="1" ref="A1699" ca="1">IF(INDEX(B:B,ROW()),COUNTIF(OFFSET(INDEX(B:B,ROW()),ROW()*-1+6,,ROW()-5),TRUE),0)</f>
        <v>0</v>
      </c>
      <c r="B1699" s="44" t="b" cm="1">
        <f t="array" ref="B1699">AND(分科號=INDEX(E:E,ROW()),INDEX(D:D,ROW())&gt;=分起日,INDEX(D:D,ROW())&lt;=分訖日,IF(分專案="全部",TRUE,INDEX(J:J,ROW())=分專案))</f>
        <v>0</v>
      </c>
      <c r="C1699" s="45" cm="1">
        <f t="array" ref="C1699">IF(INDEX(F:F,ROW())&lt;&gt;"",INDEX(F:F,ROW()),IF(INDEX(E:E,ROW())&lt;&gt;0,INDEX(C:C,ROW()-1),0))</f>
        <v>0</v>
      </c>
      <c r="D1699" s="44" cm="1">
        <f t="array" ref="D1699">IF(INDEX(G:G,ROW())&lt;&gt;"",INDEX(G:G,ROW()),IF(INDEX(E:E,ROW())&lt;&gt;0,INDEX(D:D,ROW()-1),0))</f>
        <v>0</v>
      </c>
      <c r="E1699" s="217" cm="1">
        <f t="array" ref="E1699">IF(INDEX(I:I,ROW())&lt;&gt;"",VALUE(TRIM(LEFT(INDEX(I:I,ROW()),6))),0)</f>
        <v>0</v>
      </c>
      <c r="F1699" s="283"/>
      <c r="G1699" s="287"/>
      <c r="H1699" s="302"/>
      <c r="I1699" s="288"/>
      <c r="J1699" s="302"/>
      <c r="K1699" s="303"/>
      <c r="L1699" s="50"/>
      <c r="M1699" s="63"/>
    </row>
    <row r="1700" spans="1:13">
      <c r="A1700" s="44" cm="1">
        <f t="array" aca="1" ref="A1700" ca="1">IF(INDEX(B:B,ROW()),COUNTIF(OFFSET(INDEX(B:B,ROW()),ROW()*-1+6,,ROW()-5),TRUE),0)</f>
        <v>0</v>
      </c>
      <c r="B1700" s="44" t="b" cm="1">
        <f t="array" ref="B1700">AND(分科號=INDEX(E:E,ROW()),INDEX(D:D,ROW())&gt;=分起日,INDEX(D:D,ROW())&lt;=分訖日,IF(分專案="全部",TRUE,INDEX(J:J,ROW())=分專案))</f>
        <v>0</v>
      </c>
      <c r="C1700" s="45" cm="1">
        <f t="array" ref="C1700">IF(INDEX(F:F,ROW())&lt;&gt;"",INDEX(F:F,ROW()),IF(INDEX(E:E,ROW())&lt;&gt;0,INDEX(C:C,ROW()-1),0))</f>
        <v>0</v>
      </c>
      <c r="D1700" s="44" cm="1">
        <f t="array" ref="D1700">IF(INDEX(G:G,ROW())&lt;&gt;"",INDEX(G:G,ROW()),IF(INDEX(E:E,ROW())&lt;&gt;0,INDEX(D:D,ROW()-1),0))</f>
        <v>0</v>
      </c>
      <c r="E1700" s="217" cm="1">
        <f t="array" ref="E1700">IF(INDEX(I:I,ROW())&lt;&gt;"",VALUE(TRIM(LEFT(INDEX(I:I,ROW()),6))),0)</f>
        <v>0</v>
      </c>
      <c r="F1700" s="283"/>
      <c r="G1700" s="287"/>
      <c r="H1700" s="302"/>
      <c r="I1700" s="288"/>
      <c r="J1700" s="302"/>
      <c r="K1700" s="303"/>
      <c r="L1700" s="50"/>
      <c r="M1700" s="63"/>
    </row>
    <row r="1701" spans="1:13">
      <c r="A1701" s="44" cm="1">
        <f t="array" aca="1" ref="A1701" ca="1">IF(INDEX(B:B,ROW()),COUNTIF(OFFSET(INDEX(B:B,ROW()),ROW()*-1+6,,ROW()-5),TRUE),0)</f>
        <v>0</v>
      </c>
      <c r="B1701" s="44" t="b" cm="1">
        <f t="array" ref="B1701">AND(分科號=INDEX(E:E,ROW()),INDEX(D:D,ROW())&gt;=分起日,INDEX(D:D,ROW())&lt;=分訖日,IF(分專案="全部",TRUE,INDEX(J:J,ROW())=分專案))</f>
        <v>0</v>
      </c>
      <c r="C1701" s="45" cm="1">
        <f t="array" ref="C1701">IF(INDEX(F:F,ROW())&lt;&gt;"",INDEX(F:F,ROW()),IF(INDEX(E:E,ROW())&lt;&gt;0,INDEX(C:C,ROW()-1),0))</f>
        <v>0</v>
      </c>
      <c r="D1701" s="44" cm="1">
        <f t="array" ref="D1701">IF(INDEX(G:G,ROW())&lt;&gt;"",INDEX(G:G,ROW()),IF(INDEX(E:E,ROW())&lt;&gt;0,INDEX(D:D,ROW()-1),0))</f>
        <v>0</v>
      </c>
      <c r="E1701" s="217" cm="1">
        <f t="array" ref="E1701">IF(INDEX(I:I,ROW())&lt;&gt;"",VALUE(TRIM(LEFT(INDEX(I:I,ROW()),6))),0)</f>
        <v>0</v>
      </c>
      <c r="F1701" s="283"/>
      <c r="G1701" s="287"/>
      <c r="H1701" s="302"/>
      <c r="I1701" s="288"/>
      <c r="J1701" s="302"/>
      <c r="K1701" s="303"/>
      <c r="L1701" s="50"/>
      <c r="M1701" s="63"/>
    </row>
    <row r="1702" spans="1:13">
      <c r="A1702" s="44" cm="1">
        <f t="array" aca="1" ref="A1702" ca="1">IF(INDEX(B:B,ROW()),COUNTIF(OFFSET(INDEX(B:B,ROW()),ROW()*-1+6,,ROW()-5),TRUE),0)</f>
        <v>0</v>
      </c>
      <c r="B1702" s="44" t="b" cm="1">
        <f t="array" ref="B1702">AND(分科號=INDEX(E:E,ROW()),INDEX(D:D,ROW())&gt;=分起日,INDEX(D:D,ROW())&lt;=分訖日,IF(分專案="全部",TRUE,INDEX(J:J,ROW())=分專案))</f>
        <v>0</v>
      </c>
      <c r="C1702" s="45" cm="1">
        <f t="array" ref="C1702">IF(INDEX(F:F,ROW())&lt;&gt;"",INDEX(F:F,ROW()),IF(INDEX(E:E,ROW())&lt;&gt;0,INDEX(C:C,ROW()-1),0))</f>
        <v>0</v>
      </c>
      <c r="D1702" s="44" cm="1">
        <f t="array" ref="D1702">IF(INDEX(G:G,ROW())&lt;&gt;"",INDEX(G:G,ROW()),IF(INDEX(E:E,ROW())&lt;&gt;0,INDEX(D:D,ROW()-1),0))</f>
        <v>0</v>
      </c>
      <c r="E1702" s="217" cm="1">
        <f t="array" ref="E1702">IF(INDEX(I:I,ROW())&lt;&gt;"",VALUE(TRIM(LEFT(INDEX(I:I,ROW()),6))),0)</f>
        <v>0</v>
      </c>
      <c r="F1702" s="283"/>
      <c r="G1702" s="287"/>
      <c r="H1702" s="302"/>
      <c r="I1702" s="288"/>
      <c r="J1702" s="302"/>
      <c r="K1702" s="303"/>
      <c r="L1702" s="50"/>
      <c r="M1702" s="63"/>
    </row>
    <row r="1703" spans="1:13">
      <c r="A1703" s="44" cm="1">
        <f t="array" aca="1" ref="A1703" ca="1">IF(INDEX(B:B,ROW()),COUNTIF(OFFSET(INDEX(B:B,ROW()),ROW()*-1+6,,ROW()-5),TRUE),0)</f>
        <v>0</v>
      </c>
      <c r="B1703" s="44" t="b" cm="1">
        <f t="array" ref="B1703">AND(分科號=INDEX(E:E,ROW()),INDEX(D:D,ROW())&gt;=分起日,INDEX(D:D,ROW())&lt;=分訖日,IF(分專案="全部",TRUE,INDEX(J:J,ROW())=分專案))</f>
        <v>0</v>
      </c>
      <c r="C1703" s="45" cm="1">
        <f t="array" ref="C1703">IF(INDEX(F:F,ROW())&lt;&gt;"",INDEX(F:F,ROW()),IF(INDEX(E:E,ROW())&lt;&gt;0,INDEX(C:C,ROW()-1),0))</f>
        <v>0</v>
      </c>
      <c r="D1703" s="44" cm="1">
        <f t="array" ref="D1703">IF(INDEX(G:G,ROW())&lt;&gt;"",INDEX(G:G,ROW()),IF(INDEX(E:E,ROW())&lt;&gt;0,INDEX(D:D,ROW()-1),0))</f>
        <v>0</v>
      </c>
      <c r="E1703" s="217" cm="1">
        <f t="array" ref="E1703">IF(INDEX(I:I,ROW())&lt;&gt;"",VALUE(TRIM(LEFT(INDEX(I:I,ROW()),6))),0)</f>
        <v>0</v>
      </c>
      <c r="F1703" s="283"/>
      <c r="G1703" s="287"/>
      <c r="H1703" s="302"/>
      <c r="I1703" s="288"/>
      <c r="J1703" s="302"/>
      <c r="K1703" s="303"/>
      <c r="L1703" s="50"/>
      <c r="M1703" s="63"/>
    </row>
    <row r="1704" spans="1:13">
      <c r="A1704" s="44" cm="1">
        <f t="array" aca="1" ref="A1704" ca="1">IF(INDEX(B:B,ROW()),COUNTIF(OFFSET(INDEX(B:B,ROW()),ROW()*-1+6,,ROW()-5),TRUE),0)</f>
        <v>0</v>
      </c>
      <c r="B1704" s="44" t="b" cm="1">
        <f t="array" ref="B1704">AND(分科號=INDEX(E:E,ROW()),INDEX(D:D,ROW())&gt;=分起日,INDEX(D:D,ROW())&lt;=分訖日,IF(分專案="全部",TRUE,INDEX(J:J,ROW())=分專案))</f>
        <v>0</v>
      </c>
      <c r="C1704" s="45" cm="1">
        <f t="array" ref="C1704">IF(INDEX(F:F,ROW())&lt;&gt;"",INDEX(F:F,ROW()),IF(INDEX(E:E,ROW())&lt;&gt;0,INDEX(C:C,ROW()-1),0))</f>
        <v>0</v>
      </c>
      <c r="D1704" s="44" cm="1">
        <f t="array" ref="D1704">IF(INDEX(G:G,ROW())&lt;&gt;"",INDEX(G:G,ROW()),IF(INDEX(E:E,ROW())&lt;&gt;0,INDEX(D:D,ROW()-1),0))</f>
        <v>0</v>
      </c>
      <c r="E1704" s="217" cm="1">
        <f t="array" ref="E1704">IF(INDEX(I:I,ROW())&lt;&gt;"",VALUE(TRIM(LEFT(INDEX(I:I,ROW()),6))),0)</f>
        <v>0</v>
      </c>
      <c r="F1704" s="283"/>
      <c r="G1704" s="287"/>
      <c r="H1704" s="302"/>
      <c r="I1704" s="288"/>
      <c r="J1704" s="302"/>
      <c r="K1704" s="303"/>
      <c r="L1704" s="50"/>
      <c r="M1704" s="63"/>
    </row>
    <row r="1705" spans="1:13">
      <c r="A1705" s="44" cm="1">
        <f t="array" aca="1" ref="A1705" ca="1">IF(INDEX(B:B,ROW()),COUNTIF(OFFSET(INDEX(B:B,ROW()),ROW()*-1+6,,ROW()-5),TRUE),0)</f>
        <v>0</v>
      </c>
      <c r="B1705" s="44" t="b" cm="1">
        <f t="array" ref="B1705">AND(分科號=INDEX(E:E,ROW()),INDEX(D:D,ROW())&gt;=分起日,INDEX(D:D,ROW())&lt;=分訖日,IF(分專案="全部",TRUE,INDEX(J:J,ROW())=分專案))</f>
        <v>0</v>
      </c>
      <c r="C1705" s="45" cm="1">
        <f t="array" ref="C1705">IF(INDEX(F:F,ROW())&lt;&gt;"",INDEX(F:F,ROW()),IF(INDEX(E:E,ROW())&lt;&gt;0,INDEX(C:C,ROW()-1),0))</f>
        <v>0</v>
      </c>
      <c r="D1705" s="44" cm="1">
        <f t="array" ref="D1705">IF(INDEX(G:G,ROW())&lt;&gt;"",INDEX(G:G,ROW()),IF(INDEX(E:E,ROW())&lt;&gt;0,INDEX(D:D,ROW()-1),0))</f>
        <v>0</v>
      </c>
      <c r="E1705" s="217" cm="1">
        <f t="array" ref="E1705">IF(INDEX(I:I,ROW())&lt;&gt;"",VALUE(TRIM(LEFT(INDEX(I:I,ROW()),6))),0)</f>
        <v>0</v>
      </c>
      <c r="F1705" s="283"/>
      <c r="G1705" s="287"/>
      <c r="H1705" s="302"/>
      <c r="I1705" s="288"/>
      <c r="J1705" s="302"/>
      <c r="K1705" s="303"/>
      <c r="L1705" s="50"/>
      <c r="M1705" s="63"/>
    </row>
    <row r="1706" spans="1:13">
      <c r="A1706" s="44" cm="1">
        <f t="array" aca="1" ref="A1706" ca="1">IF(INDEX(B:B,ROW()),COUNTIF(OFFSET(INDEX(B:B,ROW()),ROW()*-1+6,,ROW()-5),TRUE),0)</f>
        <v>0</v>
      </c>
      <c r="B1706" s="44" t="b" cm="1">
        <f t="array" ref="B1706">AND(分科號=INDEX(E:E,ROW()),INDEX(D:D,ROW())&gt;=分起日,INDEX(D:D,ROW())&lt;=分訖日,IF(分專案="全部",TRUE,INDEX(J:J,ROW())=分專案))</f>
        <v>0</v>
      </c>
      <c r="C1706" s="45" cm="1">
        <f t="array" ref="C1706">IF(INDEX(F:F,ROW())&lt;&gt;"",INDEX(F:F,ROW()),IF(INDEX(E:E,ROW())&lt;&gt;0,INDEX(C:C,ROW()-1),0))</f>
        <v>0</v>
      </c>
      <c r="D1706" s="44" cm="1">
        <f t="array" ref="D1706">IF(INDEX(G:G,ROW())&lt;&gt;"",INDEX(G:G,ROW()),IF(INDEX(E:E,ROW())&lt;&gt;0,INDEX(D:D,ROW()-1),0))</f>
        <v>0</v>
      </c>
      <c r="E1706" s="217" cm="1">
        <f t="array" ref="E1706">IF(INDEX(I:I,ROW())&lt;&gt;"",VALUE(TRIM(LEFT(INDEX(I:I,ROW()),6))),0)</f>
        <v>0</v>
      </c>
      <c r="F1706" s="283"/>
      <c r="G1706" s="287"/>
      <c r="H1706" s="302"/>
      <c r="I1706" s="288"/>
      <c r="J1706" s="302"/>
      <c r="K1706" s="303"/>
      <c r="L1706" s="50"/>
      <c r="M1706" s="63"/>
    </row>
    <row r="1707" spans="1:13">
      <c r="A1707" s="44" cm="1">
        <f t="array" aca="1" ref="A1707" ca="1">IF(INDEX(B:B,ROW()),COUNTIF(OFFSET(INDEX(B:B,ROW()),ROW()*-1+6,,ROW()-5),TRUE),0)</f>
        <v>0</v>
      </c>
      <c r="B1707" s="44" t="b" cm="1">
        <f t="array" ref="B1707">AND(分科號=INDEX(E:E,ROW()),INDEX(D:D,ROW())&gt;=分起日,INDEX(D:D,ROW())&lt;=分訖日,IF(分專案="全部",TRUE,INDEX(J:J,ROW())=分專案))</f>
        <v>0</v>
      </c>
      <c r="C1707" s="45" cm="1">
        <f t="array" ref="C1707">IF(INDEX(F:F,ROW())&lt;&gt;"",INDEX(F:F,ROW()),IF(INDEX(E:E,ROW())&lt;&gt;0,INDEX(C:C,ROW()-1),0))</f>
        <v>0</v>
      </c>
      <c r="D1707" s="44" cm="1">
        <f t="array" ref="D1707">IF(INDEX(G:G,ROW())&lt;&gt;"",INDEX(G:G,ROW()),IF(INDEX(E:E,ROW())&lt;&gt;0,INDEX(D:D,ROW()-1),0))</f>
        <v>0</v>
      </c>
      <c r="E1707" s="217" cm="1">
        <f t="array" ref="E1707">IF(INDEX(I:I,ROW())&lt;&gt;"",VALUE(TRIM(LEFT(INDEX(I:I,ROW()),6))),0)</f>
        <v>0</v>
      </c>
      <c r="F1707" s="283"/>
      <c r="G1707" s="287"/>
      <c r="H1707" s="302"/>
      <c r="I1707" s="288"/>
      <c r="J1707" s="302"/>
      <c r="K1707" s="303"/>
      <c r="L1707" s="50"/>
      <c r="M1707" s="63"/>
    </row>
    <row r="1708" spans="1:13">
      <c r="A1708" s="44" cm="1">
        <f t="array" aca="1" ref="A1708" ca="1">IF(INDEX(B:B,ROW()),COUNTIF(OFFSET(INDEX(B:B,ROW()),ROW()*-1+6,,ROW()-5),TRUE),0)</f>
        <v>0</v>
      </c>
      <c r="B1708" s="44" t="b" cm="1">
        <f t="array" ref="B1708">AND(分科號=INDEX(E:E,ROW()),INDEX(D:D,ROW())&gt;=分起日,INDEX(D:D,ROW())&lt;=分訖日,IF(分專案="全部",TRUE,INDEX(J:J,ROW())=分專案))</f>
        <v>0</v>
      </c>
      <c r="C1708" s="45" cm="1">
        <f t="array" ref="C1708">IF(INDEX(F:F,ROW())&lt;&gt;"",INDEX(F:F,ROW()),IF(INDEX(E:E,ROW())&lt;&gt;0,INDEX(C:C,ROW()-1),0))</f>
        <v>0</v>
      </c>
      <c r="D1708" s="44" cm="1">
        <f t="array" ref="D1708">IF(INDEX(G:G,ROW())&lt;&gt;"",INDEX(G:G,ROW()),IF(INDEX(E:E,ROW())&lt;&gt;0,INDEX(D:D,ROW()-1),0))</f>
        <v>0</v>
      </c>
      <c r="E1708" s="217" cm="1">
        <f t="array" ref="E1708">IF(INDEX(I:I,ROW())&lt;&gt;"",VALUE(TRIM(LEFT(INDEX(I:I,ROW()),6))),0)</f>
        <v>0</v>
      </c>
      <c r="F1708" s="283"/>
      <c r="G1708" s="287"/>
      <c r="H1708" s="302"/>
      <c r="I1708" s="288"/>
      <c r="J1708" s="302"/>
      <c r="K1708" s="303"/>
      <c r="L1708" s="50"/>
      <c r="M1708" s="63"/>
    </row>
    <row r="1709" spans="1:13">
      <c r="A1709" s="44" cm="1">
        <f t="array" aca="1" ref="A1709" ca="1">IF(INDEX(B:B,ROW()),COUNTIF(OFFSET(INDEX(B:B,ROW()),ROW()*-1+6,,ROW()-5),TRUE),0)</f>
        <v>0</v>
      </c>
      <c r="B1709" s="44" t="b" cm="1">
        <f t="array" ref="B1709">AND(分科號=INDEX(E:E,ROW()),INDEX(D:D,ROW())&gt;=分起日,INDEX(D:D,ROW())&lt;=分訖日,IF(分專案="全部",TRUE,INDEX(J:J,ROW())=分專案))</f>
        <v>0</v>
      </c>
      <c r="C1709" s="45" cm="1">
        <f t="array" ref="C1709">IF(INDEX(F:F,ROW())&lt;&gt;"",INDEX(F:F,ROW()),IF(INDEX(E:E,ROW())&lt;&gt;0,INDEX(C:C,ROW()-1),0))</f>
        <v>0</v>
      </c>
      <c r="D1709" s="44" cm="1">
        <f t="array" ref="D1709">IF(INDEX(G:G,ROW())&lt;&gt;"",INDEX(G:G,ROW()),IF(INDEX(E:E,ROW())&lt;&gt;0,INDEX(D:D,ROW()-1),0))</f>
        <v>0</v>
      </c>
      <c r="E1709" s="217" cm="1">
        <f t="array" ref="E1709">IF(INDEX(I:I,ROW())&lt;&gt;"",VALUE(TRIM(LEFT(INDEX(I:I,ROW()),6))),0)</f>
        <v>0</v>
      </c>
      <c r="F1709" s="283"/>
      <c r="G1709" s="287"/>
      <c r="H1709" s="302"/>
      <c r="I1709" s="288"/>
      <c r="J1709" s="302"/>
      <c r="K1709" s="303"/>
      <c r="L1709" s="50"/>
      <c r="M1709" s="63"/>
    </row>
    <row r="1710" spans="1:13">
      <c r="A1710" s="44" cm="1">
        <f t="array" aca="1" ref="A1710" ca="1">IF(INDEX(B:B,ROW()),COUNTIF(OFFSET(INDEX(B:B,ROW()),ROW()*-1+6,,ROW()-5),TRUE),0)</f>
        <v>0</v>
      </c>
      <c r="B1710" s="44" t="b" cm="1">
        <f t="array" ref="B1710">AND(分科號=INDEX(E:E,ROW()),INDEX(D:D,ROW())&gt;=分起日,INDEX(D:D,ROW())&lt;=分訖日,IF(分專案="全部",TRUE,INDEX(J:J,ROW())=分專案))</f>
        <v>0</v>
      </c>
      <c r="C1710" s="45" cm="1">
        <f t="array" ref="C1710">IF(INDEX(F:F,ROW())&lt;&gt;"",INDEX(F:F,ROW()),IF(INDEX(E:E,ROW())&lt;&gt;0,INDEX(C:C,ROW()-1),0))</f>
        <v>0</v>
      </c>
      <c r="D1710" s="44" cm="1">
        <f t="array" ref="D1710">IF(INDEX(G:G,ROW())&lt;&gt;"",INDEX(G:G,ROW()),IF(INDEX(E:E,ROW())&lt;&gt;0,INDEX(D:D,ROW()-1),0))</f>
        <v>0</v>
      </c>
      <c r="E1710" s="217" cm="1">
        <f t="array" ref="E1710">IF(INDEX(I:I,ROW())&lt;&gt;"",VALUE(TRIM(LEFT(INDEX(I:I,ROW()),6))),0)</f>
        <v>0</v>
      </c>
      <c r="F1710" s="283"/>
      <c r="G1710" s="287"/>
      <c r="H1710" s="302"/>
      <c r="I1710" s="288"/>
      <c r="J1710" s="302"/>
      <c r="K1710" s="303"/>
      <c r="L1710" s="50"/>
      <c r="M1710" s="63"/>
    </row>
    <row r="1711" spans="1:13">
      <c r="A1711" s="44" cm="1">
        <f t="array" aca="1" ref="A1711" ca="1">IF(INDEX(B:B,ROW()),COUNTIF(OFFSET(INDEX(B:B,ROW()),ROW()*-1+6,,ROW()-5),TRUE),0)</f>
        <v>0</v>
      </c>
      <c r="B1711" s="44" t="b" cm="1">
        <f t="array" ref="B1711">AND(分科號=INDEX(E:E,ROW()),INDEX(D:D,ROW())&gt;=分起日,INDEX(D:D,ROW())&lt;=分訖日,IF(分專案="全部",TRUE,INDEX(J:J,ROW())=分專案))</f>
        <v>0</v>
      </c>
      <c r="C1711" s="45" cm="1">
        <f t="array" ref="C1711">IF(INDEX(F:F,ROW())&lt;&gt;"",INDEX(F:F,ROW()),IF(INDEX(E:E,ROW())&lt;&gt;0,INDEX(C:C,ROW()-1),0))</f>
        <v>0</v>
      </c>
      <c r="D1711" s="44" cm="1">
        <f t="array" ref="D1711">IF(INDEX(G:G,ROW())&lt;&gt;"",INDEX(G:G,ROW()),IF(INDEX(E:E,ROW())&lt;&gt;0,INDEX(D:D,ROW()-1),0))</f>
        <v>0</v>
      </c>
      <c r="E1711" s="217" cm="1">
        <f t="array" ref="E1711">IF(INDEX(I:I,ROW())&lt;&gt;"",VALUE(TRIM(LEFT(INDEX(I:I,ROW()),6))),0)</f>
        <v>0</v>
      </c>
      <c r="F1711" s="283"/>
      <c r="G1711" s="287"/>
      <c r="H1711" s="302"/>
      <c r="I1711" s="288"/>
      <c r="J1711" s="302"/>
      <c r="K1711" s="303"/>
      <c r="L1711" s="50"/>
      <c r="M1711" s="63"/>
    </row>
    <row r="1712" spans="1:13">
      <c r="A1712" s="44" cm="1">
        <f t="array" aca="1" ref="A1712" ca="1">IF(INDEX(B:B,ROW()),COUNTIF(OFFSET(INDEX(B:B,ROW()),ROW()*-1+6,,ROW()-5),TRUE),0)</f>
        <v>0</v>
      </c>
      <c r="B1712" s="44" t="b" cm="1">
        <f t="array" ref="B1712">AND(分科號=INDEX(E:E,ROW()),INDEX(D:D,ROW())&gt;=分起日,INDEX(D:D,ROW())&lt;=分訖日,IF(分專案="全部",TRUE,INDEX(J:J,ROW())=分專案))</f>
        <v>0</v>
      </c>
      <c r="C1712" s="45" cm="1">
        <f t="array" ref="C1712">IF(INDEX(F:F,ROW())&lt;&gt;"",INDEX(F:F,ROW()),IF(INDEX(E:E,ROW())&lt;&gt;0,INDEX(C:C,ROW()-1),0))</f>
        <v>0</v>
      </c>
      <c r="D1712" s="44" cm="1">
        <f t="array" ref="D1712">IF(INDEX(G:G,ROW())&lt;&gt;"",INDEX(G:G,ROW()),IF(INDEX(E:E,ROW())&lt;&gt;0,INDEX(D:D,ROW()-1),0))</f>
        <v>0</v>
      </c>
      <c r="E1712" s="217" cm="1">
        <f t="array" ref="E1712">IF(INDEX(I:I,ROW())&lt;&gt;"",VALUE(TRIM(LEFT(INDEX(I:I,ROW()),6))),0)</f>
        <v>0</v>
      </c>
      <c r="F1712" s="283"/>
      <c r="G1712" s="287"/>
      <c r="H1712" s="302"/>
      <c r="I1712" s="288"/>
      <c r="J1712" s="302"/>
      <c r="K1712" s="303"/>
      <c r="L1712" s="50"/>
      <c r="M1712" s="63"/>
    </row>
    <row r="1713" spans="1:13">
      <c r="A1713" s="44" cm="1">
        <f t="array" aca="1" ref="A1713" ca="1">IF(INDEX(B:B,ROW()),COUNTIF(OFFSET(INDEX(B:B,ROW()),ROW()*-1+6,,ROW()-5),TRUE),0)</f>
        <v>0</v>
      </c>
      <c r="B1713" s="44" t="b" cm="1">
        <f t="array" ref="B1713">AND(分科號=INDEX(E:E,ROW()),INDEX(D:D,ROW())&gt;=分起日,INDEX(D:D,ROW())&lt;=分訖日,IF(分專案="全部",TRUE,INDEX(J:J,ROW())=分專案))</f>
        <v>0</v>
      </c>
      <c r="C1713" s="45" cm="1">
        <f t="array" ref="C1713">IF(INDEX(F:F,ROW())&lt;&gt;"",INDEX(F:F,ROW()),IF(INDEX(E:E,ROW())&lt;&gt;0,INDEX(C:C,ROW()-1),0))</f>
        <v>0</v>
      </c>
      <c r="D1713" s="44" cm="1">
        <f t="array" ref="D1713">IF(INDEX(G:G,ROW())&lt;&gt;"",INDEX(G:G,ROW()),IF(INDEX(E:E,ROW())&lt;&gt;0,INDEX(D:D,ROW()-1),0))</f>
        <v>0</v>
      </c>
      <c r="E1713" s="217" cm="1">
        <f t="array" ref="E1713">IF(INDEX(I:I,ROW())&lt;&gt;"",VALUE(TRIM(LEFT(INDEX(I:I,ROW()),6))),0)</f>
        <v>0</v>
      </c>
      <c r="F1713" s="283"/>
      <c r="G1713" s="287"/>
      <c r="H1713" s="302"/>
      <c r="I1713" s="288"/>
      <c r="J1713" s="302"/>
      <c r="K1713" s="303"/>
      <c r="L1713" s="50"/>
      <c r="M1713" s="63"/>
    </row>
    <row r="1714" spans="1:13">
      <c r="A1714" s="44" cm="1">
        <f t="array" aca="1" ref="A1714" ca="1">IF(INDEX(B:B,ROW()),COUNTIF(OFFSET(INDEX(B:B,ROW()),ROW()*-1+6,,ROW()-5),TRUE),0)</f>
        <v>0</v>
      </c>
      <c r="B1714" s="44" t="b" cm="1">
        <f t="array" ref="B1714">AND(分科號=INDEX(E:E,ROW()),INDEX(D:D,ROW())&gt;=分起日,INDEX(D:D,ROW())&lt;=分訖日,IF(分專案="全部",TRUE,INDEX(J:J,ROW())=分專案))</f>
        <v>0</v>
      </c>
      <c r="C1714" s="45" cm="1">
        <f t="array" ref="C1714">IF(INDEX(F:F,ROW())&lt;&gt;"",INDEX(F:F,ROW()),IF(INDEX(E:E,ROW())&lt;&gt;0,INDEX(C:C,ROW()-1),0))</f>
        <v>0</v>
      </c>
      <c r="D1714" s="44" cm="1">
        <f t="array" ref="D1714">IF(INDEX(G:G,ROW())&lt;&gt;"",INDEX(G:G,ROW()),IF(INDEX(E:E,ROW())&lt;&gt;0,INDEX(D:D,ROW()-1),0))</f>
        <v>0</v>
      </c>
      <c r="E1714" s="217" cm="1">
        <f t="array" ref="E1714">IF(INDEX(I:I,ROW())&lt;&gt;"",VALUE(TRIM(LEFT(INDEX(I:I,ROW()),6))),0)</f>
        <v>0</v>
      </c>
      <c r="F1714" s="283"/>
      <c r="G1714" s="287"/>
      <c r="H1714" s="302"/>
      <c r="I1714" s="288"/>
      <c r="J1714" s="302"/>
      <c r="K1714" s="303"/>
      <c r="L1714" s="50"/>
      <c r="M1714" s="63"/>
    </row>
    <row r="1715" spans="1:13">
      <c r="A1715" s="44" cm="1">
        <f t="array" aca="1" ref="A1715" ca="1">IF(INDEX(B:B,ROW()),COUNTIF(OFFSET(INDEX(B:B,ROW()),ROW()*-1+6,,ROW()-5),TRUE),0)</f>
        <v>0</v>
      </c>
      <c r="B1715" s="44" t="b" cm="1">
        <f t="array" ref="B1715">AND(分科號=INDEX(E:E,ROW()),INDEX(D:D,ROW())&gt;=分起日,INDEX(D:D,ROW())&lt;=分訖日,IF(分專案="全部",TRUE,INDEX(J:J,ROW())=分專案))</f>
        <v>0</v>
      </c>
      <c r="C1715" s="45" cm="1">
        <f t="array" ref="C1715">IF(INDEX(F:F,ROW())&lt;&gt;"",INDEX(F:F,ROW()),IF(INDEX(E:E,ROW())&lt;&gt;0,INDEX(C:C,ROW()-1),0))</f>
        <v>0</v>
      </c>
      <c r="D1715" s="44" cm="1">
        <f t="array" ref="D1715">IF(INDEX(G:G,ROW())&lt;&gt;"",INDEX(G:G,ROW()),IF(INDEX(E:E,ROW())&lt;&gt;0,INDEX(D:D,ROW()-1),0))</f>
        <v>0</v>
      </c>
      <c r="E1715" s="217" cm="1">
        <f t="array" ref="E1715">IF(INDEX(I:I,ROW())&lt;&gt;"",VALUE(TRIM(LEFT(INDEX(I:I,ROW()),6))),0)</f>
        <v>0</v>
      </c>
      <c r="F1715" s="283"/>
      <c r="G1715" s="287"/>
      <c r="H1715" s="302"/>
      <c r="I1715" s="288"/>
      <c r="J1715" s="302"/>
      <c r="K1715" s="303"/>
      <c r="L1715" s="50"/>
      <c r="M1715" s="63"/>
    </row>
    <row r="1716" spans="1:13">
      <c r="A1716" s="44" cm="1">
        <f t="array" aca="1" ref="A1716" ca="1">IF(INDEX(B:B,ROW()),COUNTIF(OFFSET(INDEX(B:B,ROW()),ROW()*-1+6,,ROW()-5),TRUE),0)</f>
        <v>0</v>
      </c>
      <c r="B1716" s="44" t="b" cm="1">
        <f t="array" ref="B1716">AND(分科號=INDEX(E:E,ROW()),INDEX(D:D,ROW())&gt;=分起日,INDEX(D:D,ROW())&lt;=分訖日,IF(分專案="全部",TRUE,INDEX(J:J,ROW())=分專案))</f>
        <v>0</v>
      </c>
      <c r="C1716" s="45" cm="1">
        <f t="array" ref="C1716">IF(INDEX(F:F,ROW())&lt;&gt;"",INDEX(F:F,ROW()),IF(INDEX(E:E,ROW())&lt;&gt;0,INDEX(C:C,ROW()-1),0))</f>
        <v>0</v>
      </c>
      <c r="D1716" s="44" cm="1">
        <f t="array" ref="D1716">IF(INDEX(G:G,ROW())&lt;&gt;"",INDEX(G:G,ROW()),IF(INDEX(E:E,ROW())&lt;&gt;0,INDEX(D:D,ROW()-1),0))</f>
        <v>0</v>
      </c>
      <c r="E1716" s="217" cm="1">
        <f t="array" ref="E1716">IF(INDEX(I:I,ROW())&lt;&gt;"",VALUE(TRIM(LEFT(INDEX(I:I,ROW()),6))),0)</f>
        <v>0</v>
      </c>
      <c r="F1716" s="283"/>
      <c r="G1716" s="287"/>
      <c r="H1716" s="302"/>
      <c r="I1716" s="288"/>
      <c r="J1716" s="302"/>
      <c r="K1716" s="303"/>
      <c r="L1716" s="50"/>
      <c r="M1716" s="63"/>
    </row>
    <row r="1717" spans="1:13">
      <c r="A1717" s="44" cm="1">
        <f t="array" aca="1" ref="A1717" ca="1">IF(INDEX(B:B,ROW()),COUNTIF(OFFSET(INDEX(B:B,ROW()),ROW()*-1+6,,ROW()-5),TRUE),0)</f>
        <v>0</v>
      </c>
      <c r="B1717" s="44" t="b" cm="1">
        <f t="array" ref="B1717">AND(分科號=INDEX(E:E,ROW()),INDEX(D:D,ROW())&gt;=分起日,INDEX(D:D,ROW())&lt;=分訖日,IF(分專案="全部",TRUE,INDEX(J:J,ROW())=分專案))</f>
        <v>0</v>
      </c>
      <c r="C1717" s="45" cm="1">
        <f t="array" ref="C1717">IF(INDEX(F:F,ROW())&lt;&gt;"",INDEX(F:F,ROW()),IF(INDEX(E:E,ROW())&lt;&gt;0,INDEX(C:C,ROW()-1),0))</f>
        <v>0</v>
      </c>
      <c r="D1717" s="44" cm="1">
        <f t="array" ref="D1717">IF(INDEX(G:G,ROW())&lt;&gt;"",INDEX(G:G,ROW()),IF(INDEX(E:E,ROW())&lt;&gt;0,INDEX(D:D,ROW()-1),0))</f>
        <v>0</v>
      </c>
      <c r="E1717" s="217" cm="1">
        <f t="array" ref="E1717">IF(INDEX(I:I,ROW())&lt;&gt;"",VALUE(TRIM(LEFT(INDEX(I:I,ROW()),6))),0)</f>
        <v>0</v>
      </c>
      <c r="F1717" s="283"/>
      <c r="G1717" s="287"/>
      <c r="H1717" s="302"/>
      <c r="I1717" s="288"/>
      <c r="J1717" s="302"/>
      <c r="K1717" s="303"/>
      <c r="L1717" s="50"/>
      <c r="M1717" s="63"/>
    </row>
    <row r="1718" spans="1:13">
      <c r="A1718" s="44" cm="1">
        <f t="array" aca="1" ref="A1718" ca="1">IF(INDEX(B:B,ROW()),COUNTIF(OFFSET(INDEX(B:B,ROW()),ROW()*-1+6,,ROW()-5),TRUE),0)</f>
        <v>0</v>
      </c>
      <c r="B1718" s="44" t="b" cm="1">
        <f t="array" ref="B1718">AND(分科號=INDEX(E:E,ROW()),INDEX(D:D,ROW())&gt;=分起日,INDEX(D:D,ROW())&lt;=分訖日,IF(分專案="全部",TRUE,INDEX(J:J,ROW())=分專案))</f>
        <v>0</v>
      </c>
      <c r="C1718" s="45" cm="1">
        <f t="array" ref="C1718">IF(INDEX(F:F,ROW())&lt;&gt;"",INDEX(F:F,ROW()),IF(INDEX(E:E,ROW())&lt;&gt;0,INDEX(C:C,ROW()-1),0))</f>
        <v>0</v>
      </c>
      <c r="D1718" s="44" cm="1">
        <f t="array" ref="D1718">IF(INDEX(G:G,ROW())&lt;&gt;"",INDEX(G:G,ROW()),IF(INDEX(E:E,ROW())&lt;&gt;0,INDEX(D:D,ROW()-1),0))</f>
        <v>0</v>
      </c>
      <c r="E1718" s="217" cm="1">
        <f t="array" ref="E1718">IF(INDEX(I:I,ROW())&lt;&gt;"",VALUE(TRIM(LEFT(INDEX(I:I,ROW()),6))),0)</f>
        <v>0</v>
      </c>
      <c r="F1718" s="283"/>
      <c r="G1718" s="287"/>
      <c r="H1718" s="302"/>
      <c r="I1718" s="288"/>
      <c r="J1718" s="302"/>
      <c r="K1718" s="303"/>
      <c r="L1718" s="50"/>
      <c r="M1718" s="63"/>
    </row>
    <row r="1719" spans="1:13">
      <c r="A1719" s="44" cm="1">
        <f t="array" aca="1" ref="A1719" ca="1">IF(INDEX(B:B,ROW()),COUNTIF(OFFSET(INDEX(B:B,ROW()),ROW()*-1+6,,ROW()-5),TRUE),0)</f>
        <v>0</v>
      </c>
      <c r="B1719" s="44" t="b" cm="1">
        <f t="array" ref="B1719">AND(分科號=INDEX(E:E,ROW()),INDEX(D:D,ROW())&gt;=分起日,INDEX(D:D,ROW())&lt;=分訖日,IF(分專案="全部",TRUE,INDEX(J:J,ROW())=分專案))</f>
        <v>0</v>
      </c>
      <c r="C1719" s="45" cm="1">
        <f t="array" ref="C1719">IF(INDEX(F:F,ROW())&lt;&gt;"",INDEX(F:F,ROW()),IF(INDEX(E:E,ROW())&lt;&gt;0,INDEX(C:C,ROW()-1),0))</f>
        <v>0</v>
      </c>
      <c r="D1719" s="44" cm="1">
        <f t="array" ref="D1719">IF(INDEX(G:G,ROW())&lt;&gt;"",INDEX(G:G,ROW()),IF(INDEX(E:E,ROW())&lt;&gt;0,INDEX(D:D,ROW()-1),0))</f>
        <v>0</v>
      </c>
      <c r="E1719" s="217" cm="1">
        <f t="array" ref="E1719">IF(INDEX(I:I,ROW())&lt;&gt;"",VALUE(TRIM(LEFT(INDEX(I:I,ROW()),6))),0)</f>
        <v>0</v>
      </c>
      <c r="F1719" s="283"/>
      <c r="G1719" s="287"/>
      <c r="H1719" s="302"/>
      <c r="I1719" s="288"/>
      <c r="J1719" s="302"/>
      <c r="K1719" s="303"/>
      <c r="L1719" s="50"/>
      <c r="M1719" s="63"/>
    </row>
    <row r="1720" spans="1:13">
      <c r="A1720" s="44" cm="1">
        <f t="array" aca="1" ref="A1720" ca="1">IF(INDEX(B:B,ROW()),COUNTIF(OFFSET(INDEX(B:B,ROW()),ROW()*-1+6,,ROW()-5),TRUE),0)</f>
        <v>0</v>
      </c>
      <c r="B1720" s="44" t="b" cm="1">
        <f t="array" ref="B1720">AND(分科號=INDEX(E:E,ROW()),INDEX(D:D,ROW())&gt;=分起日,INDEX(D:D,ROW())&lt;=分訖日,IF(分專案="全部",TRUE,INDEX(J:J,ROW())=分專案))</f>
        <v>0</v>
      </c>
      <c r="C1720" s="45" cm="1">
        <f t="array" ref="C1720">IF(INDEX(F:F,ROW())&lt;&gt;"",INDEX(F:F,ROW()),IF(INDEX(E:E,ROW())&lt;&gt;0,INDEX(C:C,ROW()-1),0))</f>
        <v>0</v>
      </c>
      <c r="D1720" s="44" cm="1">
        <f t="array" ref="D1720">IF(INDEX(G:G,ROW())&lt;&gt;"",INDEX(G:G,ROW()),IF(INDEX(E:E,ROW())&lt;&gt;0,INDEX(D:D,ROW()-1),0))</f>
        <v>0</v>
      </c>
      <c r="E1720" s="217" cm="1">
        <f t="array" ref="E1720">IF(INDEX(I:I,ROW())&lt;&gt;"",VALUE(TRIM(LEFT(INDEX(I:I,ROW()),6))),0)</f>
        <v>0</v>
      </c>
      <c r="F1720" s="283"/>
      <c r="G1720" s="287"/>
      <c r="H1720" s="302"/>
      <c r="I1720" s="288"/>
      <c r="J1720" s="302"/>
      <c r="K1720" s="303"/>
      <c r="L1720" s="50"/>
      <c r="M1720" s="63"/>
    </row>
    <row r="1721" spans="1:13">
      <c r="A1721" s="44" cm="1">
        <f t="array" aca="1" ref="A1721" ca="1">IF(INDEX(B:B,ROW()),COUNTIF(OFFSET(INDEX(B:B,ROW()),ROW()*-1+6,,ROW()-5),TRUE),0)</f>
        <v>0</v>
      </c>
      <c r="B1721" s="44" t="b" cm="1">
        <f t="array" ref="B1721">AND(分科號=INDEX(E:E,ROW()),INDEX(D:D,ROW())&gt;=分起日,INDEX(D:D,ROW())&lt;=分訖日,IF(分專案="全部",TRUE,INDEX(J:J,ROW())=分專案))</f>
        <v>0</v>
      </c>
      <c r="C1721" s="45" cm="1">
        <f t="array" ref="C1721">IF(INDEX(F:F,ROW())&lt;&gt;"",INDEX(F:F,ROW()),IF(INDEX(E:E,ROW())&lt;&gt;0,INDEX(C:C,ROW()-1),0))</f>
        <v>0</v>
      </c>
      <c r="D1721" s="44" cm="1">
        <f t="array" ref="D1721">IF(INDEX(G:G,ROW())&lt;&gt;"",INDEX(G:G,ROW()),IF(INDEX(E:E,ROW())&lt;&gt;0,INDEX(D:D,ROW()-1),0))</f>
        <v>0</v>
      </c>
      <c r="E1721" s="217" cm="1">
        <f t="array" ref="E1721">IF(INDEX(I:I,ROW())&lt;&gt;"",VALUE(TRIM(LEFT(INDEX(I:I,ROW()),6))),0)</f>
        <v>0</v>
      </c>
      <c r="F1721" s="283"/>
      <c r="G1721" s="287"/>
      <c r="H1721" s="302"/>
      <c r="I1721" s="288"/>
      <c r="J1721" s="302"/>
      <c r="K1721" s="303"/>
      <c r="L1721" s="50"/>
      <c r="M1721" s="63"/>
    </row>
    <row r="1722" spans="1:13">
      <c r="A1722" s="44" cm="1">
        <f t="array" aca="1" ref="A1722" ca="1">IF(INDEX(B:B,ROW()),COUNTIF(OFFSET(INDEX(B:B,ROW()),ROW()*-1+6,,ROW()-5),TRUE),0)</f>
        <v>0</v>
      </c>
      <c r="B1722" s="44" t="b" cm="1">
        <f t="array" ref="B1722">AND(分科號=INDEX(E:E,ROW()),INDEX(D:D,ROW())&gt;=分起日,INDEX(D:D,ROW())&lt;=分訖日,IF(分專案="全部",TRUE,INDEX(J:J,ROW())=分專案))</f>
        <v>0</v>
      </c>
      <c r="C1722" s="45" cm="1">
        <f t="array" ref="C1722">IF(INDEX(F:F,ROW())&lt;&gt;"",INDEX(F:F,ROW()),IF(INDEX(E:E,ROW())&lt;&gt;0,INDEX(C:C,ROW()-1),0))</f>
        <v>0</v>
      </c>
      <c r="D1722" s="44" cm="1">
        <f t="array" ref="D1722">IF(INDEX(G:G,ROW())&lt;&gt;"",INDEX(G:G,ROW()),IF(INDEX(E:E,ROW())&lt;&gt;0,INDEX(D:D,ROW()-1),0))</f>
        <v>0</v>
      </c>
      <c r="E1722" s="217" cm="1">
        <f t="array" ref="E1722">IF(INDEX(I:I,ROW())&lt;&gt;"",VALUE(TRIM(LEFT(INDEX(I:I,ROW()),6))),0)</f>
        <v>0</v>
      </c>
      <c r="F1722" s="283"/>
      <c r="G1722" s="287"/>
      <c r="H1722" s="302"/>
      <c r="I1722" s="288"/>
      <c r="J1722" s="302"/>
      <c r="K1722" s="303"/>
      <c r="L1722" s="50"/>
      <c r="M1722" s="63"/>
    </row>
    <row r="1723" spans="1:13">
      <c r="A1723" s="44" cm="1">
        <f t="array" aca="1" ref="A1723" ca="1">IF(INDEX(B:B,ROW()),COUNTIF(OFFSET(INDEX(B:B,ROW()),ROW()*-1+6,,ROW()-5),TRUE),0)</f>
        <v>0</v>
      </c>
      <c r="B1723" s="44" t="b" cm="1">
        <f t="array" ref="B1723">AND(分科號=INDEX(E:E,ROW()),INDEX(D:D,ROW())&gt;=分起日,INDEX(D:D,ROW())&lt;=分訖日,IF(分專案="全部",TRUE,INDEX(J:J,ROW())=分專案))</f>
        <v>0</v>
      </c>
      <c r="C1723" s="45" cm="1">
        <f t="array" ref="C1723">IF(INDEX(F:F,ROW())&lt;&gt;"",INDEX(F:F,ROW()),IF(INDEX(E:E,ROW())&lt;&gt;0,INDEX(C:C,ROW()-1),0))</f>
        <v>0</v>
      </c>
      <c r="D1723" s="44" cm="1">
        <f t="array" ref="D1723">IF(INDEX(G:G,ROW())&lt;&gt;"",INDEX(G:G,ROW()),IF(INDEX(E:E,ROW())&lt;&gt;0,INDEX(D:D,ROW()-1),0))</f>
        <v>0</v>
      </c>
      <c r="E1723" s="217" cm="1">
        <f t="array" ref="E1723">IF(INDEX(I:I,ROW())&lt;&gt;"",VALUE(TRIM(LEFT(INDEX(I:I,ROW()),6))),0)</f>
        <v>0</v>
      </c>
      <c r="F1723" s="283"/>
      <c r="G1723" s="287"/>
      <c r="H1723" s="302"/>
      <c r="I1723" s="288"/>
      <c r="J1723" s="302"/>
      <c r="K1723" s="303"/>
      <c r="L1723" s="50"/>
      <c r="M1723" s="63"/>
    </row>
    <row r="1724" spans="1:13">
      <c r="A1724" s="44" cm="1">
        <f t="array" aca="1" ref="A1724" ca="1">IF(INDEX(B:B,ROW()),COUNTIF(OFFSET(INDEX(B:B,ROW()),ROW()*-1+6,,ROW()-5),TRUE),0)</f>
        <v>0</v>
      </c>
      <c r="B1724" s="44" t="b" cm="1">
        <f t="array" ref="B1724">AND(分科號=INDEX(E:E,ROW()),INDEX(D:D,ROW())&gt;=分起日,INDEX(D:D,ROW())&lt;=分訖日,IF(分專案="全部",TRUE,INDEX(J:J,ROW())=分專案))</f>
        <v>0</v>
      </c>
      <c r="C1724" s="45" cm="1">
        <f t="array" ref="C1724">IF(INDEX(F:F,ROW())&lt;&gt;"",INDEX(F:F,ROW()),IF(INDEX(E:E,ROW())&lt;&gt;0,INDEX(C:C,ROW()-1),0))</f>
        <v>0</v>
      </c>
      <c r="D1724" s="44" cm="1">
        <f t="array" ref="D1724">IF(INDEX(G:G,ROW())&lt;&gt;"",INDEX(G:G,ROW()),IF(INDEX(E:E,ROW())&lt;&gt;0,INDEX(D:D,ROW()-1),0))</f>
        <v>0</v>
      </c>
      <c r="E1724" s="217" cm="1">
        <f t="array" ref="E1724">IF(INDEX(I:I,ROW())&lt;&gt;"",VALUE(TRIM(LEFT(INDEX(I:I,ROW()),6))),0)</f>
        <v>0</v>
      </c>
      <c r="F1724" s="283"/>
      <c r="G1724" s="287"/>
      <c r="H1724" s="302"/>
      <c r="I1724" s="288"/>
      <c r="J1724" s="302"/>
      <c r="K1724" s="303"/>
      <c r="L1724" s="50"/>
      <c r="M1724" s="63"/>
    </row>
    <row r="1725" spans="1:13">
      <c r="A1725" s="44" cm="1">
        <f t="array" aca="1" ref="A1725" ca="1">IF(INDEX(B:B,ROW()),COUNTIF(OFFSET(INDEX(B:B,ROW()),ROW()*-1+6,,ROW()-5),TRUE),0)</f>
        <v>0</v>
      </c>
      <c r="B1725" s="44" t="b" cm="1">
        <f t="array" ref="B1725">AND(分科號=INDEX(E:E,ROW()),INDEX(D:D,ROW())&gt;=分起日,INDEX(D:D,ROW())&lt;=分訖日,IF(分專案="全部",TRUE,INDEX(J:J,ROW())=分專案))</f>
        <v>0</v>
      </c>
      <c r="C1725" s="45" cm="1">
        <f t="array" ref="C1725">IF(INDEX(F:F,ROW())&lt;&gt;"",INDEX(F:F,ROW()),IF(INDEX(E:E,ROW())&lt;&gt;0,INDEX(C:C,ROW()-1),0))</f>
        <v>0</v>
      </c>
      <c r="D1725" s="44" cm="1">
        <f t="array" ref="D1725">IF(INDEX(G:G,ROW())&lt;&gt;"",INDEX(G:G,ROW()),IF(INDEX(E:E,ROW())&lt;&gt;0,INDEX(D:D,ROW()-1),0))</f>
        <v>0</v>
      </c>
      <c r="E1725" s="217" cm="1">
        <f t="array" ref="E1725">IF(INDEX(I:I,ROW())&lt;&gt;"",VALUE(TRIM(LEFT(INDEX(I:I,ROW()),6))),0)</f>
        <v>0</v>
      </c>
      <c r="F1725" s="283"/>
      <c r="G1725" s="287"/>
      <c r="H1725" s="302"/>
      <c r="I1725" s="288"/>
      <c r="J1725" s="302"/>
      <c r="K1725" s="303"/>
      <c r="L1725" s="50"/>
      <c r="M1725" s="63"/>
    </row>
    <row r="1726" spans="1:13">
      <c r="A1726" s="44" cm="1">
        <f t="array" aca="1" ref="A1726" ca="1">IF(INDEX(B:B,ROW()),COUNTIF(OFFSET(INDEX(B:B,ROW()),ROW()*-1+6,,ROW()-5),TRUE),0)</f>
        <v>0</v>
      </c>
      <c r="B1726" s="44" t="b" cm="1">
        <f t="array" ref="B1726">AND(分科號=INDEX(E:E,ROW()),INDEX(D:D,ROW())&gt;=分起日,INDEX(D:D,ROW())&lt;=分訖日,IF(分專案="全部",TRUE,INDEX(J:J,ROW())=分專案))</f>
        <v>0</v>
      </c>
      <c r="C1726" s="45" cm="1">
        <f t="array" ref="C1726">IF(INDEX(F:F,ROW())&lt;&gt;"",INDEX(F:F,ROW()),IF(INDEX(E:E,ROW())&lt;&gt;0,INDEX(C:C,ROW()-1),0))</f>
        <v>0</v>
      </c>
      <c r="D1726" s="44" cm="1">
        <f t="array" ref="D1726">IF(INDEX(G:G,ROW())&lt;&gt;"",INDEX(G:G,ROW()),IF(INDEX(E:E,ROW())&lt;&gt;0,INDEX(D:D,ROW()-1),0))</f>
        <v>0</v>
      </c>
      <c r="E1726" s="217" cm="1">
        <f t="array" ref="E1726">IF(INDEX(I:I,ROW())&lt;&gt;"",VALUE(TRIM(LEFT(INDEX(I:I,ROW()),6))),0)</f>
        <v>0</v>
      </c>
      <c r="F1726" s="283"/>
      <c r="G1726" s="287"/>
      <c r="H1726" s="302"/>
      <c r="I1726" s="288"/>
      <c r="J1726" s="302"/>
      <c r="K1726" s="303"/>
      <c r="L1726" s="50"/>
      <c r="M1726" s="63"/>
    </row>
    <row r="1727" spans="1:13">
      <c r="A1727" s="44" cm="1">
        <f t="array" aca="1" ref="A1727" ca="1">IF(INDEX(B:B,ROW()),COUNTIF(OFFSET(INDEX(B:B,ROW()),ROW()*-1+6,,ROW()-5),TRUE),0)</f>
        <v>0</v>
      </c>
      <c r="B1727" s="44" t="b" cm="1">
        <f t="array" ref="B1727">AND(分科號=INDEX(E:E,ROW()),INDEX(D:D,ROW())&gt;=分起日,INDEX(D:D,ROW())&lt;=分訖日,IF(分專案="全部",TRUE,INDEX(J:J,ROW())=分專案))</f>
        <v>0</v>
      </c>
      <c r="C1727" s="45" cm="1">
        <f t="array" ref="C1727">IF(INDEX(F:F,ROW())&lt;&gt;"",INDEX(F:F,ROW()),IF(INDEX(E:E,ROW())&lt;&gt;0,INDEX(C:C,ROW()-1),0))</f>
        <v>0</v>
      </c>
      <c r="D1727" s="44" cm="1">
        <f t="array" ref="D1727">IF(INDEX(G:G,ROW())&lt;&gt;"",INDEX(G:G,ROW()),IF(INDEX(E:E,ROW())&lt;&gt;0,INDEX(D:D,ROW()-1),0))</f>
        <v>0</v>
      </c>
      <c r="E1727" s="217" cm="1">
        <f t="array" ref="E1727">IF(INDEX(I:I,ROW())&lt;&gt;"",VALUE(TRIM(LEFT(INDEX(I:I,ROW()),6))),0)</f>
        <v>0</v>
      </c>
      <c r="F1727" s="283"/>
      <c r="G1727" s="287"/>
      <c r="H1727" s="302"/>
      <c r="I1727" s="288"/>
      <c r="J1727" s="302"/>
      <c r="K1727" s="303"/>
      <c r="L1727" s="50"/>
      <c r="M1727" s="63"/>
    </row>
    <row r="1728" spans="1:13">
      <c r="A1728" s="44" cm="1">
        <f t="array" aca="1" ref="A1728" ca="1">IF(INDEX(B:B,ROW()),COUNTIF(OFFSET(INDEX(B:B,ROW()),ROW()*-1+6,,ROW()-5),TRUE),0)</f>
        <v>0</v>
      </c>
      <c r="B1728" s="44" t="b" cm="1">
        <f t="array" ref="B1728">AND(分科號=INDEX(E:E,ROW()),INDEX(D:D,ROW())&gt;=分起日,INDEX(D:D,ROW())&lt;=分訖日,IF(分專案="全部",TRUE,INDEX(J:J,ROW())=分專案))</f>
        <v>0</v>
      </c>
      <c r="C1728" s="45" cm="1">
        <f t="array" ref="C1728">IF(INDEX(F:F,ROW())&lt;&gt;"",INDEX(F:F,ROW()),IF(INDEX(E:E,ROW())&lt;&gt;0,INDEX(C:C,ROW()-1),0))</f>
        <v>0</v>
      </c>
      <c r="D1728" s="44" cm="1">
        <f t="array" ref="D1728">IF(INDEX(G:G,ROW())&lt;&gt;"",INDEX(G:G,ROW()),IF(INDEX(E:E,ROW())&lt;&gt;0,INDEX(D:D,ROW()-1),0))</f>
        <v>0</v>
      </c>
      <c r="E1728" s="217" cm="1">
        <f t="array" ref="E1728">IF(INDEX(I:I,ROW())&lt;&gt;"",VALUE(TRIM(LEFT(INDEX(I:I,ROW()),6))),0)</f>
        <v>0</v>
      </c>
      <c r="F1728" s="283"/>
      <c r="G1728" s="287"/>
      <c r="H1728" s="302"/>
      <c r="I1728" s="288"/>
      <c r="J1728" s="302"/>
      <c r="K1728" s="303"/>
      <c r="L1728" s="50"/>
      <c r="M1728" s="63"/>
    </row>
    <row r="1729" spans="1:13">
      <c r="A1729" s="44" cm="1">
        <f t="array" aca="1" ref="A1729" ca="1">IF(INDEX(B:B,ROW()),COUNTIF(OFFSET(INDEX(B:B,ROW()),ROW()*-1+6,,ROW()-5),TRUE),0)</f>
        <v>0</v>
      </c>
      <c r="B1729" s="44" t="b" cm="1">
        <f t="array" ref="B1729">AND(分科號=INDEX(E:E,ROW()),INDEX(D:D,ROW())&gt;=分起日,INDEX(D:D,ROW())&lt;=分訖日,IF(分專案="全部",TRUE,INDEX(J:J,ROW())=分專案))</f>
        <v>0</v>
      </c>
      <c r="C1729" s="45" cm="1">
        <f t="array" ref="C1729">IF(INDEX(F:F,ROW())&lt;&gt;"",INDEX(F:F,ROW()),IF(INDEX(E:E,ROW())&lt;&gt;0,INDEX(C:C,ROW()-1),0))</f>
        <v>0</v>
      </c>
      <c r="D1729" s="44" cm="1">
        <f t="array" ref="D1729">IF(INDEX(G:G,ROW())&lt;&gt;"",INDEX(G:G,ROW()),IF(INDEX(E:E,ROW())&lt;&gt;0,INDEX(D:D,ROW()-1),0))</f>
        <v>0</v>
      </c>
      <c r="E1729" s="217" cm="1">
        <f t="array" ref="E1729">IF(INDEX(I:I,ROW())&lt;&gt;"",VALUE(TRIM(LEFT(INDEX(I:I,ROW()),6))),0)</f>
        <v>0</v>
      </c>
      <c r="F1729" s="283"/>
      <c r="G1729" s="287"/>
      <c r="H1729" s="302"/>
      <c r="I1729" s="288"/>
      <c r="J1729" s="302"/>
      <c r="K1729" s="303"/>
      <c r="L1729" s="50"/>
      <c r="M1729" s="63"/>
    </row>
    <row r="1730" spans="1:13">
      <c r="A1730" s="44" cm="1">
        <f t="array" aca="1" ref="A1730" ca="1">IF(INDEX(B:B,ROW()),COUNTIF(OFFSET(INDEX(B:B,ROW()),ROW()*-1+6,,ROW()-5),TRUE),0)</f>
        <v>0</v>
      </c>
      <c r="B1730" s="44" t="b" cm="1">
        <f t="array" ref="B1730">AND(分科號=INDEX(E:E,ROW()),INDEX(D:D,ROW())&gt;=分起日,INDEX(D:D,ROW())&lt;=分訖日,IF(分專案="全部",TRUE,INDEX(J:J,ROW())=分專案))</f>
        <v>0</v>
      </c>
      <c r="C1730" s="45" cm="1">
        <f t="array" ref="C1730">IF(INDEX(F:F,ROW())&lt;&gt;"",INDEX(F:F,ROW()),IF(INDEX(E:E,ROW())&lt;&gt;0,INDEX(C:C,ROW()-1),0))</f>
        <v>0</v>
      </c>
      <c r="D1730" s="44" cm="1">
        <f t="array" ref="D1730">IF(INDEX(G:G,ROW())&lt;&gt;"",INDEX(G:G,ROW()),IF(INDEX(E:E,ROW())&lt;&gt;0,INDEX(D:D,ROW()-1),0))</f>
        <v>0</v>
      </c>
      <c r="E1730" s="217" cm="1">
        <f t="array" ref="E1730">IF(INDEX(I:I,ROW())&lt;&gt;"",VALUE(TRIM(LEFT(INDEX(I:I,ROW()),6))),0)</f>
        <v>0</v>
      </c>
      <c r="F1730" s="283"/>
      <c r="G1730" s="287"/>
      <c r="H1730" s="302"/>
      <c r="I1730" s="288"/>
      <c r="J1730" s="302"/>
      <c r="K1730" s="303"/>
      <c r="L1730" s="50"/>
      <c r="M1730" s="63"/>
    </row>
    <row r="1731" spans="1:13">
      <c r="A1731" s="44" cm="1">
        <f t="array" aca="1" ref="A1731" ca="1">IF(INDEX(B:B,ROW()),COUNTIF(OFFSET(INDEX(B:B,ROW()),ROW()*-1+6,,ROW()-5),TRUE),0)</f>
        <v>0</v>
      </c>
      <c r="B1731" s="44" t="b" cm="1">
        <f t="array" ref="B1731">AND(分科號=INDEX(E:E,ROW()),INDEX(D:D,ROW())&gt;=分起日,INDEX(D:D,ROW())&lt;=分訖日,IF(分專案="全部",TRUE,INDEX(J:J,ROW())=分專案))</f>
        <v>0</v>
      </c>
      <c r="C1731" s="45" cm="1">
        <f t="array" ref="C1731">IF(INDEX(F:F,ROW())&lt;&gt;"",INDEX(F:F,ROW()),IF(INDEX(E:E,ROW())&lt;&gt;0,INDEX(C:C,ROW()-1),0))</f>
        <v>0</v>
      </c>
      <c r="D1731" s="44" cm="1">
        <f t="array" ref="D1731">IF(INDEX(G:G,ROW())&lt;&gt;"",INDEX(G:G,ROW()),IF(INDEX(E:E,ROW())&lt;&gt;0,INDEX(D:D,ROW()-1),0))</f>
        <v>0</v>
      </c>
      <c r="E1731" s="217" cm="1">
        <f t="array" ref="E1731">IF(INDEX(I:I,ROW())&lt;&gt;"",VALUE(TRIM(LEFT(INDEX(I:I,ROW()),6))),0)</f>
        <v>0</v>
      </c>
      <c r="F1731" s="283"/>
      <c r="G1731" s="287"/>
      <c r="H1731" s="302"/>
      <c r="I1731" s="288"/>
      <c r="J1731" s="302"/>
      <c r="K1731" s="303"/>
      <c r="L1731" s="50"/>
      <c r="M1731" s="63"/>
    </row>
    <row r="1732" spans="1:13">
      <c r="A1732" s="44" cm="1">
        <f t="array" aca="1" ref="A1732" ca="1">IF(INDEX(B:B,ROW()),COUNTIF(OFFSET(INDEX(B:B,ROW()),ROW()*-1+6,,ROW()-5),TRUE),0)</f>
        <v>0</v>
      </c>
      <c r="B1732" s="44" t="b" cm="1">
        <f t="array" ref="B1732">AND(分科號=INDEX(E:E,ROW()),INDEX(D:D,ROW())&gt;=分起日,INDEX(D:D,ROW())&lt;=分訖日,IF(分專案="全部",TRUE,INDEX(J:J,ROW())=分專案))</f>
        <v>0</v>
      </c>
      <c r="C1732" s="45" cm="1">
        <f t="array" ref="C1732">IF(INDEX(F:F,ROW())&lt;&gt;"",INDEX(F:F,ROW()),IF(INDEX(E:E,ROW())&lt;&gt;0,INDEX(C:C,ROW()-1),0))</f>
        <v>0</v>
      </c>
      <c r="D1732" s="44" cm="1">
        <f t="array" ref="D1732">IF(INDEX(G:G,ROW())&lt;&gt;"",INDEX(G:G,ROW()),IF(INDEX(E:E,ROW())&lt;&gt;0,INDEX(D:D,ROW()-1),0))</f>
        <v>0</v>
      </c>
      <c r="E1732" s="217" cm="1">
        <f t="array" ref="E1732">IF(INDEX(I:I,ROW())&lt;&gt;"",VALUE(TRIM(LEFT(INDEX(I:I,ROW()),6))),0)</f>
        <v>0</v>
      </c>
      <c r="F1732" s="283"/>
      <c r="G1732" s="287"/>
      <c r="H1732" s="302"/>
      <c r="I1732" s="288"/>
      <c r="J1732" s="302"/>
      <c r="K1732" s="303"/>
      <c r="L1732" s="50"/>
      <c r="M1732" s="63"/>
    </row>
    <row r="1733" spans="1:13">
      <c r="A1733" s="44" cm="1">
        <f t="array" aca="1" ref="A1733" ca="1">IF(INDEX(B:B,ROW()),COUNTIF(OFFSET(INDEX(B:B,ROW()),ROW()*-1+6,,ROW()-5),TRUE),0)</f>
        <v>0</v>
      </c>
      <c r="B1733" s="44" t="b" cm="1">
        <f t="array" ref="B1733">AND(分科號=INDEX(E:E,ROW()),INDEX(D:D,ROW())&gt;=分起日,INDEX(D:D,ROW())&lt;=分訖日,IF(分專案="全部",TRUE,INDEX(J:J,ROW())=分專案))</f>
        <v>0</v>
      </c>
      <c r="C1733" s="45" cm="1">
        <f t="array" ref="C1733">IF(INDEX(F:F,ROW())&lt;&gt;"",INDEX(F:F,ROW()),IF(INDEX(E:E,ROW())&lt;&gt;0,INDEX(C:C,ROW()-1),0))</f>
        <v>0</v>
      </c>
      <c r="D1733" s="44" cm="1">
        <f t="array" ref="D1733">IF(INDEX(G:G,ROW())&lt;&gt;"",INDEX(G:G,ROW()),IF(INDEX(E:E,ROW())&lt;&gt;0,INDEX(D:D,ROW()-1),0))</f>
        <v>0</v>
      </c>
      <c r="E1733" s="217" cm="1">
        <f t="array" ref="E1733">IF(INDEX(I:I,ROW())&lt;&gt;"",VALUE(TRIM(LEFT(INDEX(I:I,ROW()),6))),0)</f>
        <v>0</v>
      </c>
      <c r="F1733" s="283"/>
      <c r="G1733" s="287"/>
      <c r="H1733" s="302"/>
      <c r="I1733" s="288"/>
      <c r="J1733" s="302"/>
      <c r="K1733" s="303"/>
      <c r="L1733" s="50"/>
      <c r="M1733" s="63"/>
    </row>
    <row r="1734" spans="1:13">
      <c r="A1734" s="44" cm="1">
        <f t="array" aca="1" ref="A1734" ca="1">IF(INDEX(B:B,ROW()),COUNTIF(OFFSET(INDEX(B:B,ROW()),ROW()*-1+6,,ROW()-5),TRUE),0)</f>
        <v>0</v>
      </c>
      <c r="B1734" s="44" t="b" cm="1">
        <f t="array" ref="B1734">AND(分科號=INDEX(E:E,ROW()),INDEX(D:D,ROW())&gt;=分起日,INDEX(D:D,ROW())&lt;=分訖日,IF(分專案="全部",TRUE,INDEX(J:J,ROW())=分專案))</f>
        <v>0</v>
      </c>
      <c r="C1734" s="45" cm="1">
        <f t="array" ref="C1734">IF(INDEX(F:F,ROW())&lt;&gt;"",INDEX(F:F,ROW()),IF(INDEX(E:E,ROW())&lt;&gt;0,INDEX(C:C,ROW()-1),0))</f>
        <v>0</v>
      </c>
      <c r="D1734" s="44" cm="1">
        <f t="array" ref="D1734">IF(INDEX(G:G,ROW())&lt;&gt;"",INDEX(G:G,ROW()),IF(INDEX(E:E,ROW())&lt;&gt;0,INDEX(D:D,ROW()-1),0))</f>
        <v>0</v>
      </c>
      <c r="E1734" s="217" cm="1">
        <f t="array" ref="E1734">IF(INDEX(I:I,ROW())&lt;&gt;"",VALUE(TRIM(LEFT(INDEX(I:I,ROW()),6))),0)</f>
        <v>0</v>
      </c>
      <c r="F1734" s="283"/>
      <c r="G1734" s="287"/>
      <c r="H1734" s="302"/>
      <c r="I1734" s="288"/>
      <c r="J1734" s="302"/>
      <c r="K1734" s="303"/>
      <c r="L1734" s="50"/>
      <c r="M1734" s="63"/>
    </row>
    <row r="1735" spans="1:13">
      <c r="A1735" s="44" cm="1">
        <f t="array" aca="1" ref="A1735" ca="1">IF(INDEX(B:B,ROW()),COUNTIF(OFFSET(INDEX(B:B,ROW()),ROW()*-1+6,,ROW()-5),TRUE),0)</f>
        <v>0</v>
      </c>
      <c r="B1735" s="44" t="b" cm="1">
        <f t="array" ref="B1735">AND(分科號=INDEX(E:E,ROW()),INDEX(D:D,ROW())&gt;=分起日,INDEX(D:D,ROW())&lt;=分訖日,IF(分專案="全部",TRUE,INDEX(J:J,ROW())=分專案))</f>
        <v>0</v>
      </c>
      <c r="C1735" s="45" cm="1">
        <f t="array" ref="C1735">IF(INDEX(F:F,ROW())&lt;&gt;"",INDEX(F:F,ROW()),IF(INDEX(E:E,ROW())&lt;&gt;0,INDEX(C:C,ROW()-1),0))</f>
        <v>0</v>
      </c>
      <c r="D1735" s="44" cm="1">
        <f t="array" ref="D1735">IF(INDEX(G:G,ROW())&lt;&gt;"",INDEX(G:G,ROW()),IF(INDEX(E:E,ROW())&lt;&gt;0,INDEX(D:D,ROW()-1),0))</f>
        <v>0</v>
      </c>
      <c r="E1735" s="217" cm="1">
        <f t="array" ref="E1735">IF(INDEX(I:I,ROW())&lt;&gt;"",VALUE(TRIM(LEFT(INDEX(I:I,ROW()),6))),0)</f>
        <v>0</v>
      </c>
      <c r="F1735" s="283"/>
      <c r="G1735" s="287"/>
      <c r="H1735" s="302"/>
      <c r="I1735" s="288"/>
      <c r="J1735" s="302"/>
      <c r="K1735" s="303"/>
      <c r="L1735" s="50"/>
      <c r="M1735" s="63"/>
    </row>
    <row r="1736" spans="1:13">
      <c r="A1736" s="44" cm="1">
        <f t="array" aca="1" ref="A1736" ca="1">IF(INDEX(B:B,ROW()),COUNTIF(OFFSET(INDEX(B:B,ROW()),ROW()*-1+6,,ROW()-5),TRUE),0)</f>
        <v>0</v>
      </c>
      <c r="B1736" s="44" t="b" cm="1">
        <f t="array" ref="B1736">AND(分科號=INDEX(E:E,ROW()),INDEX(D:D,ROW())&gt;=分起日,INDEX(D:D,ROW())&lt;=分訖日,IF(分專案="全部",TRUE,INDEX(J:J,ROW())=分專案))</f>
        <v>0</v>
      </c>
      <c r="C1736" s="45" cm="1">
        <f t="array" ref="C1736">IF(INDEX(F:F,ROW())&lt;&gt;"",INDEX(F:F,ROW()),IF(INDEX(E:E,ROW())&lt;&gt;0,INDEX(C:C,ROW()-1),0))</f>
        <v>0</v>
      </c>
      <c r="D1736" s="44" cm="1">
        <f t="array" ref="D1736">IF(INDEX(G:G,ROW())&lt;&gt;"",INDEX(G:G,ROW()),IF(INDEX(E:E,ROW())&lt;&gt;0,INDEX(D:D,ROW()-1),0))</f>
        <v>0</v>
      </c>
      <c r="E1736" s="217" cm="1">
        <f t="array" ref="E1736">IF(INDEX(I:I,ROW())&lt;&gt;"",VALUE(TRIM(LEFT(INDEX(I:I,ROW()),6))),0)</f>
        <v>0</v>
      </c>
      <c r="F1736" s="283"/>
      <c r="G1736" s="287"/>
      <c r="H1736" s="302"/>
      <c r="I1736" s="288"/>
      <c r="J1736" s="302"/>
      <c r="K1736" s="303"/>
      <c r="L1736" s="50"/>
      <c r="M1736" s="63"/>
    </row>
    <row r="1737" spans="1:13">
      <c r="A1737" s="44" cm="1">
        <f t="array" aca="1" ref="A1737" ca="1">IF(INDEX(B:B,ROW()),COUNTIF(OFFSET(INDEX(B:B,ROW()),ROW()*-1+6,,ROW()-5),TRUE),0)</f>
        <v>0</v>
      </c>
      <c r="B1737" s="44" t="b" cm="1">
        <f t="array" ref="B1737">AND(分科號=INDEX(E:E,ROW()),INDEX(D:D,ROW())&gt;=分起日,INDEX(D:D,ROW())&lt;=分訖日,IF(分專案="全部",TRUE,INDEX(J:J,ROW())=分專案))</f>
        <v>0</v>
      </c>
      <c r="C1737" s="45" cm="1">
        <f t="array" ref="C1737">IF(INDEX(F:F,ROW())&lt;&gt;"",INDEX(F:F,ROW()),IF(INDEX(E:E,ROW())&lt;&gt;0,INDEX(C:C,ROW()-1),0))</f>
        <v>0</v>
      </c>
      <c r="D1737" s="44" cm="1">
        <f t="array" ref="D1737">IF(INDEX(G:G,ROW())&lt;&gt;"",INDEX(G:G,ROW()),IF(INDEX(E:E,ROW())&lt;&gt;0,INDEX(D:D,ROW()-1),0))</f>
        <v>0</v>
      </c>
      <c r="E1737" s="217" cm="1">
        <f t="array" ref="E1737">IF(INDEX(I:I,ROW())&lt;&gt;"",VALUE(TRIM(LEFT(INDEX(I:I,ROW()),6))),0)</f>
        <v>0</v>
      </c>
      <c r="F1737" s="283"/>
      <c r="G1737" s="287"/>
      <c r="H1737" s="302"/>
      <c r="I1737" s="288"/>
      <c r="J1737" s="302"/>
      <c r="K1737" s="303"/>
      <c r="L1737" s="50"/>
      <c r="M1737" s="63"/>
    </row>
    <row r="1738" spans="1:13">
      <c r="A1738" s="44" cm="1">
        <f t="array" aca="1" ref="A1738" ca="1">IF(INDEX(B:B,ROW()),COUNTIF(OFFSET(INDEX(B:B,ROW()),ROW()*-1+6,,ROW()-5),TRUE),0)</f>
        <v>0</v>
      </c>
      <c r="B1738" s="44" t="b" cm="1">
        <f t="array" ref="B1738">AND(分科號=INDEX(E:E,ROW()),INDEX(D:D,ROW())&gt;=分起日,INDEX(D:D,ROW())&lt;=分訖日,IF(分專案="全部",TRUE,INDEX(J:J,ROW())=分專案))</f>
        <v>0</v>
      </c>
      <c r="C1738" s="45" cm="1">
        <f t="array" ref="C1738">IF(INDEX(F:F,ROW())&lt;&gt;"",INDEX(F:F,ROW()),IF(INDEX(E:E,ROW())&lt;&gt;0,INDEX(C:C,ROW()-1),0))</f>
        <v>0</v>
      </c>
      <c r="D1738" s="44" cm="1">
        <f t="array" ref="D1738">IF(INDEX(G:G,ROW())&lt;&gt;"",INDEX(G:G,ROW()),IF(INDEX(E:E,ROW())&lt;&gt;0,INDEX(D:D,ROW()-1),0))</f>
        <v>0</v>
      </c>
      <c r="E1738" s="217" cm="1">
        <f t="array" ref="E1738">IF(INDEX(I:I,ROW())&lt;&gt;"",VALUE(TRIM(LEFT(INDEX(I:I,ROW()),6))),0)</f>
        <v>0</v>
      </c>
      <c r="F1738" s="283"/>
      <c r="G1738" s="287"/>
      <c r="H1738" s="302"/>
      <c r="I1738" s="288"/>
      <c r="J1738" s="302"/>
      <c r="K1738" s="303"/>
      <c r="L1738" s="50"/>
      <c r="M1738" s="63"/>
    </row>
    <row r="1739" spans="1:13">
      <c r="A1739" s="44" cm="1">
        <f t="array" aca="1" ref="A1739" ca="1">IF(INDEX(B:B,ROW()),COUNTIF(OFFSET(INDEX(B:B,ROW()),ROW()*-1+6,,ROW()-5),TRUE),0)</f>
        <v>0</v>
      </c>
      <c r="B1739" s="44" t="b" cm="1">
        <f t="array" ref="B1739">AND(分科號=INDEX(E:E,ROW()),INDEX(D:D,ROW())&gt;=分起日,INDEX(D:D,ROW())&lt;=分訖日,IF(分專案="全部",TRUE,INDEX(J:J,ROW())=分專案))</f>
        <v>0</v>
      </c>
      <c r="C1739" s="45" cm="1">
        <f t="array" ref="C1739">IF(INDEX(F:F,ROW())&lt;&gt;"",INDEX(F:F,ROW()),IF(INDEX(E:E,ROW())&lt;&gt;0,INDEX(C:C,ROW()-1),0))</f>
        <v>0</v>
      </c>
      <c r="D1739" s="44" cm="1">
        <f t="array" ref="D1739">IF(INDEX(G:G,ROW())&lt;&gt;"",INDEX(G:G,ROW()),IF(INDEX(E:E,ROW())&lt;&gt;0,INDEX(D:D,ROW()-1),0))</f>
        <v>0</v>
      </c>
      <c r="E1739" s="217" cm="1">
        <f t="array" ref="E1739">IF(INDEX(I:I,ROW())&lt;&gt;"",VALUE(TRIM(LEFT(INDEX(I:I,ROW()),6))),0)</f>
        <v>0</v>
      </c>
      <c r="F1739" s="283"/>
      <c r="G1739" s="287"/>
      <c r="H1739" s="302"/>
      <c r="I1739" s="288"/>
      <c r="J1739" s="302"/>
      <c r="K1739" s="303"/>
      <c r="L1739" s="50"/>
      <c r="M1739" s="63"/>
    </row>
    <row r="1740" spans="1:13">
      <c r="A1740" s="44" cm="1">
        <f t="array" aca="1" ref="A1740" ca="1">IF(INDEX(B:B,ROW()),COUNTIF(OFFSET(INDEX(B:B,ROW()),ROW()*-1+6,,ROW()-5),TRUE),0)</f>
        <v>0</v>
      </c>
      <c r="B1740" s="44" t="b" cm="1">
        <f t="array" ref="B1740">AND(分科號=INDEX(E:E,ROW()),INDEX(D:D,ROW())&gt;=分起日,INDEX(D:D,ROW())&lt;=分訖日,IF(分專案="全部",TRUE,INDEX(J:J,ROW())=分專案))</f>
        <v>0</v>
      </c>
      <c r="C1740" s="45" cm="1">
        <f t="array" ref="C1740">IF(INDEX(F:F,ROW())&lt;&gt;"",INDEX(F:F,ROW()),IF(INDEX(E:E,ROW())&lt;&gt;0,INDEX(C:C,ROW()-1),0))</f>
        <v>0</v>
      </c>
      <c r="D1740" s="44" cm="1">
        <f t="array" ref="D1740">IF(INDEX(G:G,ROW())&lt;&gt;"",INDEX(G:G,ROW()),IF(INDEX(E:E,ROW())&lt;&gt;0,INDEX(D:D,ROW()-1),0))</f>
        <v>0</v>
      </c>
      <c r="E1740" s="217" cm="1">
        <f t="array" ref="E1740">IF(INDEX(I:I,ROW())&lt;&gt;"",VALUE(TRIM(LEFT(INDEX(I:I,ROW()),6))),0)</f>
        <v>0</v>
      </c>
      <c r="F1740" s="283"/>
      <c r="G1740" s="287"/>
      <c r="H1740" s="302"/>
      <c r="I1740" s="288"/>
      <c r="J1740" s="302"/>
      <c r="K1740" s="303"/>
      <c r="L1740" s="50"/>
      <c r="M1740" s="63"/>
    </row>
    <row r="1741" spans="1:13">
      <c r="A1741" s="44" cm="1">
        <f t="array" aca="1" ref="A1741" ca="1">IF(INDEX(B:B,ROW()),COUNTIF(OFFSET(INDEX(B:B,ROW()),ROW()*-1+6,,ROW()-5),TRUE),0)</f>
        <v>0</v>
      </c>
      <c r="B1741" s="44" t="b" cm="1">
        <f t="array" ref="B1741">AND(分科號=INDEX(E:E,ROW()),INDEX(D:D,ROW())&gt;=分起日,INDEX(D:D,ROW())&lt;=分訖日,IF(分專案="全部",TRUE,INDEX(J:J,ROW())=分專案))</f>
        <v>0</v>
      </c>
      <c r="C1741" s="45" cm="1">
        <f t="array" ref="C1741">IF(INDEX(F:F,ROW())&lt;&gt;"",INDEX(F:F,ROW()),IF(INDEX(E:E,ROW())&lt;&gt;0,INDEX(C:C,ROW()-1),0))</f>
        <v>0</v>
      </c>
      <c r="D1741" s="44" cm="1">
        <f t="array" ref="D1741">IF(INDEX(G:G,ROW())&lt;&gt;"",INDEX(G:G,ROW()),IF(INDEX(E:E,ROW())&lt;&gt;0,INDEX(D:D,ROW()-1),0))</f>
        <v>0</v>
      </c>
      <c r="E1741" s="217" cm="1">
        <f t="array" ref="E1741">IF(INDEX(I:I,ROW())&lt;&gt;"",VALUE(TRIM(LEFT(INDEX(I:I,ROW()),6))),0)</f>
        <v>0</v>
      </c>
      <c r="F1741" s="283"/>
      <c r="G1741" s="287"/>
      <c r="H1741" s="302"/>
      <c r="I1741" s="288"/>
      <c r="J1741" s="302"/>
      <c r="K1741" s="303"/>
      <c r="L1741" s="50"/>
      <c r="M1741" s="63"/>
    </row>
    <row r="1742" spans="1:13">
      <c r="A1742" s="44" cm="1">
        <f t="array" aca="1" ref="A1742" ca="1">IF(INDEX(B:B,ROW()),COUNTIF(OFFSET(INDEX(B:B,ROW()),ROW()*-1+6,,ROW()-5),TRUE),0)</f>
        <v>0</v>
      </c>
      <c r="B1742" s="44" t="b" cm="1">
        <f t="array" ref="B1742">AND(分科號=INDEX(E:E,ROW()),INDEX(D:D,ROW())&gt;=分起日,INDEX(D:D,ROW())&lt;=分訖日,IF(分專案="全部",TRUE,INDEX(J:J,ROW())=分專案))</f>
        <v>0</v>
      </c>
      <c r="C1742" s="45" cm="1">
        <f t="array" ref="C1742">IF(INDEX(F:F,ROW())&lt;&gt;"",INDEX(F:F,ROW()),IF(INDEX(E:E,ROW())&lt;&gt;0,INDEX(C:C,ROW()-1),0))</f>
        <v>0</v>
      </c>
      <c r="D1742" s="44" cm="1">
        <f t="array" ref="D1742">IF(INDEX(G:G,ROW())&lt;&gt;"",INDEX(G:G,ROW()),IF(INDEX(E:E,ROW())&lt;&gt;0,INDEX(D:D,ROW()-1),0))</f>
        <v>0</v>
      </c>
      <c r="E1742" s="217" cm="1">
        <f t="array" ref="E1742">IF(INDEX(I:I,ROW())&lt;&gt;"",VALUE(TRIM(LEFT(INDEX(I:I,ROW()),6))),0)</f>
        <v>0</v>
      </c>
      <c r="F1742" s="283"/>
      <c r="G1742" s="287"/>
      <c r="H1742" s="302"/>
      <c r="I1742" s="288"/>
      <c r="J1742" s="302"/>
      <c r="K1742" s="303"/>
      <c r="L1742" s="50"/>
      <c r="M1742" s="63"/>
    </row>
    <row r="1743" spans="1:13">
      <c r="A1743" s="44" cm="1">
        <f t="array" aca="1" ref="A1743" ca="1">IF(INDEX(B:B,ROW()),COUNTIF(OFFSET(INDEX(B:B,ROW()),ROW()*-1+6,,ROW()-5),TRUE),0)</f>
        <v>0</v>
      </c>
      <c r="B1743" s="44" t="b" cm="1">
        <f t="array" ref="B1743">AND(分科號=INDEX(E:E,ROW()),INDEX(D:D,ROW())&gt;=分起日,INDEX(D:D,ROW())&lt;=分訖日,IF(分專案="全部",TRUE,INDEX(J:J,ROW())=分專案))</f>
        <v>0</v>
      </c>
      <c r="C1743" s="45" cm="1">
        <f t="array" ref="C1743">IF(INDEX(F:F,ROW())&lt;&gt;"",INDEX(F:F,ROW()),IF(INDEX(E:E,ROW())&lt;&gt;0,INDEX(C:C,ROW()-1),0))</f>
        <v>0</v>
      </c>
      <c r="D1743" s="44" cm="1">
        <f t="array" ref="D1743">IF(INDEX(G:G,ROW())&lt;&gt;"",INDEX(G:G,ROW()),IF(INDEX(E:E,ROW())&lt;&gt;0,INDEX(D:D,ROW()-1),0))</f>
        <v>0</v>
      </c>
      <c r="E1743" s="217" cm="1">
        <f t="array" ref="E1743">IF(INDEX(I:I,ROW())&lt;&gt;"",VALUE(TRIM(LEFT(INDEX(I:I,ROW()),6))),0)</f>
        <v>0</v>
      </c>
      <c r="F1743" s="283"/>
      <c r="G1743" s="287"/>
      <c r="H1743" s="302"/>
      <c r="I1743" s="288"/>
      <c r="J1743" s="302"/>
      <c r="K1743" s="303"/>
      <c r="L1743" s="50"/>
      <c r="M1743" s="63"/>
    </row>
    <row r="1744" spans="1:13">
      <c r="A1744" s="44" cm="1">
        <f t="array" aca="1" ref="A1744" ca="1">IF(INDEX(B:B,ROW()),COUNTIF(OFFSET(INDEX(B:B,ROW()),ROW()*-1+6,,ROW()-5),TRUE),0)</f>
        <v>0</v>
      </c>
      <c r="B1744" s="44" t="b" cm="1">
        <f t="array" ref="B1744">AND(分科號=INDEX(E:E,ROW()),INDEX(D:D,ROW())&gt;=分起日,INDEX(D:D,ROW())&lt;=分訖日,IF(分專案="全部",TRUE,INDEX(J:J,ROW())=分專案))</f>
        <v>0</v>
      </c>
      <c r="C1744" s="45" cm="1">
        <f t="array" ref="C1744">IF(INDEX(F:F,ROW())&lt;&gt;"",INDEX(F:F,ROW()),IF(INDEX(E:E,ROW())&lt;&gt;0,INDEX(C:C,ROW()-1),0))</f>
        <v>0</v>
      </c>
      <c r="D1744" s="44" cm="1">
        <f t="array" ref="D1744">IF(INDEX(G:G,ROW())&lt;&gt;"",INDEX(G:G,ROW()),IF(INDEX(E:E,ROW())&lt;&gt;0,INDEX(D:D,ROW()-1),0))</f>
        <v>0</v>
      </c>
      <c r="E1744" s="217" cm="1">
        <f t="array" ref="E1744">IF(INDEX(I:I,ROW())&lt;&gt;"",VALUE(TRIM(LEFT(INDEX(I:I,ROW()),6))),0)</f>
        <v>0</v>
      </c>
      <c r="F1744" s="283"/>
      <c r="G1744" s="287"/>
      <c r="H1744" s="302"/>
      <c r="I1744" s="288"/>
      <c r="J1744" s="302"/>
      <c r="K1744" s="303"/>
      <c r="L1744" s="50"/>
      <c r="M1744" s="63"/>
    </row>
    <row r="1745" spans="1:13">
      <c r="A1745" s="44" cm="1">
        <f t="array" aca="1" ref="A1745" ca="1">IF(INDEX(B:B,ROW()),COUNTIF(OFFSET(INDEX(B:B,ROW()),ROW()*-1+6,,ROW()-5),TRUE),0)</f>
        <v>0</v>
      </c>
      <c r="B1745" s="44" t="b" cm="1">
        <f t="array" ref="B1745">AND(分科號=INDEX(E:E,ROW()),INDEX(D:D,ROW())&gt;=分起日,INDEX(D:D,ROW())&lt;=分訖日,IF(分專案="全部",TRUE,INDEX(J:J,ROW())=分專案))</f>
        <v>0</v>
      </c>
      <c r="C1745" s="45" cm="1">
        <f t="array" ref="C1745">IF(INDEX(F:F,ROW())&lt;&gt;"",INDEX(F:F,ROW()),IF(INDEX(E:E,ROW())&lt;&gt;0,INDEX(C:C,ROW()-1),0))</f>
        <v>0</v>
      </c>
      <c r="D1745" s="44" cm="1">
        <f t="array" ref="D1745">IF(INDEX(G:G,ROW())&lt;&gt;"",INDEX(G:G,ROW()),IF(INDEX(E:E,ROW())&lt;&gt;0,INDEX(D:D,ROW()-1),0))</f>
        <v>0</v>
      </c>
      <c r="E1745" s="217" cm="1">
        <f t="array" ref="E1745">IF(INDEX(I:I,ROW())&lt;&gt;"",VALUE(TRIM(LEFT(INDEX(I:I,ROW()),6))),0)</f>
        <v>0</v>
      </c>
      <c r="F1745" s="283"/>
      <c r="G1745" s="287"/>
      <c r="H1745" s="302"/>
      <c r="I1745" s="288"/>
      <c r="J1745" s="302"/>
      <c r="K1745" s="303"/>
      <c r="L1745" s="50"/>
      <c r="M1745" s="63"/>
    </row>
    <row r="1746" spans="1:13">
      <c r="A1746" s="44" cm="1">
        <f t="array" aca="1" ref="A1746" ca="1">IF(INDEX(B:B,ROW()),COUNTIF(OFFSET(INDEX(B:B,ROW()),ROW()*-1+6,,ROW()-5),TRUE),0)</f>
        <v>0</v>
      </c>
      <c r="B1746" s="44" t="b" cm="1">
        <f t="array" ref="B1746">AND(分科號=INDEX(E:E,ROW()),INDEX(D:D,ROW())&gt;=分起日,INDEX(D:D,ROW())&lt;=分訖日,IF(分專案="全部",TRUE,INDEX(J:J,ROW())=分專案))</f>
        <v>0</v>
      </c>
      <c r="C1746" s="45" cm="1">
        <f t="array" ref="C1746">IF(INDEX(F:F,ROW())&lt;&gt;"",INDEX(F:F,ROW()),IF(INDEX(E:E,ROW())&lt;&gt;0,INDEX(C:C,ROW()-1),0))</f>
        <v>0</v>
      </c>
      <c r="D1746" s="44" cm="1">
        <f t="array" ref="D1746">IF(INDEX(G:G,ROW())&lt;&gt;"",INDEX(G:G,ROW()),IF(INDEX(E:E,ROW())&lt;&gt;0,INDEX(D:D,ROW()-1),0))</f>
        <v>0</v>
      </c>
      <c r="E1746" s="217" cm="1">
        <f t="array" ref="E1746">IF(INDEX(I:I,ROW())&lt;&gt;"",VALUE(TRIM(LEFT(INDEX(I:I,ROW()),6))),0)</f>
        <v>0</v>
      </c>
      <c r="F1746" s="283"/>
      <c r="G1746" s="287"/>
      <c r="H1746" s="302"/>
      <c r="I1746" s="288"/>
      <c r="J1746" s="302"/>
      <c r="K1746" s="303"/>
      <c r="L1746" s="50"/>
      <c r="M1746" s="63"/>
    </row>
    <row r="1747" spans="1:13">
      <c r="A1747" s="44" cm="1">
        <f t="array" aca="1" ref="A1747" ca="1">IF(INDEX(B:B,ROW()),COUNTIF(OFFSET(INDEX(B:B,ROW()),ROW()*-1+6,,ROW()-5),TRUE),0)</f>
        <v>0</v>
      </c>
      <c r="B1747" s="44" t="b" cm="1">
        <f t="array" ref="B1747">AND(分科號=INDEX(E:E,ROW()),INDEX(D:D,ROW())&gt;=分起日,INDEX(D:D,ROW())&lt;=分訖日,IF(分專案="全部",TRUE,INDEX(J:J,ROW())=分專案))</f>
        <v>0</v>
      </c>
      <c r="C1747" s="45" cm="1">
        <f t="array" ref="C1747">IF(INDEX(F:F,ROW())&lt;&gt;"",INDEX(F:F,ROW()),IF(INDEX(E:E,ROW())&lt;&gt;0,INDEX(C:C,ROW()-1),0))</f>
        <v>0</v>
      </c>
      <c r="D1747" s="44" cm="1">
        <f t="array" ref="D1747">IF(INDEX(G:G,ROW())&lt;&gt;"",INDEX(G:G,ROW()),IF(INDEX(E:E,ROW())&lt;&gt;0,INDEX(D:D,ROW()-1),0))</f>
        <v>0</v>
      </c>
      <c r="E1747" s="217" cm="1">
        <f t="array" ref="E1747">IF(INDEX(I:I,ROW())&lt;&gt;"",VALUE(TRIM(LEFT(INDEX(I:I,ROW()),6))),0)</f>
        <v>0</v>
      </c>
      <c r="F1747" s="283"/>
      <c r="G1747" s="287"/>
      <c r="H1747" s="302"/>
      <c r="I1747" s="288"/>
      <c r="J1747" s="302"/>
      <c r="K1747" s="303"/>
      <c r="L1747" s="50"/>
      <c r="M1747" s="63"/>
    </row>
    <row r="1748" spans="1:13">
      <c r="A1748" s="44" cm="1">
        <f t="array" aca="1" ref="A1748" ca="1">IF(INDEX(B:B,ROW()),COUNTIF(OFFSET(INDEX(B:B,ROW()),ROW()*-1+6,,ROW()-5),TRUE),0)</f>
        <v>0</v>
      </c>
      <c r="B1748" s="44" t="b" cm="1">
        <f t="array" ref="B1748">AND(分科號=INDEX(E:E,ROW()),INDEX(D:D,ROW())&gt;=分起日,INDEX(D:D,ROW())&lt;=分訖日,IF(分專案="全部",TRUE,INDEX(J:J,ROW())=分專案))</f>
        <v>0</v>
      </c>
      <c r="C1748" s="45" cm="1">
        <f t="array" ref="C1748">IF(INDEX(F:F,ROW())&lt;&gt;"",INDEX(F:F,ROW()),IF(INDEX(E:E,ROW())&lt;&gt;0,INDEX(C:C,ROW()-1),0))</f>
        <v>0</v>
      </c>
      <c r="D1748" s="44" cm="1">
        <f t="array" ref="D1748">IF(INDEX(G:G,ROW())&lt;&gt;"",INDEX(G:G,ROW()),IF(INDEX(E:E,ROW())&lt;&gt;0,INDEX(D:D,ROW()-1),0))</f>
        <v>0</v>
      </c>
      <c r="E1748" s="217" cm="1">
        <f t="array" ref="E1748">IF(INDEX(I:I,ROW())&lt;&gt;"",VALUE(TRIM(LEFT(INDEX(I:I,ROW()),6))),0)</f>
        <v>0</v>
      </c>
      <c r="F1748" s="283"/>
      <c r="G1748" s="287"/>
      <c r="H1748" s="302"/>
      <c r="I1748" s="288"/>
      <c r="J1748" s="302"/>
      <c r="K1748" s="303"/>
      <c r="L1748" s="50"/>
      <c r="M1748" s="63"/>
    </row>
    <row r="1749" spans="1:13">
      <c r="A1749" s="44" cm="1">
        <f t="array" aca="1" ref="A1749" ca="1">IF(INDEX(B:B,ROW()),COUNTIF(OFFSET(INDEX(B:B,ROW()),ROW()*-1+6,,ROW()-5),TRUE),0)</f>
        <v>0</v>
      </c>
      <c r="B1749" s="44" t="b" cm="1">
        <f t="array" ref="B1749">AND(分科號=INDEX(E:E,ROW()),INDEX(D:D,ROW())&gt;=分起日,INDEX(D:D,ROW())&lt;=分訖日,IF(分專案="全部",TRUE,INDEX(J:J,ROW())=分專案))</f>
        <v>0</v>
      </c>
      <c r="C1749" s="45" cm="1">
        <f t="array" ref="C1749">IF(INDEX(F:F,ROW())&lt;&gt;"",INDEX(F:F,ROW()),IF(INDEX(E:E,ROW())&lt;&gt;0,INDEX(C:C,ROW()-1),0))</f>
        <v>0</v>
      </c>
      <c r="D1749" s="44" cm="1">
        <f t="array" ref="D1749">IF(INDEX(G:G,ROW())&lt;&gt;"",INDEX(G:G,ROW()),IF(INDEX(E:E,ROW())&lt;&gt;0,INDEX(D:D,ROW()-1),0))</f>
        <v>0</v>
      </c>
      <c r="E1749" s="217" cm="1">
        <f t="array" ref="E1749">IF(INDEX(I:I,ROW())&lt;&gt;"",VALUE(TRIM(LEFT(INDEX(I:I,ROW()),6))),0)</f>
        <v>0</v>
      </c>
      <c r="F1749" s="283"/>
      <c r="G1749" s="287"/>
      <c r="H1749" s="302"/>
      <c r="I1749" s="288"/>
      <c r="J1749" s="302"/>
      <c r="K1749" s="303"/>
      <c r="L1749" s="50"/>
      <c r="M1749" s="63"/>
    </row>
    <row r="1750" spans="1:13">
      <c r="A1750" s="44" cm="1">
        <f t="array" aca="1" ref="A1750" ca="1">IF(INDEX(B:B,ROW()),COUNTIF(OFFSET(INDEX(B:B,ROW()),ROW()*-1+6,,ROW()-5),TRUE),0)</f>
        <v>0</v>
      </c>
      <c r="B1750" s="44" t="b" cm="1">
        <f t="array" ref="B1750">AND(分科號=INDEX(E:E,ROW()),INDEX(D:D,ROW())&gt;=分起日,INDEX(D:D,ROW())&lt;=分訖日,IF(分專案="全部",TRUE,INDEX(J:J,ROW())=分專案))</f>
        <v>0</v>
      </c>
      <c r="C1750" s="45" cm="1">
        <f t="array" ref="C1750">IF(INDEX(F:F,ROW())&lt;&gt;"",INDEX(F:F,ROW()),IF(INDEX(E:E,ROW())&lt;&gt;0,INDEX(C:C,ROW()-1),0))</f>
        <v>0</v>
      </c>
      <c r="D1750" s="44" cm="1">
        <f t="array" ref="D1750">IF(INDEX(G:G,ROW())&lt;&gt;"",INDEX(G:G,ROW()),IF(INDEX(E:E,ROW())&lt;&gt;0,INDEX(D:D,ROW()-1),0))</f>
        <v>0</v>
      </c>
      <c r="E1750" s="217" cm="1">
        <f t="array" ref="E1750">IF(INDEX(I:I,ROW())&lt;&gt;"",VALUE(TRIM(LEFT(INDEX(I:I,ROW()),6))),0)</f>
        <v>0</v>
      </c>
      <c r="F1750" s="283"/>
      <c r="G1750" s="287"/>
      <c r="H1750" s="302"/>
      <c r="I1750" s="288"/>
      <c r="J1750" s="302"/>
      <c r="K1750" s="303"/>
      <c r="L1750" s="50"/>
      <c r="M1750" s="63"/>
    </row>
    <row r="1751" spans="1:13">
      <c r="A1751" s="44" cm="1">
        <f t="array" aca="1" ref="A1751" ca="1">IF(INDEX(B:B,ROW()),COUNTIF(OFFSET(INDEX(B:B,ROW()),ROW()*-1+6,,ROW()-5),TRUE),0)</f>
        <v>0</v>
      </c>
      <c r="B1751" s="44" t="b" cm="1">
        <f t="array" ref="B1751">AND(分科號=INDEX(E:E,ROW()),INDEX(D:D,ROW())&gt;=分起日,INDEX(D:D,ROW())&lt;=分訖日,IF(分專案="全部",TRUE,INDEX(J:J,ROW())=分專案))</f>
        <v>0</v>
      </c>
      <c r="C1751" s="45" cm="1">
        <f t="array" ref="C1751">IF(INDEX(F:F,ROW())&lt;&gt;"",INDEX(F:F,ROW()),IF(INDEX(E:E,ROW())&lt;&gt;0,INDEX(C:C,ROW()-1),0))</f>
        <v>0</v>
      </c>
      <c r="D1751" s="44" cm="1">
        <f t="array" ref="D1751">IF(INDEX(G:G,ROW())&lt;&gt;"",INDEX(G:G,ROW()),IF(INDEX(E:E,ROW())&lt;&gt;0,INDEX(D:D,ROW()-1),0))</f>
        <v>0</v>
      </c>
      <c r="E1751" s="217" cm="1">
        <f t="array" ref="E1751">IF(INDEX(I:I,ROW())&lt;&gt;"",VALUE(TRIM(LEFT(INDEX(I:I,ROW()),6))),0)</f>
        <v>0</v>
      </c>
      <c r="F1751" s="283"/>
      <c r="G1751" s="287"/>
      <c r="H1751" s="302"/>
      <c r="I1751" s="288"/>
      <c r="J1751" s="302"/>
      <c r="K1751" s="303"/>
      <c r="L1751" s="50"/>
      <c r="M1751" s="63"/>
    </row>
    <row r="1752" spans="1:13">
      <c r="A1752" s="44" cm="1">
        <f t="array" aca="1" ref="A1752" ca="1">IF(INDEX(B:B,ROW()),COUNTIF(OFFSET(INDEX(B:B,ROW()),ROW()*-1+6,,ROW()-5),TRUE),0)</f>
        <v>0</v>
      </c>
      <c r="B1752" s="44" t="b" cm="1">
        <f t="array" ref="B1752">AND(分科號=INDEX(E:E,ROW()),INDEX(D:D,ROW())&gt;=分起日,INDEX(D:D,ROW())&lt;=分訖日,IF(分專案="全部",TRUE,INDEX(J:J,ROW())=分專案))</f>
        <v>0</v>
      </c>
      <c r="C1752" s="45" cm="1">
        <f t="array" ref="C1752">IF(INDEX(F:F,ROW())&lt;&gt;"",INDEX(F:F,ROW()),IF(INDEX(E:E,ROW())&lt;&gt;0,INDEX(C:C,ROW()-1),0))</f>
        <v>0</v>
      </c>
      <c r="D1752" s="44" cm="1">
        <f t="array" ref="D1752">IF(INDEX(G:G,ROW())&lt;&gt;"",INDEX(G:G,ROW()),IF(INDEX(E:E,ROW())&lt;&gt;0,INDEX(D:D,ROW()-1),0))</f>
        <v>0</v>
      </c>
      <c r="E1752" s="217" cm="1">
        <f t="array" ref="E1752">IF(INDEX(I:I,ROW())&lt;&gt;"",VALUE(TRIM(LEFT(INDEX(I:I,ROW()),6))),0)</f>
        <v>0</v>
      </c>
      <c r="F1752" s="283"/>
      <c r="G1752" s="287"/>
      <c r="H1752" s="302"/>
      <c r="I1752" s="288"/>
      <c r="J1752" s="302"/>
      <c r="K1752" s="303"/>
      <c r="L1752" s="50"/>
      <c r="M1752" s="63"/>
    </row>
    <row r="1753" spans="1:13">
      <c r="A1753" s="44" cm="1">
        <f t="array" aca="1" ref="A1753" ca="1">IF(INDEX(B:B,ROW()),COUNTIF(OFFSET(INDEX(B:B,ROW()),ROW()*-1+6,,ROW()-5),TRUE),0)</f>
        <v>0</v>
      </c>
      <c r="B1753" s="44" t="b" cm="1">
        <f t="array" ref="B1753">AND(分科號=INDEX(E:E,ROW()),INDEX(D:D,ROW())&gt;=分起日,INDEX(D:D,ROW())&lt;=分訖日,IF(分專案="全部",TRUE,INDEX(J:J,ROW())=分專案))</f>
        <v>0</v>
      </c>
      <c r="C1753" s="45" cm="1">
        <f t="array" ref="C1753">IF(INDEX(F:F,ROW())&lt;&gt;"",INDEX(F:F,ROW()),IF(INDEX(E:E,ROW())&lt;&gt;0,INDEX(C:C,ROW()-1),0))</f>
        <v>0</v>
      </c>
      <c r="D1753" s="44" cm="1">
        <f t="array" ref="D1753">IF(INDEX(G:G,ROW())&lt;&gt;"",INDEX(G:G,ROW()),IF(INDEX(E:E,ROW())&lt;&gt;0,INDEX(D:D,ROW()-1),0))</f>
        <v>0</v>
      </c>
      <c r="E1753" s="217" cm="1">
        <f t="array" ref="E1753">IF(INDEX(I:I,ROW())&lt;&gt;"",VALUE(TRIM(LEFT(INDEX(I:I,ROW()),6))),0)</f>
        <v>0</v>
      </c>
      <c r="F1753" s="283"/>
      <c r="G1753" s="287"/>
      <c r="H1753" s="302"/>
      <c r="I1753" s="288"/>
      <c r="J1753" s="302"/>
      <c r="K1753" s="303"/>
      <c r="L1753" s="50"/>
      <c r="M1753" s="63"/>
    </row>
    <row r="1754" spans="1:13">
      <c r="A1754" s="44" cm="1">
        <f t="array" aca="1" ref="A1754" ca="1">IF(INDEX(B:B,ROW()),COUNTIF(OFFSET(INDEX(B:B,ROW()),ROW()*-1+6,,ROW()-5),TRUE),0)</f>
        <v>0</v>
      </c>
      <c r="B1754" s="44" t="b" cm="1">
        <f t="array" ref="B1754">AND(分科號=INDEX(E:E,ROW()),INDEX(D:D,ROW())&gt;=分起日,INDEX(D:D,ROW())&lt;=分訖日,IF(分專案="全部",TRUE,INDEX(J:J,ROW())=分專案))</f>
        <v>0</v>
      </c>
      <c r="C1754" s="45" cm="1">
        <f t="array" ref="C1754">IF(INDEX(F:F,ROW())&lt;&gt;"",INDEX(F:F,ROW()),IF(INDEX(E:E,ROW())&lt;&gt;0,INDEX(C:C,ROW()-1),0))</f>
        <v>0</v>
      </c>
      <c r="D1754" s="44" cm="1">
        <f t="array" ref="D1754">IF(INDEX(G:G,ROW())&lt;&gt;"",INDEX(G:G,ROW()),IF(INDEX(E:E,ROW())&lt;&gt;0,INDEX(D:D,ROW()-1),0))</f>
        <v>0</v>
      </c>
      <c r="E1754" s="217" cm="1">
        <f t="array" ref="E1754">IF(INDEX(I:I,ROW())&lt;&gt;"",VALUE(TRIM(LEFT(INDEX(I:I,ROW()),6))),0)</f>
        <v>0</v>
      </c>
      <c r="F1754" s="283"/>
      <c r="G1754" s="287"/>
      <c r="H1754" s="302"/>
      <c r="I1754" s="288"/>
      <c r="J1754" s="302"/>
      <c r="K1754" s="303"/>
      <c r="L1754" s="50"/>
      <c r="M1754" s="63"/>
    </row>
    <row r="1755" spans="1:13">
      <c r="A1755" s="44" cm="1">
        <f t="array" aca="1" ref="A1755" ca="1">IF(INDEX(B:B,ROW()),COUNTIF(OFFSET(INDEX(B:B,ROW()),ROW()*-1+6,,ROW()-5),TRUE),0)</f>
        <v>0</v>
      </c>
      <c r="B1755" s="44" t="b" cm="1">
        <f t="array" ref="B1755">AND(分科號=INDEX(E:E,ROW()),INDEX(D:D,ROW())&gt;=分起日,INDEX(D:D,ROW())&lt;=分訖日,IF(分專案="全部",TRUE,INDEX(J:J,ROW())=分專案))</f>
        <v>0</v>
      </c>
      <c r="C1755" s="45" cm="1">
        <f t="array" ref="C1755">IF(INDEX(F:F,ROW())&lt;&gt;"",INDEX(F:F,ROW()),IF(INDEX(E:E,ROW())&lt;&gt;0,INDEX(C:C,ROW()-1),0))</f>
        <v>0</v>
      </c>
      <c r="D1755" s="44" cm="1">
        <f t="array" ref="D1755">IF(INDEX(G:G,ROW())&lt;&gt;"",INDEX(G:G,ROW()),IF(INDEX(E:E,ROW())&lt;&gt;0,INDEX(D:D,ROW()-1),0))</f>
        <v>0</v>
      </c>
      <c r="E1755" s="217" cm="1">
        <f t="array" ref="E1755">IF(INDEX(I:I,ROW())&lt;&gt;"",VALUE(TRIM(LEFT(INDEX(I:I,ROW()),6))),0)</f>
        <v>0</v>
      </c>
      <c r="F1755" s="283"/>
      <c r="G1755" s="287"/>
      <c r="H1755" s="302"/>
      <c r="I1755" s="288"/>
      <c r="J1755" s="302"/>
      <c r="K1755" s="303"/>
      <c r="L1755" s="50"/>
      <c r="M1755" s="63"/>
    </row>
    <row r="1756" spans="1:13">
      <c r="A1756" s="44" cm="1">
        <f t="array" aca="1" ref="A1756" ca="1">IF(INDEX(B:B,ROW()),COUNTIF(OFFSET(INDEX(B:B,ROW()),ROW()*-1+6,,ROW()-5),TRUE),0)</f>
        <v>0</v>
      </c>
      <c r="B1756" s="44" t="b" cm="1">
        <f t="array" ref="B1756">AND(分科號=INDEX(E:E,ROW()),INDEX(D:D,ROW())&gt;=分起日,INDEX(D:D,ROW())&lt;=分訖日,IF(分專案="全部",TRUE,INDEX(J:J,ROW())=分專案))</f>
        <v>0</v>
      </c>
      <c r="C1756" s="45" cm="1">
        <f t="array" ref="C1756">IF(INDEX(F:F,ROW())&lt;&gt;"",INDEX(F:F,ROW()),IF(INDEX(E:E,ROW())&lt;&gt;0,INDEX(C:C,ROW()-1),0))</f>
        <v>0</v>
      </c>
      <c r="D1756" s="44" cm="1">
        <f t="array" ref="D1756">IF(INDEX(G:G,ROW())&lt;&gt;"",INDEX(G:G,ROW()),IF(INDEX(E:E,ROW())&lt;&gt;0,INDEX(D:D,ROW()-1),0))</f>
        <v>0</v>
      </c>
      <c r="E1756" s="217" cm="1">
        <f t="array" ref="E1756">IF(INDEX(I:I,ROW())&lt;&gt;"",VALUE(TRIM(LEFT(INDEX(I:I,ROW()),6))),0)</f>
        <v>0</v>
      </c>
      <c r="F1756" s="283"/>
      <c r="G1756" s="287"/>
      <c r="H1756" s="302"/>
      <c r="I1756" s="288"/>
      <c r="J1756" s="302"/>
      <c r="K1756" s="303"/>
      <c r="L1756" s="50"/>
      <c r="M1756" s="63"/>
    </row>
    <row r="1757" spans="1:13">
      <c r="A1757" s="44" cm="1">
        <f t="array" aca="1" ref="A1757" ca="1">IF(INDEX(B:B,ROW()),COUNTIF(OFFSET(INDEX(B:B,ROW()),ROW()*-1+6,,ROW()-5),TRUE),0)</f>
        <v>0</v>
      </c>
      <c r="B1757" s="44" t="b" cm="1">
        <f t="array" ref="B1757">AND(分科號=INDEX(E:E,ROW()),INDEX(D:D,ROW())&gt;=分起日,INDEX(D:D,ROW())&lt;=分訖日,IF(分專案="全部",TRUE,INDEX(J:J,ROW())=分專案))</f>
        <v>0</v>
      </c>
      <c r="C1757" s="45" cm="1">
        <f t="array" ref="C1757">IF(INDEX(F:F,ROW())&lt;&gt;"",INDEX(F:F,ROW()),IF(INDEX(E:E,ROW())&lt;&gt;0,INDEX(C:C,ROW()-1),0))</f>
        <v>0</v>
      </c>
      <c r="D1757" s="44" cm="1">
        <f t="array" ref="D1757">IF(INDEX(G:G,ROW())&lt;&gt;"",INDEX(G:G,ROW()),IF(INDEX(E:E,ROW())&lt;&gt;0,INDEX(D:D,ROW()-1),0))</f>
        <v>0</v>
      </c>
      <c r="E1757" s="217" cm="1">
        <f t="array" ref="E1757">IF(INDEX(I:I,ROW())&lt;&gt;"",VALUE(TRIM(LEFT(INDEX(I:I,ROW()),6))),0)</f>
        <v>0</v>
      </c>
      <c r="F1757" s="283"/>
      <c r="G1757" s="287"/>
      <c r="H1757" s="302"/>
      <c r="I1757" s="288"/>
      <c r="J1757" s="302"/>
      <c r="K1757" s="303"/>
      <c r="L1757" s="50"/>
      <c r="M1757" s="63"/>
    </row>
    <row r="1758" spans="1:13">
      <c r="A1758" s="44" cm="1">
        <f t="array" aca="1" ref="A1758" ca="1">IF(INDEX(B:B,ROW()),COUNTIF(OFFSET(INDEX(B:B,ROW()),ROW()*-1+6,,ROW()-5),TRUE),0)</f>
        <v>0</v>
      </c>
      <c r="B1758" s="44" t="b" cm="1">
        <f t="array" ref="B1758">AND(分科號=INDEX(E:E,ROW()),INDEX(D:D,ROW())&gt;=分起日,INDEX(D:D,ROW())&lt;=分訖日,IF(分專案="全部",TRUE,INDEX(J:J,ROW())=分專案))</f>
        <v>0</v>
      </c>
      <c r="C1758" s="45" cm="1">
        <f t="array" ref="C1758">IF(INDEX(F:F,ROW())&lt;&gt;"",INDEX(F:F,ROW()),IF(INDEX(E:E,ROW())&lt;&gt;0,INDEX(C:C,ROW()-1),0))</f>
        <v>0</v>
      </c>
      <c r="D1758" s="44" cm="1">
        <f t="array" ref="D1758">IF(INDEX(G:G,ROW())&lt;&gt;"",INDEX(G:G,ROW()),IF(INDEX(E:E,ROW())&lt;&gt;0,INDEX(D:D,ROW()-1),0))</f>
        <v>0</v>
      </c>
      <c r="E1758" s="217" cm="1">
        <f t="array" ref="E1758">IF(INDEX(I:I,ROW())&lt;&gt;"",VALUE(TRIM(LEFT(INDEX(I:I,ROW()),6))),0)</f>
        <v>0</v>
      </c>
      <c r="F1758" s="283"/>
      <c r="G1758" s="287"/>
      <c r="H1758" s="302"/>
      <c r="I1758" s="288"/>
      <c r="J1758" s="302"/>
      <c r="K1758" s="303"/>
      <c r="L1758" s="50"/>
      <c r="M1758" s="63"/>
    </row>
    <row r="1759" spans="1:13">
      <c r="A1759" s="44" cm="1">
        <f t="array" aca="1" ref="A1759" ca="1">IF(INDEX(B:B,ROW()),COUNTIF(OFFSET(INDEX(B:B,ROW()),ROW()*-1+6,,ROW()-5),TRUE),0)</f>
        <v>0</v>
      </c>
      <c r="B1759" s="44" t="b" cm="1">
        <f t="array" ref="B1759">AND(分科號=INDEX(E:E,ROW()),INDEX(D:D,ROW())&gt;=分起日,INDEX(D:D,ROW())&lt;=分訖日,IF(分專案="全部",TRUE,INDEX(J:J,ROW())=分專案))</f>
        <v>0</v>
      </c>
      <c r="C1759" s="45" cm="1">
        <f t="array" ref="C1759">IF(INDEX(F:F,ROW())&lt;&gt;"",INDEX(F:F,ROW()),IF(INDEX(E:E,ROW())&lt;&gt;0,INDEX(C:C,ROW()-1),0))</f>
        <v>0</v>
      </c>
      <c r="D1759" s="44" cm="1">
        <f t="array" ref="D1759">IF(INDEX(G:G,ROW())&lt;&gt;"",INDEX(G:G,ROW()),IF(INDEX(E:E,ROW())&lt;&gt;0,INDEX(D:D,ROW()-1),0))</f>
        <v>0</v>
      </c>
      <c r="E1759" s="217" cm="1">
        <f t="array" ref="E1759">IF(INDEX(I:I,ROW())&lt;&gt;"",VALUE(TRIM(LEFT(INDEX(I:I,ROW()),6))),0)</f>
        <v>0</v>
      </c>
      <c r="F1759" s="283"/>
      <c r="G1759" s="287"/>
      <c r="H1759" s="302"/>
      <c r="I1759" s="288"/>
      <c r="J1759" s="302"/>
      <c r="K1759" s="303"/>
      <c r="L1759" s="50"/>
      <c r="M1759" s="63"/>
    </row>
    <row r="1760" spans="1:13">
      <c r="A1760" s="44" cm="1">
        <f t="array" aca="1" ref="A1760" ca="1">IF(INDEX(B:B,ROW()),COUNTIF(OFFSET(INDEX(B:B,ROW()),ROW()*-1+6,,ROW()-5),TRUE),0)</f>
        <v>0</v>
      </c>
      <c r="B1760" s="44" t="b" cm="1">
        <f t="array" ref="B1760">AND(分科號=INDEX(E:E,ROW()),INDEX(D:D,ROW())&gt;=分起日,INDEX(D:D,ROW())&lt;=分訖日,IF(分專案="全部",TRUE,INDEX(J:J,ROW())=分專案))</f>
        <v>0</v>
      </c>
      <c r="C1760" s="45" cm="1">
        <f t="array" ref="C1760">IF(INDEX(F:F,ROW())&lt;&gt;"",INDEX(F:F,ROW()),IF(INDEX(E:E,ROW())&lt;&gt;0,INDEX(C:C,ROW()-1),0))</f>
        <v>0</v>
      </c>
      <c r="D1760" s="44" cm="1">
        <f t="array" ref="D1760">IF(INDEX(G:G,ROW())&lt;&gt;"",INDEX(G:G,ROW()),IF(INDEX(E:E,ROW())&lt;&gt;0,INDEX(D:D,ROW()-1),0))</f>
        <v>0</v>
      </c>
      <c r="E1760" s="217" cm="1">
        <f t="array" ref="E1760">IF(INDEX(I:I,ROW())&lt;&gt;"",VALUE(TRIM(LEFT(INDEX(I:I,ROW()),6))),0)</f>
        <v>0</v>
      </c>
      <c r="F1760" s="283"/>
      <c r="G1760" s="287"/>
      <c r="H1760" s="302"/>
      <c r="I1760" s="288"/>
      <c r="J1760" s="302"/>
      <c r="K1760" s="303"/>
      <c r="L1760" s="50"/>
      <c r="M1760" s="63"/>
    </row>
    <row r="1761" spans="1:13">
      <c r="A1761" s="44" cm="1">
        <f t="array" aca="1" ref="A1761" ca="1">IF(INDEX(B:B,ROW()),COUNTIF(OFFSET(INDEX(B:B,ROW()),ROW()*-1+6,,ROW()-5),TRUE),0)</f>
        <v>0</v>
      </c>
      <c r="B1761" s="44" t="b" cm="1">
        <f t="array" ref="B1761">AND(分科號=INDEX(E:E,ROW()),INDEX(D:D,ROW())&gt;=分起日,INDEX(D:D,ROW())&lt;=分訖日,IF(分專案="全部",TRUE,INDEX(J:J,ROW())=分專案))</f>
        <v>0</v>
      </c>
      <c r="C1761" s="45" cm="1">
        <f t="array" ref="C1761">IF(INDEX(F:F,ROW())&lt;&gt;"",INDEX(F:F,ROW()),IF(INDEX(E:E,ROW())&lt;&gt;0,INDEX(C:C,ROW()-1),0))</f>
        <v>0</v>
      </c>
      <c r="D1761" s="44" cm="1">
        <f t="array" ref="D1761">IF(INDEX(G:G,ROW())&lt;&gt;"",INDEX(G:G,ROW()),IF(INDEX(E:E,ROW())&lt;&gt;0,INDEX(D:D,ROW()-1),0))</f>
        <v>0</v>
      </c>
      <c r="E1761" s="217" cm="1">
        <f t="array" ref="E1761">IF(INDEX(I:I,ROW())&lt;&gt;"",VALUE(TRIM(LEFT(INDEX(I:I,ROW()),6))),0)</f>
        <v>0</v>
      </c>
      <c r="F1761" s="283"/>
      <c r="G1761" s="287"/>
      <c r="H1761" s="302"/>
      <c r="I1761" s="288"/>
      <c r="J1761" s="302"/>
      <c r="K1761" s="303"/>
      <c r="L1761" s="50"/>
      <c r="M1761" s="63"/>
    </row>
    <row r="1762" spans="1:13">
      <c r="A1762" s="44" cm="1">
        <f t="array" aca="1" ref="A1762" ca="1">IF(INDEX(B:B,ROW()),COUNTIF(OFFSET(INDEX(B:B,ROW()),ROW()*-1+6,,ROW()-5),TRUE),0)</f>
        <v>0</v>
      </c>
      <c r="B1762" s="44" t="b" cm="1">
        <f t="array" ref="B1762">AND(分科號=INDEX(E:E,ROW()),INDEX(D:D,ROW())&gt;=分起日,INDEX(D:D,ROW())&lt;=分訖日,IF(分專案="全部",TRUE,INDEX(J:J,ROW())=分專案))</f>
        <v>0</v>
      </c>
      <c r="C1762" s="45" cm="1">
        <f t="array" ref="C1762">IF(INDEX(F:F,ROW())&lt;&gt;"",INDEX(F:F,ROW()),IF(INDEX(E:E,ROW())&lt;&gt;0,INDEX(C:C,ROW()-1),0))</f>
        <v>0</v>
      </c>
      <c r="D1762" s="44" cm="1">
        <f t="array" ref="D1762">IF(INDEX(G:G,ROW())&lt;&gt;"",INDEX(G:G,ROW()),IF(INDEX(E:E,ROW())&lt;&gt;0,INDEX(D:D,ROW()-1),0))</f>
        <v>0</v>
      </c>
      <c r="E1762" s="217" cm="1">
        <f t="array" ref="E1762">IF(INDEX(I:I,ROW())&lt;&gt;"",VALUE(TRIM(LEFT(INDEX(I:I,ROW()),6))),0)</f>
        <v>0</v>
      </c>
      <c r="F1762" s="283"/>
      <c r="G1762" s="287"/>
      <c r="H1762" s="302"/>
      <c r="I1762" s="288"/>
      <c r="J1762" s="302"/>
      <c r="K1762" s="303"/>
      <c r="L1762" s="50"/>
      <c r="M1762" s="63"/>
    </row>
    <row r="1763" spans="1:13">
      <c r="A1763" s="44" cm="1">
        <f t="array" aca="1" ref="A1763" ca="1">IF(INDEX(B:B,ROW()),COUNTIF(OFFSET(INDEX(B:B,ROW()),ROW()*-1+6,,ROW()-5),TRUE),0)</f>
        <v>0</v>
      </c>
      <c r="B1763" s="44" t="b" cm="1">
        <f t="array" ref="B1763">AND(分科號=INDEX(E:E,ROW()),INDEX(D:D,ROW())&gt;=分起日,INDEX(D:D,ROW())&lt;=分訖日,IF(分專案="全部",TRUE,INDEX(J:J,ROW())=分專案))</f>
        <v>0</v>
      </c>
      <c r="C1763" s="45" cm="1">
        <f t="array" ref="C1763">IF(INDEX(F:F,ROW())&lt;&gt;"",INDEX(F:F,ROW()),IF(INDEX(E:E,ROW())&lt;&gt;0,INDEX(C:C,ROW()-1),0))</f>
        <v>0</v>
      </c>
      <c r="D1763" s="44" cm="1">
        <f t="array" ref="D1763">IF(INDEX(G:G,ROW())&lt;&gt;"",INDEX(G:G,ROW()),IF(INDEX(E:E,ROW())&lt;&gt;0,INDEX(D:D,ROW()-1),0))</f>
        <v>0</v>
      </c>
      <c r="E1763" s="217" cm="1">
        <f t="array" ref="E1763">IF(INDEX(I:I,ROW())&lt;&gt;"",VALUE(TRIM(LEFT(INDEX(I:I,ROW()),6))),0)</f>
        <v>0</v>
      </c>
      <c r="F1763" s="283"/>
      <c r="G1763" s="287"/>
      <c r="H1763" s="302"/>
      <c r="I1763" s="288"/>
      <c r="J1763" s="302"/>
      <c r="K1763" s="303"/>
      <c r="L1763" s="50"/>
      <c r="M1763" s="63"/>
    </row>
    <row r="1764" spans="1:13">
      <c r="A1764" s="44" cm="1">
        <f t="array" aca="1" ref="A1764" ca="1">IF(INDEX(B:B,ROW()),COUNTIF(OFFSET(INDEX(B:B,ROW()),ROW()*-1+6,,ROW()-5),TRUE),0)</f>
        <v>0</v>
      </c>
      <c r="B1764" s="44" t="b" cm="1">
        <f t="array" ref="B1764">AND(分科號=INDEX(E:E,ROW()),INDEX(D:D,ROW())&gt;=分起日,INDEX(D:D,ROW())&lt;=分訖日,IF(分專案="全部",TRUE,INDEX(J:J,ROW())=分專案))</f>
        <v>0</v>
      </c>
      <c r="C1764" s="45" cm="1">
        <f t="array" ref="C1764">IF(INDEX(F:F,ROW())&lt;&gt;"",INDEX(F:F,ROW()),IF(INDEX(E:E,ROW())&lt;&gt;0,INDEX(C:C,ROW()-1),0))</f>
        <v>0</v>
      </c>
      <c r="D1764" s="44" cm="1">
        <f t="array" ref="D1764">IF(INDEX(G:G,ROW())&lt;&gt;"",INDEX(G:G,ROW()),IF(INDEX(E:E,ROW())&lt;&gt;0,INDEX(D:D,ROW()-1),0))</f>
        <v>0</v>
      </c>
      <c r="E1764" s="217" cm="1">
        <f t="array" ref="E1764">IF(INDEX(I:I,ROW())&lt;&gt;"",VALUE(TRIM(LEFT(INDEX(I:I,ROW()),6))),0)</f>
        <v>0</v>
      </c>
      <c r="F1764" s="283"/>
      <c r="G1764" s="287"/>
      <c r="H1764" s="302"/>
      <c r="I1764" s="288"/>
      <c r="J1764" s="302"/>
      <c r="K1764" s="303"/>
      <c r="L1764" s="50"/>
      <c r="M1764" s="63"/>
    </row>
    <row r="1765" spans="1:13">
      <c r="A1765" s="44" cm="1">
        <f t="array" aca="1" ref="A1765" ca="1">IF(INDEX(B:B,ROW()),COUNTIF(OFFSET(INDEX(B:B,ROW()),ROW()*-1+6,,ROW()-5),TRUE),0)</f>
        <v>0</v>
      </c>
      <c r="B1765" s="44" t="b" cm="1">
        <f t="array" ref="B1765">AND(分科號=INDEX(E:E,ROW()),INDEX(D:D,ROW())&gt;=分起日,INDEX(D:D,ROW())&lt;=分訖日,IF(分專案="全部",TRUE,INDEX(J:J,ROW())=分專案))</f>
        <v>0</v>
      </c>
      <c r="C1765" s="45" cm="1">
        <f t="array" ref="C1765">IF(INDEX(F:F,ROW())&lt;&gt;"",INDEX(F:F,ROW()),IF(INDEX(E:E,ROW())&lt;&gt;0,INDEX(C:C,ROW()-1),0))</f>
        <v>0</v>
      </c>
      <c r="D1765" s="44" cm="1">
        <f t="array" ref="D1765">IF(INDEX(G:G,ROW())&lt;&gt;"",INDEX(G:G,ROW()),IF(INDEX(E:E,ROW())&lt;&gt;0,INDEX(D:D,ROW()-1),0))</f>
        <v>0</v>
      </c>
      <c r="E1765" s="217" cm="1">
        <f t="array" ref="E1765">IF(INDEX(I:I,ROW())&lt;&gt;"",VALUE(TRIM(LEFT(INDEX(I:I,ROW()),6))),0)</f>
        <v>0</v>
      </c>
      <c r="F1765" s="283"/>
      <c r="G1765" s="287"/>
      <c r="H1765" s="302"/>
      <c r="I1765" s="288"/>
      <c r="J1765" s="302"/>
      <c r="K1765" s="303"/>
      <c r="L1765" s="50"/>
      <c r="M1765" s="63"/>
    </row>
    <row r="1766" spans="1:13">
      <c r="A1766" s="44" cm="1">
        <f t="array" aca="1" ref="A1766" ca="1">IF(INDEX(B:B,ROW()),COUNTIF(OFFSET(INDEX(B:B,ROW()),ROW()*-1+6,,ROW()-5),TRUE),0)</f>
        <v>0</v>
      </c>
      <c r="B1766" s="44" t="b" cm="1">
        <f t="array" ref="B1766">AND(分科號=INDEX(E:E,ROW()),INDEX(D:D,ROW())&gt;=分起日,INDEX(D:D,ROW())&lt;=分訖日,IF(分專案="全部",TRUE,INDEX(J:J,ROW())=分專案))</f>
        <v>0</v>
      </c>
      <c r="C1766" s="45" cm="1">
        <f t="array" ref="C1766">IF(INDEX(F:F,ROW())&lt;&gt;"",INDEX(F:F,ROW()),IF(INDEX(E:E,ROW())&lt;&gt;0,INDEX(C:C,ROW()-1),0))</f>
        <v>0</v>
      </c>
      <c r="D1766" s="44" cm="1">
        <f t="array" ref="D1766">IF(INDEX(G:G,ROW())&lt;&gt;"",INDEX(G:G,ROW()),IF(INDEX(E:E,ROW())&lt;&gt;0,INDEX(D:D,ROW()-1),0))</f>
        <v>0</v>
      </c>
      <c r="E1766" s="217" cm="1">
        <f t="array" ref="E1766">IF(INDEX(I:I,ROW())&lt;&gt;"",VALUE(TRIM(LEFT(INDEX(I:I,ROW()),6))),0)</f>
        <v>0</v>
      </c>
      <c r="F1766" s="283"/>
      <c r="G1766" s="287"/>
      <c r="H1766" s="302"/>
      <c r="I1766" s="288"/>
      <c r="J1766" s="302"/>
      <c r="K1766" s="303"/>
      <c r="L1766" s="50"/>
      <c r="M1766" s="63"/>
    </row>
    <row r="1767" spans="1:13">
      <c r="A1767" s="44" cm="1">
        <f t="array" aca="1" ref="A1767" ca="1">IF(INDEX(B:B,ROW()),COUNTIF(OFFSET(INDEX(B:B,ROW()),ROW()*-1+6,,ROW()-5),TRUE),0)</f>
        <v>0</v>
      </c>
      <c r="B1767" s="44" t="b" cm="1">
        <f t="array" ref="B1767">AND(分科號=INDEX(E:E,ROW()),INDEX(D:D,ROW())&gt;=分起日,INDEX(D:D,ROW())&lt;=分訖日,IF(分專案="全部",TRUE,INDEX(J:J,ROW())=分專案))</f>
        <v>0</v>
      </c>
      <c r="C1767" s="45" cm="1">
        <f t="array" ref="C1767">IF(INDEX(F:F,ROW())&lt;&gt;"",INDEX(F:F,ROW()),IF(INDEX(E:E,ROW())&lt;&gt;0,INDEX(C:C,ROW()-1),0))</f>
        <v>0</v>
      </c>
      <c r="D1767" s="44" cm="1">
        <f t="array" ref="D1767">IF(INDEX(G:G,ROW())&lt;&gt;"",INDEX(G:G,ROW()),IF(INDEX(E:E,ROW())&lt;&gt;0,INDEX(D:D,ROW()-1),0))</f>
        <v>0</v>
      </c>
      <c r="E1767" s="217" cm="1">
        <f t="array" ref="E1767">IF(INDEX(I:I,ROW())&lt;&gt;"",VALUE(TRIM(LEFT(INDEX(I:I,ROW()),6))),0)</f>
        <v>0</v>
      </c>
      <c r="F1767" s="283"/>
      <c r="G1767" s="287"/>
      <c r="H1767" s="302"/>
      <c r="I1767" s="288"/>
      <c r="J1767" s="302"/>
      <c r="K1767" s="303"/>
      <c r="L1767" s="50"/>
      <c r="M1767" s="63"/>
    </row>
    <row r="1768" spans="1:13">
      <c r="A1768" s="44" cm="1">
        <f t="array" aca="1" ref="A1768" ca="1">IF(INDEX(B:B,ROW()),COUNTIF(OFFSET(INDEX(B:B,ROW()),ROW()*-1+6,,ROW()-5),TRUE),0)</f>
        <v>0</v>
      </c>
      <c r="B1768" s="44" t="b" cm="1">
        <f t="array" ref="B1768">AND(分科號=INDEX(E:E,ROW()),INDEX(D:D,ROW())&gt;=分起日,INDEX(D:D,ROW())&lt;=分訖日,IF(分專案="全部",TRUE,INDEX(J:J,ROW())=分專案))</f>
        <v>0</v>
      </c>
      <c r="C1768" s="45" cm="1">
        <f t="array" ref="C1768">IF(INDEX(F:F,ROW())&lt;&gt;"",INDEX(F:F,ROW()),IF(INDEX(E:E,ROW())&lt;&gt;0,INDEX(C:C,ROW()-1),0))</f>
        <v>0</v>
      </c>
      <c r="D1768" s="44" cm="1">
        <f t="array" ref="D1768">IF(INDEX(G:G,ROW())&lt;&gt;"",INDEX(G:G,ROW()),IF(INDEX(E:E,ROW())&lt;&gt;0,INDEX(D:D,ROW()-1),0))</f>
        <v>0</v>
      </c>
      <c r="E1768" s="217" cm="1">
        <f t="array" ref="E1768">IF(INDEX(I:I,ROW())&lt;&gt;"",VALUE(TRIM(LEFT(INDEX(I:I,ROW()),6))),0)</f>
        <v>0</v>
      </c>
      <c r="F1768" s="283"/>
      <c r="G1768" s="287"/>
      <c r="H1768" s="302"/>
      <c r="I1768" s="288"/>
      <c r="J1768" s="302"/>
      <c r="K1768" s="303"/>
      <c r="L1768" s="50"/>
      <c r="M1768" s="63"/>
    </row>
    <row r="1769" spans="1:13">
      <c r="A1769" s="44" cm="1">
        <f t="array" aca="1" ref="A1769" ca="1">IF(INDEX(B:B,ROW()),COUNTIF(OFFSET(INDEX(B:B,ROW()),ROW()*-1+6,,ROW()-5),TRUE),0)</f>
        <v>0</v>
      </c>
      <c r="B1769" s="44" t="b" cm="1">
        <f t="array" ref="B1769">AND(分科號=INDEX(E:E,ROW()),INDEX(D:D,ROW())&gt;=分起日,INDEX(D:D,ROW())&lt;=分訖日,IF(分專案="全部",TRUE,INDEX(J:J,ROW())=分專案))</f>
        <v>0</v>
      </c>
      <c r="C1769" s="45" cm="1">
        <f t="array" ref="C1769">IF(INDEX(F:F,ROW())&lt;&gt;"",INDEX(F:F,ROW()),IF(INDEX(E:E,ROW())&lt;&gt;0,INDEX(C:C,ROW()-1),0))</f>
        <v>0</v>
      </c>
      <c r="D1769" s="44" cm="1">
        <f t="array" ref="D1769">IF(INDEX(G:G,ROW())&lt;&gt;"",INDEX(G:G,ROW()),IF(INDEX(E:E,ROW())&lt;&gt;0,INDEX(D:D,ROW()-1),0))</f>
        <v>0</v>
      </c>
      <c r="E1769" s="217" cm="1">
        <f t="array" ref="E1769">IF(INDEX(I:I,ROW())&lt;&gt;"",VALUE(TRIM(LEFT(INDEX(I:I,ROW()),6))),0)</f>
        <v>0</v>
      </c>
      <c r="F1769" s="283"/>
      <c r="G1769" s="287"/>
      <c r="H1769" s="302"/>
      <c r="I1769" s="288"/>
      <c r="J1769" s="302"/>
      <c r="K1769" s="303"/>
      <c r="L1769" s="50"/>
      <c r="M1769" s="63"/>
    </row>
    <row r="1770" spans="1:13">
      <c r="A1770" s="44" cm="1">
        <f t="array" aca="1" ref="A1770" ca="1">IF(INDEX(B:B,ROW()),COUNTIF(OFFSET(INDEX(B:B,ROW()),ROW()*-1+6,,ROW()-5),TRUE),0)</f>
        <v>0</v>
      </c>
      <c r="B1770" s="44" t="b" cm="1">
        <f t="array" ref="B1770">AND(分科號=INDEX(E:E,ROW()),INDEX(D:D,ROW())&gt;=分起日,INDEX(D:D,ROW())&lt;=分訖日,IF(分專案="全部",TRUE,INDEX(J:J,ROW())=分專案))</f>
        <v>0</v>
      </c>
      <c r="C1770" s="45" cm="1">
        <f t="array" ref="C1770">IF(INDEX(F:F,ROW())&lt;&gt;"",INDEX(F:F,ROW()),IF(INDEX(E:E,ROW())&lt;&gt;0,INDEX(C:C,ROW()-1),0))</f>
        <v>0</v>
      </c>
      <c r="D1770" s="44" cm="1">
        <f t="array" ref="D1770">IF(INDEX(G:G,ROW())&lt;&gt;"",INDEX(G:G,ROW()),IF(INDEX(E:E,ROW())&lt;&gt;0,INDEX(D:D,ROW()-1),0))</f>
        <v>0</v>
      </c>
      <c r="E1770" s="217" cm="1">
        <f t="array" ref="E1770">IF(INDEX(I:I,ROW())&lt;&gt;"",VALUE(TRIM(LEFT(INDEX(I:I,ROW()),6))),0)</f>
        <v>0</v>
      </c>
      <c r="F1770" s="283"/>
      <c r="G1770" s="287"/>
      <c r="H1770" s="302"/>
      <c r="I1770" s="288"/>
      <c r="J1770" s="302"/>
      <c r="K1770" s="303"/>
      <c r="L1770" s="50"/>
      <c r="M1770" s="63"/>
    </row>
    <row r="1771" spans="1:13">
      <c r="A1771" s="44" cm="1">
        <f t="array" aca="1" ref="A1771" ca="1">IF(INDEX(B:B,ROW()),COUNTIF(OFFSET(INDEX(B:B,ROW()),ROW()*-1+6,,ROW()-5),TRUE),0)</f>
        <v>0</v>
      </c>
      <c r="B1771" s="44" t="b" cm="1">
        <f t="array" ref="B1771">AND(分科號=INDEX(E:E,ROW()),INDEX(D:D,ROW())&gt;=分起日,INDEX(D:D,ROW())&lt;=分訖日,IF(分專案="全部",TRUE,INDEX(J:J,ROW())=分專案))</f>
        <v>0</v>
      </c>
      <c r="C1771" s="45" cm="1">
        <f t="array" ref="C1771">IF(INDEX(F:F,ROW())&lt;&gt;"",INDEX(F:F,ROW()),IF(INDEX(E:E,ROW())&lt;&gt;0,INDEX(C:C,ROW()-1),0))</f>
        <v>0</v>
      </c>
      <c r="D1771" s="44" cm="1">
        <f t="array" ref="D1771">IF(INDEX(G:G,ROW())&lt;&gt;"",INDEX(G:G,ROW()),IF(INDEX(E:E,ROW())&lt;&gt;0,INDEX(D:D,ROW()-1),0))</f>
        <v>0</v>
      </c>
      <c r="E1771" s="217" cm="1">
        <f t="array" ref="E1771">IF(INDEX(I:I,ROW())&lt;&gt;"",VALUE(TRIM(LEFT(INDEX(I:I,ROW()),6))),0)</f>
        <v>0</v>
      </c>
      <c r="F1771" s="283"/>
      <c r="G1771" s="287"/>
      <c r="H1771" s="302"/>
      <c r="I1771" s="288"/>
      <c r="J1771" s="302"/>
      <c r="K1771" s="303"/>
      <c r="L1771" s="50"/>
      <c r="M1771" s="63"/>
    </row>
    <row r="1772" spans="1:13">
      <c r="A1772" s="44" cm="1">
        <f t="array" aca="1" ref="A1772" ca="1">IF(INDEX(B:B,ROW()),COUNTIF(OFFSET(INDEX(B:B,ROW()),ROW()*-1+6,,ROW()-5),TRUE),0)</f>
        <v>0</v>
      </c>
      <c r="B1772" s="44" t="b" cm="1">
        <f t="array" ref="B1772">AND(分科號=INDEX(E:E,ROW()),INDEX(D:D,ROW())&gt;=分起日,INDEX(D:D,ROW())&lt;=分訖日,IF(分專案="全部",TRUE,INDEX(J:J,ROW())=分專案))</f>
        <v>0</v>
      </c>
      <c r="C1772" s="45" cm="1">
        <f t="array" ref="C1772">IF(INDEX(F:F,ROW())&lt;&gt;"",INDEX(F:F,ROW()),IF(INDEX(E:E,ROW())&lt;&gt;0,INDEX(C:C,ROW()-1),0))</f>
        <v>0</v>
      </c>
      <c r="D1772" s="44" cm="1">
        <f t="array" ref="D1772">IF(INDEX(G:G,ROW())&lt;&gt;"",INDEX(G:G,ROW()),IF(INDEX(E:E,ROW())&lt;&gt;0,INDEX(D:D,ROW()-1),0))</f>
        <v>0</v>
      </c>
      <c r="E1772" s="217" cm="1">
        <f t="array" ref="E1772">IF(INDEX(I:I,ROW())&lt;&gt;"",VALUE(TRIM(LEFT(INDEX(I:I,ROW()),6))),0)</f>
        <v>0</v>
      </c>
      <c r="F1772" s="283"/>
      <c r="G1772" s="287"/>
      <c r="H1772" s="302"/>
      <c r="I1772" s="288"/>
      <c r="J1772" s="302"/>
      <c r="K1772" s="303"/>
      <c r="L1772" s="50"/>
      <c r="M1772" s="63"/>
    </row>
    <row r="1773" spans="1:13">
      <c r="A1773" s="44" cm="1">
        <f t="array" aca="1" ref="A1773" ca="1">IF(INDEX(B:B,ROW()),COUNTIF(OFFSET(INDEX(B:B,ROW()),ROW()*-1+6,,ROW()-5),TRUE),0)</f>
        <v>0</v>
      </c>
      <c r="B1773" s="44" t="b" cm="1">
        <f t="array" ref="B1773">AND(分科號=INDEX(E:E,ROW()),INDEX(D:D,ROW())&gt;=分起日,INDEX(D:D,ROW())&lt;=分訖日,IF(分專案="全部",TRUE,INDEX(J:J,ROW())=分專案))</f>
        <v>0</v>
      </c>
      <c r="C1773" s="45" cm="1">
        <f t="array" ref="C1773">IF(INDEX(F:F,ROW())&lt;&gt;"",INDEX(F:F,ROW()),IF(INDEX(E:E,ROW())&lt;&gt;0,INDEX(C:C,ROW()-1),0))</f>
        <v>0</v>
      </c>
      <c r="D1773" s="44" cm="1">
        <f t="array" ref="D1773">IF(INDEX(G:G,ROW())&lt;&gt;"",INDEX(G:G,ROW()),IF(INDEX(E:E,ROW())&lt;&gt;0,INDEX(D:D,ROW()-1),0))</f>
        <v>0</v>
      </c>
      <c r="E1773" s="217" cm="1">
        <f t="array" ref="E1773">IF(INDEX(I:I,ROW())&lt;&gt;"",VALUE(TRIM(LEFT(INDEX(I:I,ROW()),6))),0)</f>
        <v>0</v>
      </c>
      <c r="F1773" s="283"/>
      <c r="G1773" s="287"/>
      <c r="H1773" s="302"/>
      <c r="I1773" s="288"/>
      <c r="J1773" s="302"/>
      <c r="K1773" s="303"/>
      <c r="L1773" s="50"/>
      <c r="M1773" s="63"/>
    </row>
    <row r="1774" spans="1:13">
      <c r="A1774" s="44" cm="1">
        <f t="array" aca="1" ref="A1774" ca="1">IF(INDEX(B:B,ROW()),COUNTIF(OFFSET(INDEX(B:B,ROW()),ROW()*-1+6,,ROW()-5),TRUE),0)</f>
        <v>0</v>
      </c>
      <c r="B1774" s="44" t="b" cm="1">
        <f t="array" ref="B1774">AND(分科號=INDEX(E:E,ROW()),INDEX(D:D,ROW())&gt;=分起日,INDEX(D:D,ROW())&lt;=分訖日,IF(分專案="全部",TRUE,INDEX(J:J,ROW())=分專案))</f>
        <v>0</v>
      </c>
      <c r="C1774" s="45" cm="1">
        <f t="array" ref="C1774">IF(INDEX(F:F,ROW())&lt;&gt;"",INDEX(F:F,ROW()),IF(INDEX(E:E,ROW())&lt;&gt;0,INDEX(C:C,ROW()-1),0))</f>
        <v>0</v>
      </c>
      <c r="D1774" s="44" cm="1">
        <f t="array" ref="D1774">IF(INDEX(G:G,ROW())&lt;&gt;"",INDEX(G:G,ROW()),IF(INDEX(E:E,ROW())&lt;&gt;0,INDEX(D:D,ROW()-1),0))</f>
        <v>0</v>
      </c>
      <c r="E1774" s="217" cm="1">
        <f t="array" ref="E1774">IF(INDEX(I:I,ROW())&lt;&gt;"",VALUE(TRIM(LEFT(INDEX(I:I,ROW()),6))),0)</f>
        <v>0</v>
      </c>
      <c r="F1774" s="283"/>
      <c r="G1774" s="287"/>
      <c r="H1774" s="302"/>
      <c r="I1774" s="288"/>
      <c r="J1774" s="302"/>
      <c r="K1774" s="303"/>
      <c r="L1774" s="50"/>
      <c r="M1774" s="63"/>
    </row>
    <row r="1775" spans="1:13">
      <c r="A1775" s="44" cm="1">
        <f t="array" aca="1" ref="A1775" ca="1">IF(INDEX(B:B,ROW()),COUNTIF(OFFSET(INDEX(B:B,ROW()),ROW()*-1+6,,ROW()-5),TRUE),0)</f>
        <v>0</v>
      </c>
      <c r="B1775" s="44" t="b" cm="1">
        <f t="array" ref="B1775">AND(分科號=INDEX(E:E,ROW()),INDEX(D:D,ROW())&gt;=分起日,INDEX(D:D,ROW())&lt;=分訖日,IF(分專案="全部",TRUE,INDEX(J:J,ROW())=分專案))</f>
        <v>0</v>
      </c>
      <c r="C1775" s="45" cm="1">
        <f t="array" ref="C1775">IF(INDEX(F:F,ROW())&lt;&gt;"",INDEX(F:F,ROW()),IF(INDEX(E:E,ROW())&lt;&gt;0,INDEX(C:C,ROW()-1),0))</f>
        <v>0</v>
      </c>
      <c r="D1775" s="44" cm="1">
        <f t="array" ref="D1775">IF(INDEX(G:G,ROW())&lt;&gt;"",INDEX(G:G,ROW()),IF(INDEX(E:E,ROW())&lt;&gt;0,INDEX(D:D,ROW()-1),0))</f>
        <v>0</v>
      </c>
      <c r="E1775" s="217" cm="1">
        <f t="array" ref="E1775">IF(INDEX(I:I,ROW())&lt;&gt;"",VALUE(TRIM(LEFT(INDEX(I:I,ROW()),6))),0)</f>
        <v>0</v>
      </c>
      <c r="F1775" s="283"/>
      <c r="G1775" s="287"/>
      <c r="H1775" s="302"/>
      <c r="I1775" s="288"/>
      <c r="J1775" s="302"/>
      <c r="K1775" s="303"/>
      <c r="L1775" s="50"/>
      <c r="M1775" s="63"/>
    </row>
    <row r="1776" spans="1:13">
      <c r="A1776" s="44" cm="1">
        <f t="array" aca="1" ref="A1776" ca="1">IF(INDEX(B:B,ROW()),COUNTIF(OFFSET(INDEX(B:B,ROW()),ROW()*-1+6,,ROW()-5),TRUE),0)</f>
        <v>0</v>
      </c>
      <c r="B1776" s="44" t="b" cm="1">
        <f t="array" ref="B1776">AND(分科號=INDEX(E:E,ROW()),INDEX(D:D,ROW())&gt;=分起日,INDEX(D:D,ROW())&lt;=分訖日,IF(分專案="全部",TRUE,INDEX(J:J,ROW())=分專案))</f>
        <v>0</v>
      </c>
      <c r="C1776" s="45" cm="1">
        <f t="array" ref="C1776">IF(INDEX(F:F,ROW())&lt;&gt;"",INDEX(F:F,ROW()),IF(INDEX(E:E,ROW())&lt;&gt;0,INDEX(C:C,ROW()-1),0))</f>
        <v>0</v>
      </c>
      <c r="D1776" s="44" cm="1">
        <f t="array" ref="D1776">IF(INDEX(G:G,ROW())&lt;&gt;"",INDEX(G:G,ROW()),IF(INDEX(E:E,ROW())&lt;&gt;0,INDEX(D:D,ROW()-1),0))</f>
        <v>0</v>
      </c>
      <c r="E1776" s="217" cm="1">
        <f t="array" ref="E1776">IF(INDEX(I:I,ROW())&lt;&gt;"",VALUE(TRIM(LEFT(INDEX(I:I,ROW()),6))),0)</f>
        <v>0</v>
      </c>
      <c r="F1776" s="283"/>
      <c r="G1776" s="287"/>
      <c r="H1776" s="302"/>
      <c r="I1776" s="288"/>
      <c r="J1776" s="302"/>
      <c r="K1776" s="303"/>
      <c r="L1776" s="50"/>
      <c r="M1776" s="63"/>
    </row>
    <row r="1777" spans="1:13">
      <c r="A1777" s="44" cm="1">
        <f t="array" aca="1" ref="A1777" ca="1">IF(INDEX(B:B,ROW()),COUNTIF(OFFSET(INDEX(B:B,ROW()),ROW()*-1+6,,ROW()-5),TRUE),0)</f>
        <v>0</v>
      </c>
      <c r="B1777" s="44" t="b" cm="1">
        <f t="array" ref="B1777">AND(分科號=INDEX(E:E,ROW()),INDEX(D:D,ROW())&gt;=分起日,INDEX(D:D,ROW())&lt;=分訖日,IF(分專案="全部",TRUE,INDEX(J:J,ROW())=分專案))</f>
        <v>0</v>
      </c>
      <c r="C1777" s="45" cm="1">
        <f t="array" ref="C1777">IF(INDEX(F:F,ROW())&lt;&gt;"",INDEX(F:F,ROW()),IF(INDEX(E:E,ROW())&lt;&gt;0,INDEX(C:C,ROW()-1),0))</f>
        <v>0</v>
      </c>
      <c r="D1777" s="44" cm="1">
        <f t="array" ref="D1777">IF(INDEX(G:G,ROW())&lt;&gt;"",INDEX(G:G,ROW()),IF(INDEX(E:E,ROW())&lt;&gt;0,INDEX(D:D,ROW()-1),0))</f>
        <v>0</v>
      </c>
      <c r="E1777" s="217" cm="1">
        <f t="array" ref="E1777">IF(INDEX(I:I,ROW())&lt;&gt;"",VALUE(TRIM(LEFT(INDEX(I:I,ROW()),6))),0)</f>
        <v>0</v>
      </c>
      <c r="F1777" s="283"/>
      <c r="G1777" s="287"/>
      <c r="H1777" s="302"/>
      <c r="I1777" s="288"/>
      <c r="J1777" s="302"/>
      <c r="K1777" s="303"/>
      <c r="L1777" s="50"/>
      <c r="M1777" s="63"/>
    </row>
    <row r="1778" spans="1:13">
      <c r="A1778" s="44" cm="1">
        <f t="array" aca="1" ref="A1778" ca="1">IF(INDEX(B:B,ROW()),COUNTIF(OFFSET(INDEX(B:B,ROW()),ROW()*-1+6,,ROW()-5),TRUE),0)</f>
        <v>0</v>
      </c>
      <c r="B1778" s="44" t="b" cm="1">
        <f t="array" ref="B1778">AND(分科號=INDEX(E:E,ROW()),INDEX(D:D,ROW())&gt;=分起日,INDEX(D:D,ROW())&lt;=分訖日,IF(分專案="全部",TRUE,INDEX(J:J,ROW())=分專案))</f>
        <v>0</v>
      </c>
      <c r="C1778" s="45" cm="1">
        <f t="array" ref="C1778">IF(INDEX(F:F,ROW())&lt;&gt;"",INDEX(F:F,ROW()),IF(INDEX(E:E,ROW())&lt;&gt;0,INDEX(C:C,ROW()-1),0))</f>
        <v>0</v>
      </c>
      <c r="D1778" s="44" cm="1">
        <f t="array" ref="D1778">IF(INDEX(G:G,ROW())&lt;&gt;"",INDEX(G:G,ROW()),IF(INDEX(E:E,ROW())&lt;&gt;0,INDEX(D:D,ROW()-1),0))</f>
        <v>0</v>
      </c>
      <c r="E1778" s="217" cm="1">
        <f t="array" ref="E1778">IF(INDEX(I:I,ROW())&lt;&gt;"",VALUE(TRIM(LEFT(INDEX(I:I,ROW()),6))),0)</f>
        <v>0</v>
      </c>
      <c r="F1778" s="283"/>
      <c r="G1778" s="287"/>
      <c r="H1778" s="302"/>
      <c r="I1778" s="288"/>
      <c r="J1778" s="302"/>
      <c r="K1778" s="303"/>
      <c r="L1778" s="50"/>
      <c r="M1778" s="63"/>
    </row>
    <row r="1779" spans="1:13">
      <c r="A1779" s="44" cm="1">
        <f t="array" aca="1" ref="A1779" ca="1">IF(INDEX(B:B,ROW()),COUNTIF(OFFSET(INDEX(B:B,ROW()),ROW()*-1+6,,ROW()-5),TRUE),0)</f>
        <v>0</v>
      </c>
      <c r="B1779" s="44" t="b" cm="1">
        <f t="array" ref="B1779">AND(分科號=INDEX(E:E,ROW()),INDEX(D:D,ROW())&gt;=分起日,INDEX(D:D,ROW())&lt;=分訖日,IF(分專案="全部",TRUE,INDEX(J:J,ROW())=分專案))</f>
        <v>0</v>
      </c>
      <c r="C1779" s="45" cm="1">
        <f t="array" ref="C1779">IF(INDEX(F:F,ROW())&lt;&gt;"",INDEX(F:F,ROW()),IF(INDEX(E:E,ROW())&lt;&gt;0,INDEX(C:C,ROW()-1),0))</f>
        <v>0</v>
      </c>
      <c r="D1779" s="44" cm="1">
        <f t="array" ref="D1779">IF(INDEX(G:G,ROW())&lt;&gt;"",INDEX(G:G,ROW()),IF(INDEX(E:E,ROW())&lt;&gt;0,INDEX(D:D,ROW()-1),0))</f>
        <v>0</v>
      </c>
      <c r="E1779" s="217" cm="1">
        <f t="array" ref="E1779">IF(INDEX(I:I,ROW())&lt;&gt;"",VALUE(TRIM(LEFT(INDEX(I:I,ROW()),6))),0)</f>
        <v>0</v>
      </c>
      <c r="F1779" s="283"/>
      <c r="G1779" s="287"/>
      <c r="H1779" s="302"/>
      <c r="I1779" s="288"/>
      <c r="J1779" s="302"/>
      <c r="K1779" s="303"/>
      <c r="L1779" s="50"/>
      <c r="M1779" s="63"/>
    </row>
    <row r="1780" spans="1:13">
      <c r="A1780" s="44" cm="1">
        <f t="array" aca="1" ref="A1780" ca="1">IF(INDEX(B:B,ROW()),COUNTIF(OFFSET(INDEX(B:B,ROW()),ROW()*-1+6,,ROW()-5),TRUE),0)</f>
        <v>0</v>
      </c>
      <c r="B1780" s="44" t="b" cm="1">
        <f t="array" ref="B1780">AND(分科號=INDEX(E:E,ROW()),INDEX(D:D,ROW())&gt;=分起日,INDEX(D:D,ROW())&lt;=分訖日,IF(分專案="全部",TRUE,INDEX(J:J,ROW())=分專案))</f>
        <v>0</v>
      </c>
      <c r="C1780" s="45" cm="1">
        <f t="array" ref="C1780">IF(INDEX(F:F,ROW())&lt;&gt;"",INDEX(F:F,ROW()),IF(INDEX(E:E,ROW())&lt;&gt;0,INDEX(C:C,ROW()-1),0))</f>
        <v>0</v>
      </c>
      <c r="D1780" s="44" cm="1">
        <f t="array" ref="D1780">IF(INDEX(G:G,ROW())&lt;&gt;"",INDEX(G:G,ROW()),IF(INDEX(E:E,ROW())&lt;&gt;0,INDEX(D:D,ROW()-1),0))</f>
        <v>0</v>
      </c>
      <c r="E1780" s="217" cm="1">
        <f t="array" ref="E1780">IF(INDEX(I:I,ROW())&lt;&gt;"",VALUE(TRIM(LEFT(INDEX(I:I,ROW()),6))),0)</f>
        <v>0</v>
      </c>
      <c r="F1780" s="283"/>
      <c r="G1780" s="287"/>
      <c r="H1780" s="302"/>
      <c r="I1780" s="288"/>
      <c r="J1780" s="302"/>
      <c r="K1780" s="303"/>
      <c r="L1780" s="50"/>
      <c r="M1780" s="63"/>
    </row>
    <row r="1781" spans="1:13">
      <c r="A1781" s="44" cm="1">
        <f t="array" aca="1" ref="A1781" ca="1">IF(INDEX(B:B,ROW()),COUNTIF(OFFSET(INDEX(B:B,ROW()),ROW()*-1+6,,ROW()-5),TRUE),0)</f>
        <v>0</v>
      </c>
      <c r="B1781" s="44" t="b" cm="1">
        <f t="array" ref="B1781">AND(分科號=INDEX(E:E,ROW()),INDEX(D:D,ROW())&gt;=分起日,INDEX(D:D,ROW())&lt;=分訖日,IF(分專案="全部",TRUE,INDEX(J:J,ROW())=分專案))</f>
        <v>0</v>
      </c>
      <c r="C1781" s="45" cm="1">
        <f t="array" ref="C1781">IF(INDEX(F:F,ROW())&lt;&gt;"",INDEX(F:F,ROW()),IF(INDEX(E:E,ROW())&lt;&gt;0,INDEX(C:C,ROW()-1),0))</f>
        <v>0</v>
      </c>
      <c r="D1781" s="44" cm="1">
        <f t="array" ref="D1781">IF(INDEX(G:G,ROW())&lt;&gt;"",INDEX(G:G,ROW()),IF(INDEX(E:E,ROW())&lt;&gt;0,INDEX(D:D,ROW()-1),0))</f>
        <v>0</v>
      </c>
      <c r="E1781" s="217" cm="1">
        <f t="array" ref="E1781">IF(INDEX(I:I,ROW())&lt;&gt;"",VALUE(TRIM(LEFT(INDEX(I:I,ROW()),6))),0)</f>
        <v>0</v>
      </c>
      <c r="F1781" s="283"/>
      <c r="G1781" s="287"/>
      <c r="H1781" s="302"/>
      <c r="I1781" s="288"/>
      <c r="J1781" s="302"/>
      <c r="K1781" s="303"/>
      <c r="L1781" s="50"/>
      <c r="M1781" s="63"/>
    </row>
    <row r="1782" spans="1:13">
      <c r="A1782" s="44" cm="1">
        <f t="array" aca="1" ref="A1782" ca="1">IF(INDEX(B:B,ROW()),COUNTIF(OFFSET(INDEX(B:B,ROW()),ROW()*-1+6,,ROW()-5),TRUE),0)</f>
        <v>0</v>
      </c>
      <c r="B1782" s="44" t="b" cm="1">
        <f t="array" ref="B1782">AND(分科號=INDEX(E:E,ROW()),INDEX(D:D,ROW())&gt;=分起日,INDEX(D:D,ROW())&lt;=分訖日,IF(分專案="全部",TRUE,INDEX(J:J,ROW())=分專案))</f>
        <v>0</v>
      </c>
      <c r="C1782" s="45" cm="1">
        <f t="array" ref="C1782">IF(INDEX(F:F,ROW())&lt;&gt;"",INDEX(F:F,ROW()),IF(INDEX(E:E,ROW())&lt;&gt;0,INDEX(C:C,ROW()-1),0))</f>
        <v>0</v>
      </c>
      <c r="D1782" s="44" cm="1">
        <f t="array" ref="D1782">IF(INDEX(G:G,ROW())&lt;&gt;"",INDEX(G:G,ROW()),IF(INDEX(E:E,ROW())&lt;&gt;0,INDEX(D:D,ROW()-1),0))</f>
        <v>0</v>
      </c>
      <c r="E1782" s="217" cm="1">
        <f t="array" ref="E1782">IF(INDEX(I:I,ROW())&lt;&gt;"",VALUE(TRIM(LEFT(INDEX(I:I,ROW()),6))),0)</f>
        <v>0</v>
      </c>
      <c r="F1782" s="283"/>
      <c r="G1782" s="287"/>
      <c r="H1782" s="302"/>
      <c r="I1782" s="288"/>
      <c r="J1782" s="302"/>
      <c r="K1782" s="303"/>
      <c r="L1782" s="50"/>
      <c r="M1782" s="63"/>
    </row>
    <row r="1783" spans="1:13">
      <c r="A1783" s="44" cm="1">
        <f t="array" aca="1" ref="A1783" ca="1">IF(INDEX(B:B,ROW()),COUNTIF(OFFSET(INDEX(B:B,ROW()),ROW()*-1+6,,ROW()-5),TRUE),0)</f>
        <v>0</v>
      </c>
      <c r="B1783" s="44" t="b" cm="1">
        <f t="array" ref="B1783">AND(分科號=INDEX(E:E,ROW()),INDEX(D:D,ROW())&gt;=分起日,INDEX(D:D,ROW())&lt;=分訖日,IF(分專案="全部",TRUE,INDEX(J:J,ROW())=分專案))</f>
        <v>0</v>
      </c>
      <c r="C1783" s="45" cm="1">
        <f t="array" ref="C1783">IF(INDEX(F:F,ROW())&lt;&gt;"",INDEX(F:F,ROW()),IF(INDEX(E:E,ROW())&lt;&gt;0,INDEX(C:C,ROW()-1),0))</f>
        <v>0</v>
      </c>
      <c r="D1783" s="44" cm="1">
        <f t="array" ref="D1783">IF(INDEX(G:G,ROW())&lt;&gt;"",INDEX(G:G,ROW()),IF(INDEX(E:E,ROW())&lt;&gt;0,INDEX(D:D,ROW()-1),0))</f>
        <v>0</v>
      </c>
      <c r="E1783" s="217" cm="1">
        <f t="array" ref="E1783">IF(INDEX(I:I,ROW())&lt;&gt;"",VALUE(TRIM(LEFT(INDEX(I:I,ROW()),6))),0)</f>
        <v>0</v>
      </c>
      <c r="F1783" s="283"/>
      <c r="G1783" s="287"/>
      <c r="H1783" s="302"/>
      <c r="I1783" s="288"/>
      <c r="J1783" s="302"/>
      <c r="K1783" s="303"/>
      <c r="L1783" s="50"/>
      <c r="M1783" s="63"/>
    </row>
    <row r="1784" spans="1:13">
      <c r="A1784" s="44" cm="1">
        <f t="array" aca="1" ref="A1784" ca="1">IF(INDEX(B:B,ROW()),COUNTIF(OFFSET(INDEX(B:B,ROW()),ROW()*-1+6,,ROW()-5),TRUE),0)</f>
        <v>0</v>
      </c>
      <c r="B1784" s="44" t="b" cm="1">
        <f t="array" ref="B1784">AND(分科號=INDEX(E:E,ROW()),INDEX(D:D,ROW())&gt;=分起日,INDEX(D:D,ROW())&lt;=分訖日,IF(分專案="全部",TRUE,INDEX(J:J,ROW())=分專案))</f>
        <v>0</v>
      </c>
      <c r="C1784" s="45" cm="1">
        <f t="array" ref="C1784">IF(INDEX(F:F,ROW())&lt;&gt;"",INDEX(F:F,ROW()),IF(INDEX(E:E,ROW())&lt;&gt;0,INDEX(C:C,ROW()-1),0))</f>
        <v>0</v>
      </c>
      <c r="D1784" s="44" cm="1">
        <f t="array" ref="D1784">IF(INDEX(G:G,ROW())&lt;&gt;"",INDEX(G:G,ROW()),IF(INDEX(E:E,ROW())&lt;&gt;0,INDEX(D:D,ROW()-1),0))</f>
        <v>0</v>
      </c>
      <c r="E1784" s="217" cm="1">
        <f t="array" ref="E1784">IF(INDEX(I:I,ROW())&lt;&gt;"",VALUE(TRIM(LEFT(INDEX(I:I,ROW()),6))),0)</f>
        <v>0</v>
      </c>
      <c r="F1784" s="283"/>
      <c r="G1784" s="287"/>
      <c r="H1784" s="302"/>
      <c r="I1784" s="288"/>
      <c r="J1784" s="302"/>
      <c r="K1784" s="303"/>
      <c r="L1784" s="50"/>
      <c r="M1784" s="63"/>
    </row>
    <row r="1785" spans="1:13">
      <c r="A1785" s="44" cm="1">
        <f t="array" aca="1" ref="A1785" ca="1">IF(INDEX(B:B,ROW()),COUNTIF(OFFSET(INDEX(B:B,ROW()),ROW()*-1+6,,ROW()-5),TRUE),0)</f>
        <v>0</v>
      </c>
      <c r="B1785" s="44" t="b" cm="1">
        <f t="array" ref="B1785">AND(分科號=INDEX(E:E,ROW()),INDEX(D:D,ROW())&gt;=分起日,INDEX(D:D,ROW())&lt;=分訖日,IF(分專案="全部",TRUE,INDEX(J:J,ROW())=分專案))</f>
        <v>0</v>
      </c>
      <c r="C1785" s="45" cm="1">
        <f t="array" ref="C1785">IF(INDEX(F:F,ROW())&lt;&gt;"",INDEX(F:F,ROW()),IF(INDEX(E:E,ROW())&lt;&gt;0,INDEX(C:C,ROW()-1),0))</f>
        <v>0</v>
      </c>
      <c r="D1785" s="44" cm="1">
        <f t="array" ref="D1785">IF(INDEX(G:G,ROW())&lt;&gt;"",INDEX(G:G,ROW()),IF(INDEX(E:E,ROW())&lt;&gt;0,INDEX(D:D,ROW()-1),0))</f>
        <v>0</v>
      </c>
      <c r="E1785" s="217" cm="1">
        <f t="array" ref="E1785">IF(INDEX(I:I,ROW())&lt;&gt;"",VALUE(TRIM(LEFT(INDEX(I:I,ROW()),6))),0)</f>
        <v>0</v>
      </c>
      <c r="F1785" s="283"/>
      <c r="G1785" s="287"/>
      <c r="H1785" s="302"/>
      <c r="I1785" s="288"/>
      <c r="J1785" s="302"/>
      <c r="K1785" s="303"/>
      <c r="L1785" s="50"/>
      <c r="M1785" s="63"/>
    </row>
    <row r="1786" spans="1:13">
      <c r="A1786" s="44" cm="1">
        <f t="array" aca="1" ref="A1786" ca="1">IF(INDEX(B:B,ROW()),COUNTIF(OFFSET(INDEX(B:B,ROW()),ROW()*-1+6,,ROW()-5),TRUE),0)</f>
        <v>0</v>
      </c>
      <c r="B1786" s="44" t="b" cm="1">
        <f t="array" ref="B1786">AND(分科號=INDEX(E:E,ROW()),INDEX(D:D,ROW())&gt;=分起日,INDEX(D:D,ROW())&lt;=分訖日,IF(分專案="全部",TRUE,INDEX(J:J,ROW())=分專案))</f>
        <v>0</v>
      </c>
      <c r="C1786" s="45" cm="1">
        <f t="array" ref="C1786">IF(INDEX(F:F,ROW())&lt;&gt;"",INDEX(F:F,ROW()),IF(INDEX(E:E,ROW())&lt;&gt;0,INDEX(C:C,ROW()-1),0))</f>
        <v>0</v>
      </c>
      <c r="D1786" s="44" cm="1">
        <f t="array" ref="D1786">IF(INDEX(G:G,ROW())&lt;&gt;"",INDEX(G:G,ROW()),IF(INDEX(E:E,ROW())&lt;&gt;0,INDEX(D:D,ROW()-1),0))</f>
        <v>0</v>
      </c>
      <c r="E1786" s="217" cm="1">
        <f t="array" ref="E1786">IF(INDEX(I:I,ROW())&lt;&gt;"",VALUE(TRIM(LEFT(INDEX(I:I,ROW()),6))),0)</f>
        <v>0</v>
      </c>
      <c r="F1786" s="283"/>
      <c r="G1786" s="287"/>
      <c r="H1786" s="302"/>
      <c r="I1786" s="288"/>
      <c r="J1786" s="302"/>
      <c r="K1786" s="303"/>
      <c r="L1786" s="50"/>
      <c r="M1786" s="63"/>
    </row>
    <row r="1787" spans="1:13">
      <c r="A1787" s="44" cm="1">
        <f t="array" aca="1" ref="A1787" ca="1">IF(INDEX(B:B,ROW()),COUNTIF(OFFSET(INDEX(B:B,ROW()),ROW()*-1+6,,ROW()-5),TRUE),0)</f>
        <v>0</v>
      </c>
      <c r="B1787" s="44" t="b" cm="1">
        <f t="array" ref="B1787">AND(分科號=INDEX(E:E,ROW()),INDEX(D:D,ROW())&gt;=分起日,INDEX(D:D,ROW())&lt;=分訖日,IF(分專案="全部",TRUE,INDEX(J:J,ROW())=分專案))</f>
        <v>0</v>
      </c>
      <c r="C1787" s="45" cm="1">
        <f t="array" ref="C1787">IF(INDEX(F:F,ROW())&lt;&gt;"",INDEX(F:F,ROW()),IF(INDEX(E:E,ROW())&lt;&gt;0,INDEX(C:C,ROW()-1),0))</f>
        <v>0</v>
      </c>
      <c r="D1787" s="44" cm="1">
        <f t="array" ref="D1787">IF(INDEX(G:G,ROW())&lt;&gt;"",INDEX(G:G,ROW()),IF(INDEX(E:E,ROW())&lt;&gt;0,INDEX(D:D,ROW()-1),0))</f>
        <v>0</v>
      </c>
      <c r="E1787" s="217" cm="1">
        <f t="array" ref="E1787">IF(INDEX(I:I,ROW())&lt;&gt;"",VALUE(TRIM(LEFT(INDEX(I:I,ROW()),6))),0)</f>
        <v>0</v>
      </c>
      <c r="F1787" s="283"/>
      <c r="G1787" s="287"/>
      <c r="H1787" s="302"/>
      <c r="I1787" s="288"/>
      <c r="J1787" s="302"/>
      <c r="K1787" s="303"/>
      <c r="L1787" s="50"/>
      <c r="M1787" s="63"/>
    </row>
    <row r="1788" spans="1:13">
      <c r="A1788" s="44" cm="1">
        <f t="array" aca="1" ref="A1788" ca="1">IF(INDEX(B:B,ROW()),COUNTIF(OFFSET(INDEX(B:B,ROW()),ROW()*-1+6,,ROW()-5),TRUE),0)</f>
        <v>0</v>
      </c>
      <c r="B1788" s="44" t="b" cm="1">
        <f t="array" ref="B1788">AND(分科號=INDEX(E:E,ROW()),INDEX(D:D,ROW())&gt;=分起日,INDEX(D:D,ROW())&lt;=分訖日,IF(分專案="全部",TRUE,INDEX(J:J,ROW())=分專案))</f>
        <v>0</v>
      </c>
      <c r="C1788" s="45" cm="1">
        <f t="array" ref="C1788">IF(INDEX(F:F,ROW())&lt;&gt;"",INDEX(F:F,ROW()),IF(INDEX(E:E,ROW())&lt;&gt;0,INDEX(C:C,ROW()-1),0))</f>
        <v>0</v>
      </c>
      <c r="D1788" s="44" cm="1">
        <f t="array" ref="D1788">IF(INDEX(G:G,ROW())&lt;&gt;"",INDEX(G:G,ROW()),IF(INDEX(E:E,ROW())&lt;&gt;0,INDEX(D:D,ROW()-1),0))</f>
        <v>0</v>
      </c>
      <c r="E1788" s="217" cm="1">
        <f t="array" ref="E1788">IF(INDEX(I:I,ROW())&lt;&gt;"",VALUE(TRIM(LEFT(INDEX(I:I,ROW()),6))),0)</f>
        <v>0</v>
      </c>
      <c r="F1788" s="283"/>
      <c r="G1788" s="287"/>
      <c r="H1788" s="302"/>
      <c r="I1788" s="288"/>
      <c r="J1788" s="302"/>
      <c r="K1788" s="303"/>
      <c r="L1788" s="50"/>
      <c r="M1788" s="63"/>
    </row>
    <row r="1789" spans="1:13">
      <c r="A1789" s="44" cm="1">
        <f t="array" aca="1" ref="A1789" ca="1">IF(INDEX(B:B,ROW()),COUNTIF(OFFSET(INDEX(B:B,ROW()),ROW()*-1+6,,ROW()-5),TRUE),0)</f>
        <v>0</v>
      </c>
      <c r="B1789" s="44" t="b" cm="1">
        <f t="array" ref="B1789">AND(分科號=INDEX(E:E,ROW()),INDEX(D:D,ROW())&gt;=分起日,INDEX(D:D,ROW())&lt;=分訖日,IF(分專案="全部",TRUE,INDEX(J:J,ROW())=分專案))</f>
        <v>0</v>
      </c>
      <c r="C1789" s="45" cm="1">
        <f t="array" ref="C1789">IF(INDEX(F:F,ROW())&lt;&gt;"",INDEX(F:F,ROW()),IF(INDEX(E:E,ROW())&lt;&gt;0,INDEX(C:C,ROW()-1),0))</f>
        <v>0</v>
      </c>
      <c r="D1789" s="44" cm="1">
        <f t="array" ref="D1789">IF(INDEX(G:G,ROW())&lt;&gt;"",INDEX(G:G,ROW()),IF(INDEX(E:E,ROW())&lt;&gt;0,INDEX(D:D,ROW()-1),0))</f>
        <v>0</v>
      </c>
      <c r="E1789" s="217" cm="1">
        <f t="array" ref="E1789">IF(INDEX(I:I,ROW())&lt;&gt;"",VALUE(TRIM(LEFT(INDEX(I:I,ROW()),6))),0)</f>
        <v>0</v>
      </c>
      <c r="F1789" s="283"/>
      <c r="G1789" s="287"/>
      <c r="H1789" s="302"/>
      <c r="I1789" s="288"/>
      <c r="J1789" s="302"/>
      <c r="K1789" s="303"/>
      <c r="L1789" s="50"/>
      <c r="M1789" s="63"/>
    </row>
    <row r="1790" spans="1:13">
      <c r="A1790" s="44" cm="1">
        <f t="array" aca="1" ref="A1790" ca="1">IF(INDEX(B:B,ROW()),COUNTIF(OFFSET(INDEX(B:B,ROW()),ROW()*-1+6,,ROW()-5),TRUE),0)</f>
        <v>0</v>
      </c>
      <c r="B1790" s="44" t="b" cm="1">
        <f t="array" ref="B1790">AND(分科號=INDEX(E:E,ROW()),INDEX(D:D,ROW())&gt;=分起日,INDEX(D:D,ROW())&lt;=分訖日,IF(分專案="全部",TRUE,INDEX(J:J,ROW())=分專案))</f>
        <v>0</v>
      </c>
      <c r="C1790" s="45" cm="1">
        <f t="array" ref="C1790">IF(INDEX(F:F,ROW())&lt;&gt;"",INDEX(F:F,ROW()),IF(INDEX(E:E,ROW())&lt;&gt;0,INDEX(C:C,ROW()-1),0))</f>
        <v>0</v>
      </c>
      <c r="D1790" s="44" cm="1">
        <f t="array" ref="D1790">IF(INDEX(G:G,ROW())&lt;&gt;"",INDEX(G:G,ROW()),IF(INDEX(E:E,ROW())&lt;&gt;0,INDEX(D:D,ROW()-1),0))</f>
        <v>0</v>
      </c>
      <c r="E1790" s="217" cm="1">
        <f t="array" ref="E1790">IF(INDEX(I:I,ROW())&lt;&gt;"",VALUE(TRIM(LEFT(INDEX(I:I,ROW()),6))),0)</f>
        <v>0</v>
      </c>
      <c r="F1790" s="283"/>
      <c r="G1790" s="287"/>
      <c r="H1790" s="302"/>
      <c r="I1790" s="288"/>
      <c r="J1790" s="302"/>
      <c r="K1790" s="303"/>
      <c r="L1790" s="50"/>
      <c r="M1790" s="63"/>
    </row>
    <row r="1791" spans="1:13">
      <c r="A1791" s="44" cm="1">
        <f t="array" aca="1" ref="A1791" ca="1">IF(INDEX(B:B,ROW()),COUNTIF(OFFSET(INDEX(B:B,ROW()),ROW()*-1+6,,ROW()-5),TRUE),0)</f>
        <v>0</v>
      </c>
      <c r="B1791" s="44" t="b" cm="1">
        <f t="array" ref="B1791">AND(分科號=INDEX(E:E,ROW()),INDEX(D:D,ROW())&gt;=分起日,INDEX(D:D,ROW())&lt;=分訖日,IF(分專案="全部",TRUE,INDEX(J:J,ROW())=分專案))</f>
        <v>0</v>
      </c>
      <c r="C1791" s="45" cm="1">
        <f t="array" ref="C1791">IF(INDEX(F:F,ROW())&lt;&gt;"",INDEX(F:F,ROW()),IF(INDEX(E:E,ROW())&lt;&gt;0,INDEX(C:C,ROW()-1),0))</f>
        <v>0</v>
      </c>
      <c r="D1791" s="44" cm="1">
        <f t="array" ref="D1791">IF(INDEX(G:G,ROW())&lt;&gt;"",INDEX(G:G,ROW()),IF(INDEX(E:E,ROW())&lt;&gt;0,INDEX(D:D,ROW()-1),0))</f>
        <v>0</v>
      </c>
      <c r="E1791" s="217" cm="1">
        <f t="array" ref="E1791">IF(INDEX(I:I,ROW())&lt;&gt;"",VALUE(TRIM(LEFT(INDEX(I:I,ROW()),6))),0)</f>
        <v>0</v>
      </c>
      <c r="F1791" s="283"/>
      <c r="G1791" s="287"/>
      <c r="H1791" s="302"/>
      <c r="I1791" s="288"/>
      <c r="J1791" s="302"/>
      <c r="K1791" s="303"/>
      <c r="L1791" s="50"/>
      <c r="M1791" s="63"/>
    </row>
    <row r="1792" spans="1:13">
      <c r="A1792" s="44" cm="1">
        <f t="array" aca="1" ref="A1792" ca="1">IF(INDEX(B:B,ROW()),COUNTIF(OFFSET(INDEX(B:B,ROW()),ROW()*-1+6,,ROW()-5),TRUE),0)</f>
        <v>0</v>
      </c>
      <c r="B1792" s="44" t="b" cm="1">
        <f t="array" ref="B1792">AND(分科號=INDEX(E:E,ROW()),INDEX(D:D,ROW())&gt;=分起日,INDEX(D:D,ROW())&lt;=分訖日,IF(分專案="全部",TRUE,INDEX(J:J,ROW())=分專案))</f>
        <v>0</v>
      </c>
      <c r="C1792" s="45" cm="1">
        <f t="array" ref="C1792">IF(INDEX(F:F,ROW())&lt;&gt;"",INDEX(F:F,ROW()),IF(INDEX(E:E,ROW())&lt;&gt;0,INDEX(C:C,ROW()-1),0))</f>
        <v>0</v>
      </c>
      <c r="D1792" s="44" cm="1">
        <f t="array" ref="D1792">IF(INDEX(G:G,ROW())&lt;&gt;"",INDEX(G:G,ROW()),IF(INDEX(E:E,ROW())&lt;&gt;0,INDEX(D:D,ROW()-1),0))</f>
        <v>0</v>
      </c>
      <c r="E1792" s="217" cm="1">
        <f t="array" ref="E1792">IF(INDEX(I:I,ROW())&lt;&gt;"",VALUE(TRIM(LEFT(INDEX(I:I,ROW()),6))),0)</f>
        <v>0</v>
      </c>
      <c r="F1792" s="283"/>
      <c r="G1792" s="287"/>
      <c r="H1792" s="302"/>
      <c r="I1792" s="288"/>
      <c r="J1792" s="302"/>
      <c r="K1792" s="303"/>
      <c r="L1792" s="50"/>
      <c r="M1792" s="63"/>
    </row>
    <row r="1793" spans="1:13">
      <c r="A1793" s="44" cm="1">
        <f t="array" aca="1" ref="A1793" ca="1">IF(INDEX(B:B,ROW()),COUNTIF(OFFSET(INDEX(B:B,ROW()),ROW()*-1+6,,ROW()-5),TRUE),0)</f>
        <v>0</v>
      </c>
      <c r="B1793" s="44" t="b" cm="1">
        <f t="array" ref="B1793">AND(分科號=INDEX(E:E,ROW()),INDEX(D:D,ROW())&gt;=分起日,INDEX(D:D,ROW())&lt;=分訖日,IF(分專案="全部",TRUE,INDEX(J:J,ROW())=分專案))</f>
        <v>0</v>
      </c>
      <c r="C1793" s="45" cm="1">
        <f t="array" ref="C1793">IF(INDEX(F:F,ROW())&lt;&gt;"",INDEX(F:F,ROW()),IF(INDEX(E:E,ROW())&lt;&gt;0,INDEX(C:C,ROW()-1),0))</f>
        <v>0</v>
      </c>
      <c r="D1793" s="44" cm="1">
        <f t="array" ref="D1793">IF(INDEX(G:G,ROW())&lt;&gt;"",INDEX(G:G,ROW()),IF(INDEX(E:E,ROW())&lt;&gt;0,INDEX(D:D,ROW()-1),0))</f>
        <v>0</v>
      </c>
      <c r="E1793" s="217" cm="1">
        <f t="array" ref="E1793">IF(INDEX(I:I,ROW())&lt;&gt;"",VALUE(TRIM(LEFT(INDEX(I:I,ROW()),6))),0)</f>
        <v>0</v>
      </c>
      <c r="F1793" s="283"/>
      <c r="G1793" s="287"/>
      <c r="H1793" s="302"/>
      <c r="I1793" s="288"/>
      <c r="J1793" s="302"/>
      <c r="K1793" s="303"/>
      <c r="L1793" s="50"/>
      <c r="M1793" s="63"/>
    </row>
    <row r="1794" spans="1:13">
      <c r="A1794" s="44" cm="1">
        <f t="array" aca="1" ref="A1794" ca="1">IF(INDEX(B:B,ROW()),COUNTIF(OFFSET(INDEX(B:B,ROW()),ROW()*-1+6,,ROW()-5),TRUE),0)</f>
        <v>0</v>
      </c>
      <c r="B1794" s="44" t="b" cm="1">
        <f t="array" ref="B1794">AND(分科號=INDEX(E:E,ROW()),INDEX(D:D,ROW())&gt;=分起日,INDEX(D:D,ROW())&lt;=分訖日,IF(分專案="全部",TRUE,INDEX(J:J,ROW())=分專案))</f>
        <v>0</v>
      </c>
      <c r="C1794" s="45" cm="1">
        <f t="array" ref="C1794">IF(INDEX(F:F,ROW())&lt;&gt;"",INDEX(F:F,ROW()),IF(INDEX(E:E,ROW())&lt;&gt;0,INDEX(C:C,ROW()-1),0))</f>
        <v>0</v>
      </c>
      <c r="D1794" s="44" cm="1">
        <f t="array" ref="D1794">IF(INDEX(G:G,ROW())&lt;&gt;"",INDEX(G:G,ROW()),IF(INDEX(E:E,ROW())&lt;&gt;0,INDEX(D:D,ROW()-1),0))</f>
        <v>0</v>
      </c>
      <c r="E1794" s="217" cm="1">
        <f t="array" ref="E1794">IF(INDEX(I:I,ROW())&lt;&gt;"",VALUE(TRIM(LEFT(INDEX(I:I,ROW()),6))),0)</f>
        <v>0</v>
      </c>
      <c r="F1794" s="283"/>
      <c r="G1794" s="287"/>
      <c r="H1794" s="302"/>
      <c r="I1794" s="288"/>
      <c r="J1794" s="302"/>
      <c r="K1794" s="303"/>
      <c r="L1794" s="50"/>
      <c r="M1794" s="63"/>
    </row>
    <row r="1795" spans="1:13">
      <c r="A1795" s="44" cm="1">
        <f t="array" aca="1" ref="A1795" ca="1">IF(INDEX(B:B,ROW()),COUNTIF(OFFSET(INDEX(B:B,ROW()),ROW()*-1+6,,ROW()-5),TRUE),0)</f>
        <v>0</v>
      </c>
      <c r="B1795" s="44" t="b" cm="1">
        <f t="array" ref="B1795">AND(分科號=INDEX(E:E,ROW()),INDEX(D:D,ROW())&gt;=分起日,INDEX(D:D,ROW())&lt;=分訖日,IF(分專案="全部",TRUE,INDEX(J:J,ROW())=分專案))</f>
        <v>0</v>
      </c>
      <c r="C1795" s="45" cm="1">
        <f t="array" ref="C1795">IF(INDEX(F:F,ROW())&lt;&gt;"",INDEX(F:F,ROW()),IF(INDEX(E:E,ROW())&lt;&gt;0,INDEX(C:C,ROW()-1),0))</f>
        <v>0</v>
      </c>
      <c r="D1795" s="44" cm="1">
        <f t="array" ref="D1795">IF(INDEX(G:G,ROW())&lt;&gt;"",INDEX(G:G,ROW()),IF(INDEX(E:E,ROW())&lt;&gt;0,INDEX(D:D,ROW()-1),0))</f>
        <v>0</v>
      </c>
      <c r="E1795" s="217" cm="1">
        <f t="array" ref="E1795">IF(INDEX(I:I,ROW())&lt;&gt;"",VALUE(TRIM(LEFT(INDEX(I:I,ROW()),6))),0)</f>
        <v>0</v>
      </c>
      <c r="F1795" s="283"/>
      <c r="G1795" s="287"/>
      <c r="H1795" s="302"/>
      <c r="I1795" s="288"/>
      <c r="J1795" s="302"/>
      <c r="K1795" s="303"/>
      <c r="L1795" s="50"/>
      <c r="M1795" s="63"/>
    </row>
    <row r="1796" spans="1:13">
      <c r="A1796" s="44" cm="1">
        <f t="array" aca="1" ref="A1796" ca="1">IF(INDEX(B:B,ROW()),COUNTIF(OFFSET(INDEX(B:B,ROW()),ROW()*-1+6,,ROW()-5),TRUE),0)</f>
        <v>0</v>
      </c>
      <c r="B1796" s="44" t="b" cm="1">
        <f t="array" ref="B1796">AND(分科號=INDEX(E:E,ROW()),INDEX(D:D,ROW())&gt;=分起日,INDEX(D:D,ROW())&lt;=分訖日,IF(分專案="全部",TRUE,INDEX(J:J,ROW())=分專案))</f>
        <v>0</v>
      </c>
      <c r="C1796" s="45" cm="1">
        <f t="array" ref="C1796">IF(INDEX(F:F,ROW())&lt;&gt;"",INDEX(F:F,ROW()),IF(INDEX(E:E,ROW())&lt;&gt;0,INDEX(C:C,ROW()-1),0))</f>
        <v>0</v>
      </c>
      <c r="D1796" s="44" cm="1">
        <f t="array" ref="D1796">IF(INDEX(G:G,ROW())&lt;&gt;"",INDEX(G:G,ROW()),IF(INDEX(E:E,ROW())&lt;&gt;0,INDEX(D:D,ROW()-1),0))</f>
        <v>0</v>
      </c>
      <c r="E1796" s="217" cm="1">
        <f t="array" ref="E1796">IF(INDEX(I:I,ROW())&lt;&gt;"",VALUE(TRIM(LEFT(INDEX(I:I,ROW()),6))),0)</f>
        <v>0</v>
      </c>
      <c r="F1796" s="283"/>
      <c r="G1796" s="287"/>
      <c r="H1796" s="302"/>
      <c r="I1796" s="288"/>
      <c r="J1796" s="302"/>
      <c r="K1796" s="303"/>
      <c r="L1796" s="50"/>
      <c r="M1796" s="63"/>
    </row>
    <row r="1797" spans="1:13">
      <c r="A1797" s="44" cm="1">
        <f t="array" aca="1" ref="A1797" ca="1">IF(INDEX(B:B,ROW()),COUNTIF(OFFSET(INDEX(B:B,ROW()),ROW()*-1+6,,ROW()-5),TRUE),0)</f>
        <v>0</v>
      </c>
      <c r="B1797" s="44" t="b" cm="1">
        <f t="array" ref="B1797">AND(分科號=INDEX(E:E,ROW()),INDEX(D:D,ROW())&gt;=分起日,INDEX(D:D,ROW())&lt;=分訖日,IF(分專案="全部",TRUE,INDEX(J:J,ROW())=分專案))</f>
        <v>0</v>
      </c>
      <c r="C1797" s="45" cm="1">
        <f t="array" ref="C1797">IF(INDEX(F:F,ROW())&lt;&gt;"",INDEX(F:F,ROW()),IF(INDEX(E:E,ROW())&lt;&gt;0,INDEX(C:C,ROW()-1),0))</f>
        <v>0</v>
      </c>
      <c r="D1797" s="44" cm="1">
        <f t="array" ref="D1797">IF(INDEX(G:G,ROW())&lt;&gt;"",INDEX(G:G,ROW()),IF(INDEX(E:E,ROW())&lt;&gt;0,INDEX(D:D,ROW()-1),0))</f>
        <v>0</v>
      </c>
      <c r="E1797" s="217" cm="1">
        <f t="array" ref="E1797">IF(INDEX(I:I,ROW())&lt;&gt;"",VALUE(TRIM(LEFT(INDEX(I:I,ROW()),6))),0)</f>
        <v>0</v>
      </c>
      <c r="F1797" s="283"/>
      <c r="G1797" s="287"/>
      <c r="H1797" s="302"/>
      <c r="I1797" s="288"/>
      <c r="J1797" s="302"/>
      <c r="K1797" s="303"/>
      <c r="L1797" s="50"/>
      <c r="M1797" s="63"/>
    </row>
    <row r="1798" spans="1:13">
      <c r="A1798" s="44" cm="1">
        <f t="array" aca="1" ref="A1798" ca="1">IF(INDEX(B:B,ROW()),COUNTIF(OFFSET(INDEX(B:B,ROW()),ROW()*-1+6,,ROW()-5),TRUE),0)</f>
        <v>0</v>
      </c>
      <c r="B1798" s="44" t="b" cm="1">
        <f t="array" ref="B1798">AND(分科號=INDEX(E:E,ROW()),INDEX(D:D,ROW())&gt;=分起日,INDEX(D:D,ROW())&lt;=分訖日,IF(分專案="全部",TRUE,INDEX(J:J,ROW())=分專案))</f>
        <v>0</v>
      </c>
      <c r="C1798" s="45" cm="1">
        <f t="array" ref="C1798">IF(INDEX(F:F,ROW())&lt;&gt;"",INDEX(F:F,ROW()),IF(INDEX(E:E,ROW())&lt;&gt;0,INDEX(C:C,ROW()-1),0))</f>
        <v>0</v>
      </c>
      <c r="D1798" s="44" cm="1">
        <f t="array" ref="D1798">IF(INDEX(G:G,ROW())&lt;&gt;"",INDEX(G:G,ROW()),IF(INDEX(E:E,ROW())&lt;&gt;0,INDEX(D:D,ROW()-1),0))</f>
        <v>0</v>
      </c>
      <c r="E1798" s="217" cm="1">
        <f t="array" ref="E1798">IF(INDEX(I:I,ROW())&lt;&gt;"",VALUE(TRIM(LEFT(INDEX(I:I,ROW()),6))),0)</f>
        <v>0</v>
      </c>
      <c r="F1798" s="283"/>
      <c r="G1798" s="287"/>
      <c r="H1798" s="302"/>
      <c r="I1798" s="288"/>
      <c r="J1798" s="302"/>
      <c r="K1798" s="303"/>
      <c r="L1798" s="50"/>
      <c r="M1798" s="63"/>
    </row>
    <row r="1799" spans="1:13">
      <c r="A1799" s="44" cm="1">
        <f t="array" aca="1" ref="A1799" ca="1">IF(INDEX(B:B,ROW()),COUNTIF(OFFSET(INDEX(B:B,ROW()),ROW()*-1+6,,ROW()-5),TRUE),0)</f>
        <v>0</v>
      </c>
      <c r="B1799" s="44" t="b" cm="1">
        <f t="array" ref="B1799">AND(分科號=INDEX(E:E,ROW()),INDEX(D:D,ROW())&gt;=分起日,INDEX(D:D,ROW())&lt;=分訖日,IF(分專案="全部",TRUE,INDEX(J:J,ROW())=分專案))</f>
        <v>0</v>
      </c>
      <c r="C1799" s="45" cm="1">
        <f t="array" ref="C1799">IF(INDEX(F:F,ROW())&lt;&gt;"",INDEX(F:F,ROW()),IF(INDEX(E:E,ROW())&lt;&gt;0,INDEX(C:C,ROW()-1),0))</f>
        <v>0</v>
      </c>
      <c r="D1799" s="44" cm="1">
        <f t="array" ref="D1799">IF(INDEX(G:G,ROW())&lt;&gt;"",INDEX(G:G,ROW()),IF(INDEX(E:E,ROW())&lt;&gt;0,INDEX(D:D,ROW()-1),0))</f>
        <v>0</v>
      </c>
      <c r="E1799" s="217" cm="1">
        <f t="array" ref="E1799">IF(INDEX(I:I,ROW())&lt;&gt;"",VALUE(TRIM(LEFT(INDEX(I:I,ROW()),6))),0)</f>
        <v>0</v>
      </c>
      <c r="F1799" s="283"/>
      <c r="G1799" s="287"/>
      <c r="H1799" s="302"/>
      <c r="I1799" s="288"/>
      <c r="J1799" s="302"/>
      <c r="K1799" s="303"/>
      <c r="L1799" s="50"/>
      <c r="M1799" s="63"/>
    </row>
    <row r="1800" spans="1:13">
      <c r="A1800" s="44" cm="1">
        <f t="array" aca="1" ref="A1800" ca="1">IF(INDEX(B:B,ROW()),COUNTIF(OFFSET(INDEX(B:B,ROW()),ROW()*-1+6,,ROW()-5),TRUE),0)</f>
        <v>0</v>
      </c>
      <c r="B1800" s="44" t="b" cm="1">
        <f t="array" ref="B1800">AND(分科號=INDEX(E:E,ROW()),INDEX(D:D,ROW())&gt;=分起日,INDEX(D:D,ROW())&lt;=分訖日,IF(分專案="全部",TRUE,INDEX(J:J,ROW())=分專案))</f>
        <v>0</v>
      </c>
      <c r="C1800" s="45" cm="1">
        <f t="array" ref="C1800">IF(INDEX(F:F,ROW())&lt;&gt;"",INDEX(F:F,ROW()),IF(INDEX(E:E,ROW())&lt;&gt;0,INDEX(C:C,ROW()-1),0))</f>
        <v>0</v>
      </c>
      <c r="D1800" s="44" cm="1">
        <f t="array" ref="D1800">IF(INDEX(G:G,ROW())&lt;&gt;"",INDEX(G:G,ROW()),IF(INDEX(E:E,ROW())&lt;&gt;0,INDEX(D:D,ROW()-1),0))</f>
        <v>0</v>
      </c>
      <c r="E1800" s="217" cm="1">
        <f t="array" ref="E1800">IF(INDEX(I:I,ROW())&lt;&gt;"",VALUE(TRIM(LEFT(INDEX(I:I,ROW()),6))),0)</f>
        <v>0</v>
      </c>
      <c r="F1800" s="283"/>
      <c r="G1800" s="287"/>
      <c r="H1800" s="302"/>
      <c r="I1800" s="288"/>
      <c r="J1800" s="302"/>
      <c r="K1800" s="303"/>
      <c r="L1800" s="50"/>
      <c r="M1800" s="63"/>
    </row>
    <row r="1801" spans="1:13">
      <c r="A1801" s="44" cm="1">
        <f t="array" aca="1" ref="A1801" ca="1">IF(INDEX(B:B,ROW()),COUNTIF(OFFSET(INDEX(B:B,ROW()),ROW()*-1+6,,ROW()-5),TRUE),0)</f>
        <v>0</v>
      </c>
      <c r="B1801" s="44" t="b" cm="1">
        <f t="array" ref="B1801">AND(分科號=INDEX(E:E,ROW()),INDEX(D:D,ROW())&gt;=分起日,INDEX(D:D,ROW())&lt;=分訖日,IF(分專案="全部",TRUE,INDEX(J:J,ROW())=分專案))</f>
        <v>0</v>
      </c>
      <c r="C1801" s="45" cm="1">
        <f t="array" ref="C1801">IF(INDEX(F:F,ROW())&lt;&gt;"",INDEX(F:F,ROW()),IF(INDEX(E:E,ROW())&lt;&gt;0,INDEX(C:C,ROW()-1),0))</f>
        <v>0</v>
      </c>
      <c r="D1801" s="44" cm="1">
        <f t="array" ref="D1801">IF(INDEX(G:G,ROW())&lt;&gt;"",INDEX(G:G,ROW()),IF(INDEX(E:E,ROW())&lt;&gt;0,INDEX(D:D,ROW()-1),0))</f>
        <v>0</v>
      </c>
      <c r="E1801" s="217" cm="1">
        <f t="array" ref="E1801">IF(INDEX(I:I,ROW())&lt;&gt;"",VALUE(TRIM(LEFT(INDEX(I:I,ROW()),6))),0)</f>
        <v>0</v>
      </c>
      <c r="F1801" s="283"/>
      <c r="G1801" s="287"/>
      <c r="H1801" s="302"/>
      <c r="I1801" s="288"/>
      <c r="J1801" s="302"/>
      <c r="K1801" s="303"/>
      <c r="L1801" s="50"/>
      <c r="M1801" s="63"/>
    </row>
    <row r="1802" spans="1:13">
      <c r="A1802" s="44" cm="1">
        <f t="array" aca="1" ref="A1802" ca="1">IF(INDEX(B:B,ROW()),COUNTIF(OFFSET(INDEX(B:B,ROW()),ROW()*-1+6,,ROW()-5),TRUE),0)</f>
        <v>0</v>
      </c>
      <c r="B1802" s="44" t="b" cm="1">
        <f t="array" ref="B1802">AND(分科號=INDEX(E:E,ROW()),INDEX(D:D,ROW())&gt;=分起日,INDEX(D:D,ROW())&lt;=分訖日,IF(分專案="全部",TRUE,INDEX(J:J,ROW())=分專案))</f>
        <v>0</v>
      </c>
      <c r="C1802" s="45" cm="1">
        <f t="array" ref="C1802">IF(INDEX(F:F,ROW())&lt;&gt;"",INDEX(F:F,ROW()),IF(INDEX(E:E,ROW())&lt;&gt;0,INDEX(C:C,ROW()-1),0))</f>
        <v>0</v>
      </c>
      <c r="D1802" s="44" cm="1">
        <f t="array" ref="D1802">IF(INDEX(G:G,ROW())&lt;&gt;"",INDEX(G:G,ROW()),IF(INDEX(E:E,ROW())&lt;&gt;0,INDEX(D:D,ROW()-1),0))</f>
        <v>0</v>
      </c>
      <c r="E1802" s="217" cm="1">
        <f t="array" ref="E1802">IF(INDEX(I:I,ROW())&lt;&gt;"",VALUE(TRIM(LEFT(INDEX(I:I,ROW()),6))),0)</f>
        <v>0</v>
      </c>
      <c r="F1802" s="283"/>
      <c r="G1802" s="287"/>
      <c r="H1802" s="302"/>
      <c r="I1802" s="288"/>
      <c r="J1802" s="302"/>
      <c r="K1802" s="303"/>
      <c r="L1802" s="50"/>
      <c r="M1802" s="63"/>
    </row>
    <row r="1803" spans="1:13">
      <c r="A1803" s="44" cm="1">
        <f t="array" aca="1" ref="A1803" ca="1">IF(INDEX(B:B,ROW()),COUNTIF(OFFSET(INDEX(B:B,ROW()),ROW()*-1+6,,ROW()-5),TRUE),0)</f>
        <v>0</v>
      </c>
      <c r="B1803" s="44" t="b" cm="1">
        <f t="array" ref="B1803">AND(分科號=INDEX(E:E,ROW()),INDEX(D:D,ROW())&gt;=分起日,INDEX(D:D,ROW())&lt;=分訖日,IF(分專案="全部",TRUE,INDEX(J:J,ROW())=分專案))</f>
        <v>0</v>
      </c>
      <c r="C1803" s="45" cm="1">
        <f t="array" ref="C1803">IF(INDEX(F:F,ROW())&lt;&gt;"",INDEX(F:F,ROW()),IF(INDEX(E:E,ROW())&lt;&gt;0,INDEX(C:C,ROW()-1),0))</f>
        <v>0</v>
      </c>
      <c r="D1803" s="44" cm="1">
        <f t="array" ref="D1803">IF(INDEX(G:G,ROW())&lt;&gt;"",INDEX(G:G,ROW()),IF(INDEX(E:E,ROW())&lt;&gt;0,INDEX(D:D,ROW()-1),0))</f>
        <v>0</v>
      </c>
      <c r="E1803" s="217" cm="1">
        <f t="array" ref="E1803">IF(INDEX(I:I,ROW())&lt;&gt;"",VALUE(TRIM(LEFT(INDEX(I:I,ROW()),6))),0)</f>
        <v>0</v>
      </c>
      <c r="F1803" s="283"/>
      <c r="G1803" s="287"/>
      <c r="H1803" s="302"/>
      <c r="I1803" s="288"/>
      <c r="J1803" s="302"/>
      <c r="K1803" s="303"/>
      <c r="L1803" s="50"/>
      <c r="M1803" s="63"/>
    </row>
    <row r="1804" spans="1:13">
      <c r="A1804" s="44" cm="1">
        <f t="array" aca="1" ref="A1804" ca="1">IF(INDEX(B:B,ROW()),COUNTIF(OFFSET(INDEX(B:B,ROW()),ROW()*-1+6,,ROW()-5),TRUE),0)</f>
        <v>0</v>
      </c>
      <c r="B1804" s="44" t="b" cm="1">
        <f t="array" ref="B1804">AND(分科號=INDEX(E:E,ROW()),INDEX(D:D,ROW())&gt;=分起日,INDEX(D:D,ROW())&lt;=分訖日,IF(分專案="全部",TRUE,INDEX(J:J,ROW())=分專案))</f>
        <v>0</v>
      </c>
      <c r="C1804" s="45" cm="1">
        <f t="array" ref="C1804">IF(INDEX(F:F,ROW())&lt;&gt;"",INDEX(F:F,ROW()),IF(INDEX(E:E,ROW())&lt;&gt;0,INDEX(C:C,ROW()-1),0))</f>
        <v>0</v>
      </c>
      <c r="D1804" s="44" cm="1">
        <f t="array" ref="D1804">IF(INDEX(G:G,ROW())&lt;&gt;"",INDEX(G:G,ROW()),IF(INDEX(E:E,ROW())&lt;&gt;0,INDEX(D:D,ROW()-1),0))</f>
        <v>0</v>
      </c>
      <c r="E1804" s="217" cm="1">
        <f t="array" ref="E1804">IF(INDEX(I:I,ROW())&lt;&gt;"",VALUE(TRIM(LEFT(INDEX(I:I,ROW()),6))),0)</f>
        <v>0</v>
      </c>
      <c r="F1804" s="283"/>
      <c r="G1804" s="287"/>
      <c r="H1804" s="302"/>
      <c r="I1804" s="288"/>
      <c r="J1804" s="302"/>
      <c r="K1804" s="303"/>
      <c r="L1804" s="50"/>
      <c r="M1804" s="63"/>
    </row>
    <row r="1805" spans="1:13">
      <c r="A1805" s="44" cm="1">
        <f t="array" aca="1" ref="A1805" ca="1">IF(INDEX(B:B,ROW()),COUNTIF(OFFSET(INDEX(B:B,ROW()),ROW()*-1+6,,ROW()-5),TRUE),0)</f>
        <v>0</v>
      </c>
      <c r="B1805" s="44" t="b" cm="1">
        <f t="array" ref="B1805">AND(分科號=INDEX(E:E,ROW()),INDEX(D:D,ROW())&gt;=分起日,INDEX(D:D,ROW())&lt;=分訖日,IF(分專案="全部",TRUE,INDEX(J:J,ROW())=分專案))</f>
        <v>0</v>
      </c>
      <c r="C1805" s="45" cm="1">
        <f t="array" ref="C1805">IF(INDEX(F:F,ROW())&lt;&gt;"",INDEX(F:F,ROW()),IF(INDEX(E:E,ROW())&lt;&gt;0,INDEX(C:C,ROW()-1),0))</f>
        <v>0</v>
      </c>
      <c r="D1805" s="44" cm="1">
        <f t="array" ref="D1805">IF(INDEX(G:G,ROW())&lt;&gt;"",INDEX(G:G,ROW()),IF(INDEX(E:E,ROW())&lt;&gt;0,INDEX(D:D,ROW()-1),0))</f>
        <v>0</v>
      </c>
      <c r="E1805" s="217" cm="1">
        <f t="array" ref="E1805">IF(INDEX(I:I,ROW())&lt;&gt;"",VALUE(TRIM(LEFT(INDEX(I:I,ROW()),6))),0)</f>
        <v>0</v>
      </c>
      <c r="F1805" s="283"/>
      <c r="G1805" s="287"/>
      <c r="H1805" s="302"/>
      <c r="I1805" s="288"/>
      <c r="J1805" s="302"/>
      <c r="K1805" s="303"/>
      <c r="L1805" s="50"/>
      <c r="M1805" s="63"/>
    </row>
    <row r="1806" spans="1:13">
      <c r="A1806" s="44" cm="1">
        <f t="array" aca="1" ref="A1806" ca="1">IF(INDEX(B:B,ROW()),COUNTIF(OFFSET(INDEX(B:B,ROW()),ROW()*-1+6,,ROW()-5),TRUE),0)</f>
        <v>0</v>
      </c>
      <c r="B1806" s="44" t="b" cm="1">
        <f t="array" ref="B1806">AND(分科號=INDEX(E:E,ROW()),INDEX(D:D,ROW())&gt;=分起日,INDEX(D:D,ROW())&lt;=分訖日,IF(分專案="全部",TRUE,INDEX(J:J,ROW())=分專案))</f>
        <v>0</v>
      </c>
      <c r="C1806" s="45" cm="1">
        <f t="array" ref="C1806">IF(INDEX(F:F,ROW())&lt;&gt;"",INDEX(F:F,ROW()),IF(INDEX(E:E,ROW())&lt;&gt;0,INDEX(C:C,ROW()-1),0))</f>
        <v>0</v>
      </c>
      <c r="D1806" s="44" cm="1">
        <f t="array" ref="D1806">IF(INDEX(G:G,ROW())&lt;&gt;"",INDEX(G:G,ROW()),IF(INDEX(E:E,ROW())&lt;&gt;0,INDEX(D:D,ROW()-1),0))</f>
        <v>0</v>
      </c>
      <c r="E1806" s="217" cm="1">
        <f t="array" ref="E1806">IF(INDEX(I:I,ROW())&lt;&gt;"",VALUE(TRIM(LEFT(INDEX(I:I,ROW()),6))),0)</f>
        <v>0</v>
      </c>
      <c r="F1806" s="283"/>
      <c r="G1806" s="287"/>
      <c r="H1806" s="302"/>
      <c r="I1806" s="288"/>
      <c r="J1806" s="302"/>
      <c r="K1806" s="303"/>
      <c r="L1806" s="50"/>
      <c r="M1806" s="63"/>
    </row>
    <row r="1807" spans="1:13">
      <c r="A1807" s="44" cm="1">
        <f t="array" aca="1" ref="A1807" ca="1">IF(INDEX(B:B,ROW()),COUNTIF(OFFSET(INDEX(B:B,ROW()),ROW()*-1+6,,ROW()-5),TRUE),0)</f>
        <v>0</v>
      </c>
      <c r="B1807" s="44" t="b" cm="1">
        <f t="array" ref="B1807">AND(分科號=INDEX(E:E,ROW()),INDEX(D:D,ROW())&gt;=分起日,INDEX(D:D,ROW())&lt;=分訖日,IF(分專案="全部",TRUE,INDEX(J:J,ROW())=分專案))</f>
        <v>0</v>
      </c>
      <c r="C1807" s="45" cm="1">
        <f t="array" ref="C1807">IF(INDEX(F:F,ROW())&lt;&gt;"",INDEX(F:F,ROW()),IF(INDEX(E:E,ROW())&lt;&gt;0,INDEX(C:C,ROW()-1),0))</f>
        <v>0</v>
      </c>
      <c r="D1807" s="44" cm="1">
        <f t="array" ref="D1807">IF(INDEX(G:G,ROW())&lt;&gt;"",INDEX(G:G,ROW()),IF(INDEX(E:E,ROW())&lt;&gt;0,INDEX(D:D,ROW()-1),0))</f>
        <v>0</v>
      </c>
      <c r="E1807" s="217" cm="1">
        <f t="array" ref="E1807">IF(INDEX(I:I,ROW())&lt;&gt;"",VALUE(TRIM(LEFT(INDEX(I:I,ROW()),6))),0)</f>
        <v>0</v>
      </c>
      <c r="F1807" s="283"/>
      <c r="G1807" s="287"/>
      <c r="H1807" s="302"/>
      <c r="I1807" s="288"/>
      <c r="J1807" s="302"/>
      <c r="K1807" s="303"/>
      <c r="L1807" s="50"/>
      <c r="M1807" s="63"/>
    </row>
    <row r="1808" spans="1:13">
      <c r="A1808" s="44" cm="1">
        <f t="array" aca="1" ref="A1808" ca="1">IF(INDEX(B:B,ROW()),COUNTIF(OFFSET(INDEX(B:B,ROW()),ROW()*-1+6,,ROW()-5),TRUE),0)</f>
        <v>0</v>
      </c>
      <c r="B1808" s="44" t="b" cm="1">
        <f t="array" ref="B1808">AND(分科號=INDEX(E:E,ROW()),INDEX(D:D,ROW())&gt;=分起日,INDEX(D:D,ROW())&lt;=分訖日,IF(分專案="全部",TRUE,INDEX(J:J,ROW())=分專案))</f>
        <v>0</v>
      </c>
      <c r="C1808" s="45" cm="1">
        <f t="array" ref="C1808">IF(INDEX(F:F,ROW())&lt;&gt;"",INDEX(F:F,ROW()),IF(INDEX(E:E,ROW())&lt;&gt;0,INDEX(C:C,ROW()-1),0))</f>
        <v>0</v>
      </c>
      <c r="D1808" s="44" cm="1">
        <f t="array" ref="D1808">IF(INDEX(G:G,ROW())&lt;&gt;"",INDEX(G:G,ROW()),IF(INDEX(E:E,ROW())&lt;&gt;0,INDEX(D:D,ROW()-1),0))</f>
        <v>0</v>
      </c>
      <c r="E1808" s="217" cm="1">
        <f t="array" ref="E1808">IF(INDEX(I:I,ROW())&lt;&gt;"",VALUE(TRIM(LEFT(INDEX(I:I,ROW()),6))),0)</f>
        <v>0</v>
      </c>
      <c r="F1808" s="283"/>
      <c r="G1808" s="287"/>
      <c r="H1808" s="302"/>
      <c r="I1808" s="288"/>
      <c r="J1808" s="302"/>
      <c r="K1808" s="303"/>
      <c r="L1808" s="50"/>
      <c r="M1808" s="63"/>
    </row>
    <row r="1809" spans="1:13">
      <c r="A1809" s="44" cm="1">
        <f t="array" aca="1" ref="A1809" ca="1">IF(INDEX(B:B,ROW()),COUNTIF(OFFSET(INDEX(B:B,ROW()),ROW()*-1+6,,ROW()-5),TRUE),0)</f>
        <v>0</v>
      </c>
      <c r="B1809" s="44" t="b" cm="1">
        <f t="array" ref="B1809">AND(分科號=INDEX(E:E,ROW()),INDEX(D:D,ROW())&gt;=分起日,INDEX(D:D,ROW())&lt;=分訖日,IF(分專案="全部",TRUE,INDEX(J:J,ROW())=分專案))</f>
        <v>0</v>
      </c>
      <c r="C1809" s="45" cm="1">
        <f t="array" ref="C1809">IF(INDEX(F:F,ROW())&lt;&gt;"",INDEX(F:F,ROW()),IF(INDEX(E:E,ROW())&lt;&gt;0,INDEX(C:C,ROW()-1),0))</f>
        <v>0</v>
      </c>
      <c r="D1809" s="44" cm="1">
        <f t="array" ref="D1809">IF(INDEX(G:G,ROW())&lt;&gt;"",INDEX(G:G,ROW()),IF(INDEX(E:E,ROW())&lt;&gt;0,INDEX(D:D,ROW()-1),0))</f>
        <v>0</v>
      </c>
      <c r="E1809" s="217" cm="1">
        <f t="array" ref="E1809">IF(INDEX(I:I,ROW())&lt;&gt;"",VALUE(TRIM(LEFT(INDEX(I:I,ROW()),6))),0)</f>
        <v>0</v>
      </c>
      <c r="F1809" s="283"/>
      <c r="G1809" s="287"/>
      <c r="H1809" s="302"/>
      <c r="I1809" s="288"/>
      <c r="J1809" s="302"/>
      <c r="K1809" s="303"/>
      <c r="L1809" s="50"/>
      <c r="M1809" s="63"/>
    </row>
    <row r="1810" spans="1:13">
      <c r="A1810" s="44" cm="1">
        <f t="array" aca="1" ref="A1810" ca="1">IF(INDEX(B:B,ROW()),COUNTIF(OFFSET(INDEX(B:B,ROW()),ROW()*-1+6,,ROW()-5),TRUE),0)</f>
        <v>0</v>
      </c>
      <c r="B1810" s="44" t="b" cm="1">
        <f t="array" ref="B1810">AND(分科號=INDEX(E:E,ROW()),INDEX(D:D,ROW())&gt;=分起日,INDEX(D:D,ROW())&lt;=分訖日,IF(分專案="全部",TRUE,INDEX(J:J,ROW())=分專案))</f>
        <v>0</v>
      </c>
      <c r="C1810" s="45" cm="1">
        <f t="array" ref="C1810">IF(INDEX(F:F,ROW())&lt;&gt;"",INDEX(F:F,ROW()),IF(INDEX(E:E,ROW())&lt;&gt;0,INDEX(C:C,ROW()-1),0))</f>
        <v>0</v>
      </c>
      <c r="D1810" s="44" cm="1">
        <f t="array" ref="D1810">IF(INDEX(G:G,ROW())&lt;&gt;"",INDEX(G:G,ROW()),IF(INDEX(E:E,ROW())&lt;&gt;0,INDEX(D:D,ROW()-1),0))</f>
        <v>0</v>
      </c>
      <c r="E1810" s="217" cm="1">
        <f t="array" ref="E1810">IF(INDEX(I:I,ROW())&lt;&gt;"",VALUE(TRIM(LEFT(INDEX(I:I,ROW()),6))),0)</f>
        <v>0</v>
      </c>
      <c r="F1810" s="283"/>
      <c r="G1810" s="287"/>
      <c r="H1810" s="302"/>
      <c r="I1810" s="288"/>
      <c r="J1810" s="302"/>
      <c r="K1810" s="303"/>
      <c r="L1810" s="50"/>
      <c r="M1810" s="63"/>
    </row>
    <row r="1811" spans="1:13">
      <c r="A1811" s="44" cm="1">
        <f t="array" aca="1" ref="A1811" ca="1">IF(INDEX(B:B,ROW()),COUNTIF(OFFSET(INDEX(B:B,ROW()),ROW()*-1+6,,ROW()-5),TRUE),0)</f>
        <v>0</v>
      </c>
      <c r="B1811" s="44" t="b" cm="1">
        <f t="array" ref="B1811">AND(分科號=INDEX(E:E,ROW()),INDEX(D:D,ROW())&gt;=分起日,INDEX(D:D,ROW())&lt;=分訖日,IF(分專案="全部",TRUE,INDEX(J:J,ROW())=分專案))</f>
        <v>0</v>
      </c>
      <c r="C1811" s="45" cm="1">
        <f t="array" ref="C1811">IF(INDEX(F:F,ROW())&lt;&gt;"",INDEX(F:F,ROW()),IF(INDEX(E:E,ROW())&lt;&gt;0,INDEX(C:C,ROW()-1),0))</f>
        <v>0</v>
      </c>
      <c r="D1811" s="44" cm="1">
        <f t="array" ref="D1811">IF(INDEX(G:G,ROW())&lt;&gt;"",INDEX(G:G,ROW()),IF(INDEX(E:E,ROW())&lt;&gt;0,INDEX(D:D,ROW()-1),0))</f>
        <v>0</v>
      </c>
      <c r="E1811" s="217" cm="1">
        <f t="array" ref="E1811">IF(INDEX(I:I,ROW())&lt;&gt;"",VALUE(TRIM(LEFT(INDEX(I:I,ROW()),6))),0)</f>
        <v>0</v>
      </c>
      <c r="F1811" s="283"/>
      <c r="G1811" s="287"/>
      <c r="H1811" s="302"/>
      <c r="I1811" s="288"/>
      <c r="J1811" s="302"/>
      <c r="K1811" s="303"/>
      <c r="L1811" s="50"/>
      <c r="M1811" s="63"/>
    </row>
    <row r="1812" spans="1:13">
      <c r="A1812" s="44" cm="1">
        <f t="array" aca="1" ref="A1812" ca="1">IF(INDEX(B:B,ROW()),COUNTIF(OFFSET(INDEX(B:B,ROW()),ROW()*-1+6,,ROW()-5),TRUE),0)</f>
        <v>0</v>
      </c>
      <c r="B1812" s="44" t="b" cm="1">
        <f t="array" ref="B1812">AND(分科號=INDEX(E:E,ROW()),INDEX(D:D,ROW())&gt;=分起日,INDEX(D:D,ROW())&lt;=分訖日,IF(分專案="全部",TRUE,INDEX(J:J,ROW())=分專案))</f>
        <v>0</v>
      </c>
      <c r="C1812" s="45" cm="1">
        <f t="array" ref="C1812">IF(INDEX(F:F,ROW())&lt;&gt;"",INDEX(F:F,ROW()),IF(INDEX(E:E,ROW())&lt;&gt;0,INDEX(C:C,ROW()-1),0))</f>
        <v>0</v>
      </c>
      <c r="D1812" s="44" cm="1">
        <f t="array" ref="D1812">IF(INDEX(G:G,ROW())&lt;&gt;"",INDEX(G:G,ROW()),IF(INDEX(E:E,ROW())&lt;&gt;0,INDEX(D:D,ROW()-1),0))</f>
        <v>0</v>
      </c>
      <c r="E1812" s="217" cm="1">
        <f t="array" ref="E1812">IF(INDEX(I:I,ROW())&lt;&gt;"",VALUE(TRIM(LEFT(INDEX(I:I,ROW()),6))),0)</f>
        <v>0</v>
      </c>
      <c r="F1812" s="283"/>
      <c r="G1812" s="287"/>
      <c r="H1812" s="302"/>
      <c r="I1812" s="288"/>
      <c r="J1812" s="302"/>
      <c r="K1812" s="303"/>
      <c r="L1812" s="50"/>
      <c r="M1812" s="63"/>
    </row>
    <row r="1813" spans="1:13">
      <c r="A1813" s="44" cm="1">
        <f t="array" aca="1" ref="A1813" ca="1">IF(INDEX(B:B,ROW()),COUNTIF(OFFSET(INDEX(B:B,ROW()),ROW()*-1+6,,ROW()-5),TRUE),0)</f>
        <v>0</v>
      </c>
      <c r="B1813" s="44" t="b" cm="1">
        <f t="array" ref="B1813">AND(分科號=INDEX(E:E,ROW()),INDEX(D:D,ROW())&gt;=分起日,INDEX(D:D,ROW())&lt;=分訖日,IF(分專案="全部",TRUE,INDEX(J:J,ROW())=分專案))</f>
        <v>0</v>
      </c>
      <c r="C1813" s="45" cm="1">
        <f t="array" ref="C1813">IF(INDEX(F:F,ROW())&lt;&gt;"",INDEX(F:F,ROW()),IF(INDEX(E:E,ROW())&lt;&gt;0,INDEX(C:C,ROW()-1),0))</f>
        <v>0</v>
      </c>
      <c r="D1813" s="44" cm="1">
        <f t="array" ref="D1813">IF(INDEX(G:G,ROW())&lt;&gt;"",INDEX(G:G,ROW()),IF(INDEX(E:E,ROW())&lt;&gt;0,INDEX(D:D,ROW()-1),0))</f>
        <v>0</v>
      </c>
      <c r="E1813" s="217" cm="1">
        <f t="array" ref="E1813">IF(INDEX(I:I,ROW())&lt;&gt;"",VALUE(TRIM(LEFT(INDEX(I:I,ROW()),6))),0)</f>
        <v>0</v>
      </c>
      <c r="F1813" s="283"/>
      <c r="G1813" s="287"/>
      <c r="H1813" s="302"/>
      <c r="I1813" s="288"/>
      <c r="J1813" s="302"/>
      <c r="K1813" s="303"/>
      <c r="L1813" s="50"/>
      <c r="M1813" s="63"/>
    </row>
    <row r="1814" spans="1:13">
      <c r="A1814" s="44" cm="1">
        <f t="array" aca="1" ref="A1814" ca="1">IF(INDEX(B:B,ROW()),COUNTIF(OFFSET(INDEX(B:B,ROW()),ROW()*-1+6,,ROW()-5),TRUE),0)</f>
        <v>0</v>
      </c>
      <c r="B1814" s="44" t="b" cm="1">
        <f t="array" ref="B1814">AND(分科號=INDEX(E:E,ROW()),INDEX(D:D,ROW())&gt;=分起日,INDEX(D:D,ROW())&lt;=分訖日,IF(分專案="全部",TRUE,INDEX(J:J,ROW())=分專案))</f>
        <v>0</v>
      </c>
      <c r="C1814" s="45" cm="1">
        <f t="array" ref="C1814">IF(INDEX(F:F,ROW())&lt;&gt;"",INDEX(F:F,ROW()),IF(INDEX(E:E,ROW())&lt;&gt;0,INDEX(C:C,ROW()-1),0))</f>
        <v>0</v>
      </c>
      <c r="D1814" s="44" cm="1">
        <f t="array" ref="D1814">IF(INDEX(G:G,ROW())&lt;&gt;"",INDEX(G:G,ROW()),IF(INDEX(E:E,ROW())&lt;&gt;0,INDEX(D:D,ROW()-1),0))</f>
        <v>0</v>
      </c>
      <c r="E1814" s="217" cm="1">
        <f t="array" ref="E1814">IF(INDEX(I:I,ROW())&lt;&gt;"",VALUE(TRIM(LEFT(INDEX(I:I,ROW()),6))),0)</f>
        <v>0</v>
      </c>
      <c r="F1814" s="283"/>
      <c r="G1814" s="287"/>
      <c r="H1814" s="302"/>
      <c r="I1814" s="288"/>
      <c r="J1814" s="302"/>
      <c r="K1814" s="303"/>
      <c r="L1814" s="50"/>
      <c r="M1814" s="63"/>
    </row>
    <row r="1815" spans="1:13">
      <c r="A1815" s="44" cm="1">
        <f t="array" aca="1" ref="A1815" ca="1">IF(INDEX(B:B,ROW()),COUNTIF(OFFSET(INDEX(B:B,ROW()),ROW()*-1+6,,ROW()-5),TRUE),0)</f>
        <v>0</v>
      </c>
      <c r="B1815" s="44" t="b" cm="1">
        <f t="array" ref="B1815">AND(分科號=INDEX(E:E,ROW()),INDEX(D:D,ROW())&gt;=分起日,INDEX(D:D,ROW())&lt;=分訖日,IF(分專案="全部",TRUE,INDEX(J:J,ROW())=分專案))</f>
        <v>0</v>
      </c>
      <c r="C1815" s="45" cm="1">
        <f t="array" ref="C1815">IF(INDEX(F:F,ROW())&lt;&gt;"",INDEX(F:F,ROW()),IF(INDEX(E:E,ROW())&lt;&gt;0,INDEX(C:C,ROW()-1),0))</f>
        <v>0</v>
      </c>
      <c r="D1815" s="44" cm="1">
        <f t="array" ref="D1815">IF(INDEX(G:G,ROW())&lt;&gt;"",INDEX(G:G,ROW()),IF(INDEX(E:E,ROW())&lt;&gt;0,INDEX(D:D,ROW()-1),0))</f>
        <v>0</v>
      </c>
      <c r="E1815" s="217" cm="1">
        <f t="array" ref="E1815">IF(INDEX(I:I,ROW())&lt;&gt;"",VALUE(TRIM(LEFT(INDEX(I:I,ROW()),6))),0)</f>
        <v>0</v>
      </c>
      <c r="F1815" s="283"/>
      <c r="G1815" s="287"/>
      <c r="H1815" s="302"/>
      <c r="I1815" s="288"/>
      <c r="J1815" s="302"/>
      <c r="K1815" s="303"/>
      <c r="L1815" s="50"/>
      <c r="M1815" s="63"/>
    </row>
    <row r="1816" spans="1:13">
      <c r="A1816" s="44" cm="1">
        <f t="array" aca="1" ref="A1816" ca="1">IF(INDEX(B:B,ROW()),COUNTIF(OFFSET(INDEX(B:B,ROW()),ROW()*-1+6,,ROW()-5),TRUE),0)</f>
        <v>0</v>
      </c>
      <c r="B1816" s="44" t="b" cm="1">
        <f t="array" ref="B1816">AND(分科號=INDEX(E:E,ROW()),INDEX(D:D,ROW())&gt;=分起日,INDEX(D:D,ROW())&lt;=分訖日,IF(分專案="全部",TRUE,INDEX(J:J,ROW())=分專案))</f>
        <v>0</v>
      </c>
      <c r="C1816" s="45" cm="1">
        <f t="array" ref="C1816">IF(INDEX(F:F,ROW())&lt;&gt;"",INDEX(F:F,ROW()),IF(INDEX(E:E,ROW())&lt;&gt;0,INDEX(C:C,ROW()-1),0))</f>
        <v>0</v>
      </c>
      <c r="D1816" s="44" cm="1">
        <f t="array" ref="D1816">IF(INDEX(G:G,ROW())&lt;&gt;"",INDEX(G:G,ROW()),IF(INDEX(E:E,ROW())&lt;&gt;0,INDEX(D:D,ROW()-1),0))</f>
        <v>0</v>
      </c>
      <c r="E1816" s="217" cm="1">
        <f t="array" ref="E1816">IF(INDEX(I:I,ROW())&lt;&gt;"",VALUE(TRIM(LEFT(INDEX(I:I,ROW()),6))),0)</f>
        <v>0</v>
      </c>
      <c r="F1816" s="283"/>
      <c r="G1816" s="287"/>
      <c r="H1816" s="302"/>
      <c r="I1816" s="288"/>
      <c r="J1816" s="302"/>
      <c r="K1816" s="303"/>
      <c r="L1816" s="50"/>
      <c r="M1816" s="63"/>
    </row>
    <row r="1817" spans="1:13">
      <c r="A1817" s="44" cm="1">
        <f t="array" aca="1" ref="A1817" ca="1">IF(INDEX(B:B,ROW()),COUNTIF(OFFSET(INDEX(B:B,ROW()),ROW()*-1+6,,ROW()-5),TRUE),0)</f>
        <v>0</v>
      </c>
      <c r="B1817" s="44" t="b" cm="1">
        <f t="array" ref="B1817">AND(分科號=INDEX(E:E,ROW()),INDEX(D:D,ROW())&gt;=分起日,INDEX(D:D,ROW())&lt;=分訖日,IF(分專案="全部",TRUE,INDEX(J:J,ROW())=分專案))</f>
        <v>0</v>
      </c>
      <c r="C1817" s="45" cm="1">
        <f t="array" ref="C1817">IF(INDEX(F:F,ROW())&lt;&gt;"",INDEX(F:F,ROW()),IF(INDEX(E:E,ROW())&lt;&gt;0,INDEX(C:C,ROW()-1),0))</f>
        <v>0</v>
      </c>
      <c r="D1817" s="44" cm="1">
        <f t="array" ref="D1817">IF(INDEX(G:G,ROW())&lt;&gt;"",INDEX(G:G,ROW()),IF(INDEX(E:E,ROW())&lt;&gt;0,INDEX(D:D,ROW()-1),0))</f>
        <v>0</v>
      </c>
      <c r="E1817" s="217" cm="1">
        <f t="array" ref="E1817">IF(INDEX(I:I,ROW())&lt;&gt;"",VALUE(TRIM(LEFT(INDEX(I:I,ROW()),6))),0)</f>
        <v>0</v>
      </c>
      <c r="F1817" s="283"/>
      <c r="G1817" s="287"/>
      <c r="H1817" s="302"/>
      <c r="I1817" s="288"/>
      <c r="J1817" s="302"/>
      <c r="K1817" s="303"/>
      <c r="L1817" s="50"/>
      <c r="M1817" s="63"/>
    </row>
    <row r="1818" spans="1:13">
      <c r="A1818" s="44" cm="1">
        <f t="array" aca="1" ref="A1818" ca="1">IF(INDEX(B:B,ROW()),COUNTIF(OFFSET(INDEX(B:B,ROW()),ROW()*-1+6,,ROW()-5),TRUE),0)</f>
        <v>0</v>
      </c>
      <c r="B1818" s="44" t="b" cm="1">
        <f t="array" ref="B1818">AND(分科號=INDEX(E:E,ROW()),INDEX(D:D,ROW())&gt;=分起日,INDEX(D:D,ROW())&lt;=分訖日,IF(分專案="全部",TRUE,INDEX(J:J,ROW())=分專案))</f>
        <v>0</v>
      </c>
      <c r="C1818" s="45" cm="1">
        <f t="array" ref="C1818">IF(INDEX(F:F,ROW())&lt;&gt;"",INDEX(F:F,ROW()),IF(INDEX(E:E,ROW())&lt;&gt;0,INDEX(C:C,ROW()-1),0))</f>
        <v>0</v>
      </c>
      <c r="D1818" s="44" cm="1">
        <f t="array" ref="D1818">IF(INDEX(G:G,ROW())&lt;&gt;"",INDEX(G:G,ROW()),IF(INDEX(E:E,ROW())&lt;&gt;0,INDEX(D:D,ROW()-1),0))</f>
        <v>0</v>
      </c>
      <c r="E1818" s="217" cm="1">
        <f t="array" ref="E1818">IF(INDEX(I:I,ROW())&lt;&gt;"",VALUE(TRIM(LEFT(INDEX(I:I,ROW()),6))),0)</f>
        <v>0</v>
      </c>
      <c r="F1818" s="283"/>
      <c r="G1818" s="287"/>
      <c r="H1818" s="302"/>
      <c r="I1818" s="288"/>
      <c r="J1818" s="302"/>
      <c r="K1818" s="303"/>
      <c r="L1818" s="50"/>
      <c r="M1818" s="63"/>
    </row>
    <row r="1819" spans="1:13">
      <c r="A1819" s="44" cm="1">
        <f t="array" aca="1" ref="A1819" ca="1">IF(INDEX(B:B,ROW()),COUNTIF(OFFSET(INDEX(B:B,ROW()),ROW()*-1+6,,ROW()-5),TRUE),0)</f>
        <v>0</v>
      </c>
      <c r="B1819" s="44" t="b" cm="1">
        <f t="array" ref="B1819">AND(分科號=INDEX(E:E,ROW()),INDEX(D:D,ROW())&gt;=分起日,INDEX(D:D,ROW())&lt;=分訖日,IF(分專案="全部",TRUE,INDEX(J:J,ROW())=分專案))</f>
        <v>0</v>
      </c>
      <c r="C1819" s="45" cm="1">
        <f t="array" ref="C1819">IF(INDEX(F:F,ROW())&lt;&gt;"",INDEX(F:F,ROW()),IF(INDEX(E:E,ROW())&lt;&gt;0,INDEX(C:C,ROW()-1),0))</f>
        <v>0</v>
      </c>
      <c r="D1819" s="44" cm="1">
        <f t="array" ref="D1819">IF(INDEX(G:G,ROW())&lt;&gt;"",INDEX(G:G,ROW()),IF(INDEX(E:E,ROW())&lt;&gt;0,INDEX(D:D,ROW()-1),0))</f>
        <v>0</v>
      </c>
      <c r="E1819" s="217" cm="1">
        <f t="array" ref="E1819">IF(INDEX(I:I,ROW())&lt;&gt;"",VALUE(TRIM(LEFT(INDEX(I:I,ROW()),6))),0)</f>
        <v>0</v>
      </c>
      <c r="F1819" s="283"/>
      <c r="G1819" s="287"/>
      <c r="H1819" s="302"/>
      <c r="I1819" s="288"/>
      <c r="J1819" s="302"/>
      <c r="K1819" s="303"/>
      <c r="L1819" s="50"/>
      <c r="M1819" s="63"/>
    </row>
    <row r="1820" spans="1:13">
      <c r="A1820" s="44" cm="1">
        <f t="array" aca="1" ref="A1820" ca="1">IF(INDEX(B:B,ROW()),COUNTIF(OFFSET(INDEX(B:B,ROW()),ROW()*-1+6,,ROW()-5),TRUE),0)</f>
        <v>0</v>
      </c>
      <c r="B1820" s="44" t="b" cm="1">
        <f t="array" ref="B1820">AND(分科號=INDEX(E:E,ROW()),INDEX(D:D,ROW())&gt;=分起日,INDEX(D:D,ROW())&lt;=分訖日,IF(分專案="全部",TRUE,INDEX(J:J,ROW())=分專案))</f>
        <v>0</v>
      </c>
      <c r="C1820" s="45" cm="1">
        <f t="array" ref="C1820">IF(INDEX(F:F,ROW())&lt;&gt;"",INDEX(F:F,ROW()),IF(INDEX(E:E,ROW())&lt;&gt;0,INDEX(C:C,ROW()-1),0))</f>
        <v>0</v>
      </c>
      <c r="D1820" s="44" cm="1">
        <f t="array" ref="D1820">IF(INDEX(G:G,ROW())&lt;&gt;"",INDEX(G:G,ROW()),IF(INDEX(E:E,ROW())&lt;&gt;0,INDEX(D:D,ROW()-1),0))</f>
        <v>0</v>
      </c>
      <c r="E1820" s="217" cm="1">
        <f t="array" ref="E1820">IF(INDEX(I:I,ROW())&lt;&gt;"",VALUE(TRIM(LEFT(INDEX(I:I,ROW()),6))),0)</f>
        <v>0</v>
      </c>
      <c r="F1820" s="283"/>
      <c r="G1820" s="287"/>
      <c r="H1820" s="302"/>
      <c r="I1820" s="288"/>
      <c r="J1820" s="302"/>
      <c r="K1820" s="303"/>
      <c r="L1820" s="50"/>
      <c r="M1820" s="63"/>
    </row>
    <row r="1821" spans="1:13">
      <c r="A1821" s="44" cm="1">
        <f t="array" aca="1" ref="A1821" ca="1">IF(INDEX(B:B,ROW()),COUNTIF(OFFSET(INDEX(B:B,ROW()),ROW()*-1+6,,ROW()-5),TRUE),0)</f>
        <v>0</v>
      </c>
      <c r="B1821" s="44" t="b" cm="1">
        <f t="array" ref="B1821">AND(分科號=INDEX(E:E,ROW()),INDEX(D:D,ROW())&gt;=分起日,INDEX(D:D,ROW())&lt;=分訖日,IF(分專案="全部",TRUE,INDEX(J:J,ROW())=分專案))</f>
        <v>0</v>
      </c>
      <c r="C1821" s="45" cm="1">
        <f t="array" ref="C1821">IF(INDEX(F:F,ROW())&lt;&gt;"",INDEX(F:F,ROW()),IF(INDEX(E:E,ROW())&lt;&gt;0,INDEX(C:C,ROW()-1),0))</f>
        <v>0</v>
      </c>
      <c r="D1821" s="44" cm="1">
        <f t="array" ref="D1821">IF(INDEX(G:G,ROW())&lt;&gt;"",INDEX(G:G,ROW()),IF(INDEX(E:E,ROW())&lt;&gt;0,INDEX(D:D,ROW()-1),0))</f>
        <v>0</v>
      </c>
      <c r="E1821" s="217" cm="1">
        <f t="array" ref="E1821">IF(INDEX(I:I,ROW())&lt;&gt;"",VALUE(TRIM(LEFT(INDEX(I:I,ROW()),6))),0)</f>
        <v>0</v>
      </c>
      <c r="F1821" s="283"/>
      <c r="G1821" s="287"/>
      <c r="H1821" s="302"/>
      <c r="I1821" s="288"/>
      <c r="J1821" s="302"/>
      <c r="K1821" s="303"/>
      <c r="L1821" s="50"/>
      <c r="M1821" s="63"/>
    </row>
    <row r="1822" spans="1:13">
      <c r="A1822" s="44" cm="1">
        <f t="array" aca="1" ref="A1822" ca="1">IF(INDEX(B:B,ROW()),COUNTIF(OFFSET(INDEX(B:B,ROW()),ROW()*-1+6,,ROW()-5),TRUE),0)</f>
        <v>0</v>
      </c>
      <c r="B1822" s="44" t="b" cm="1">
        <f t="array" ref="B1822">AND(分科號=INDEX(E:E,ROW()),INDEX(D:D,ROW())&gt;=分起日,INDEX(D:D,ROW())&lt;=分訖日,IF(分專案="全部",TRUE,INDEX(J:J,ROW())=分專案))</f>
        <v>0</v>
      </c>
      <c r="C1822" s="45" cm="1">
        <f t="array" ref="C1822">IF(INDEX(F:F,ROW())&lt;&gt;"",INDEX(F:F,ROW()),IF(INDEX(E:E,ROW())&lt;&gt;0,INDEX(C:C,ROW()-1),0))</f>
        <v>0</v>
      </c>
      <c r="D1822" s="44" cm="1">
        <f t="array" ref="D1822">IF(INDEX(G:G,ROW())&lt;&gt;"",INDEX(G:G,ROW()),IF(INDEX(E:E,ROW())&lt;&gt;0,INDEX(D:D,ROW()-1),0))</f>
        <v>0</v>
      </c>
      <c r="E1822" s="217" cm="1">
        <f t="array" ref="E1822">IF(INDEX(I:I,ROW())&lt;&gt;"",VALUE(TRIM(LEFT(INDEX(I:I,ROW()),6))),0)</f>
        <v>0</v>
      </c>
      <c r="F1822" s="283"/>
      <c r="G1822" s="287"/>
      <c r="H1822" s="302"/>
      <c r="I1822" s="288"/>
      <c r="J1822" s="302"/>
      <c r="K1822" s="303"/>
      <c r="L1822" s="50"/>
      <c r="M1822" s="63"/>
    </row>
    <row r="1823" spans="1:13">
      <c r="A1823" s="44" cm="1">
        <f t="array" aca="1" ref="A1823" ca="1">IF(INDEX(B:B,ROW()),COUNTIF(OFFSET(INDEX(B:B,ROW()),ROW()*-1+6,,ROW()-5),TRUE),0)</f>
        <v>0</v>
      </c>
      <c r="B1823" s="44" t="b" cm="1">
        <f t="array" ref="B1823">AND(分科號=INDEX(E:E,ROW()),INDEX(D:D,ROW())&gt;=分起日,INDEX(D:D,ROW())&lt;=分訖日,IF(分專案="全部",TRUE,INDEX(J:J,ROW())=分專案))</f>
        <v>0</v>
      </c>
      <c r="C1823" s="45" cm="1">
        <f t="array" ref="C1823">IF(INDEX(F:F,ROW())&lt;&gt;"",INDEX(F:F,ROW()),IF(INDEX(E:E,ROW())&lt;&gt;0,INDEX(C:C,ROW()-1),0))</f>
        <v>0</v>
      </c>
      <c r="D1823" s="44" cm="1">
        <f t="array" ref="D1823">IF(INDEX(G:G,ROW())&lt;&gt;"",INDEX(G:G,ROW()),IF(INDEX(E:E,ROW())&lt;&gt;0,INDEX(D:D,ROW()-1),0))</f>
        <v>0</v>
      </c>
      <c r="E1823" s="217" cm="1">
        <f t="array" ref="E1823">IF(INDEX(I:I,ROW())&lt;&gt;"",VALUE(TRIM(LEFT(INDEX(I:I,ROW()),6))),0)</f>
        <v>0</v>
      </c>
      <c r="F1823" s="283"/>
      <c r="G1823" s="287"/>
      <c r="H1823" s="302"/>
      <c r="I1823" s="288"/>
      <c r="J1823" s="302"/>
      <c r="K1823" s="303"/>
      <c r="L1823" s="50"/>
      <c r="M1823" s="63"/>
    </row>
    <row r="1824" spans="1:13">
      <c r="A1824" s="44" cm="1">
        <f t="array" aca="1" ref="A1824" ca="1">IF(INDEX(B:B,ROW()),COUNTIF(OFFSET(INDEX(B:B,ROW()),ROW()*-1+6,,ROW()-5),TRUE),0)</f>
        <v>0</v>
      </c>
      <c r="B1824" s="44" t="b" cm="1">
        <f t="array" ref="B1824">AND(分科號=INDEX(E:E,ROW()),INDEX(D:D,ROW())&gt;=分起日,INDEX(D:D,ROW())&lt;=分訖日,IF(分專案="全部",TRUE,INDEX(J:J,ROW())=分專案))</f>
        <v>0</v>
      </c>
      <c r="C1824" s="45" cm="1">
        <f t="array" ref="C1824">IF(INDEX(F:F,ROW())&lt;&gt;"",INDEX(F:F,ROW()),IF(INDEX(E:E,ROW())&lt;&gt;0,INDEX(C:C,ROW()-1),0))</f>
        <v>0</v>
      </c>
      <c r="D1824" s="44" cm="1">
        <f t="array" ref="D1824">IF(INDEX(G:G,ROW())&lt;&gt;"",INDEX(G:G,ROW()),IF(INDEX(E:E,ROW())&lt;&gt;0,INDEX(D:D,ROW()-1),0))</f>
        <v>0</v>
      </c>
      <c r="E1824" s="217" cm="1">
        <f t="array" ref="E1824">IF(INDEX(I:I,ROW())&lt;&gt;"",VALUE(TRIM(LEFT(INDEX(I:I,ROW()),6))),0)</f>
        <v>0</v>
      </c>
      <c r="F1824" s="283"/>
      <c r="G1824" s="287"/>
      <c r="H1824" s="302"/>
      <c r="I1824" s="288"/>
      <c r="J1824" s="302"/>
      <c r="K1824" s="303"/>
      <c r="L1824" s="50"/>
      <c r="M1824" s="63"/>
    </row>
    <row r="1825" spans="1:13">
      <c r="A1825" s="44" cm="1">
        <f t="array" aca="1" ref="A1825" ca="1">IF(INDEX(B:B,ROW()),COUNTIF(OFFSET(INDEX(B:B,ROW()),ROW()*-1+6,,ROW()-5),TRUE),0)</f>
        <v>0</v>
      </c>
      <c r="B1825" s="44" t="b" cm="1">
        <f t="array" ref="B1825">AND(分科號=INDEX(E:E,ROW()),INDEX(D:D,ROW())&gt;=分起日,INDEX(D:D,ROW())&lt;=分訖日,IF(分專案="全部",TRUE,INDEX(J:J,ROW())=分專案))</f>
        <v>0</v>
      </c>
      <c r="C1825" s="45" cm="1">
        <f t="array" ref="C1825">IF(INDEX(F:F,ROW())&lt;&gt;"",INDEX(F:F,ROW()),IF(INDEX(E:E,ROW())&lt;&gt;0,INDEX(C:C,ROW()-1),0))</f>
        <v>0</v>
      </c>
      <c r="D1825" s="44" cm="1">
        <f t="array" ref="D1825">IF(INDEX(G:G,ROW())&lt;&gt;"",INDEX(G:G,ROW()),IF(INDEX(E:E,ROW())&lt;&gt;0,INDEX(D:D,ROW()-1),0))</f>
        <v>0</v>
      </c>
      <c r="E1825" s="217" cm="1">
        <f t="array" ref="E1825">IF(INDEX(I:I,ROW())&lt;&gt;"",VALUE(TRIM(LEFT(INDEX(I:I,ROW()),6))),0)</f>
        <v>0</v>
      </c>
      <c r="F1825" s="283"/>
      <c r="G1825" s="287"/>
      <c r="H1825" s="302"/>
      <c r="I1825" s="288"/>
      <c r="J1825" s="302"/>
      <c r="K1825" s="303"/>
      <c r="L1825" s="50"/>
      <c r="M1825" s="63"/>
    </row>
    <row r="1826" spans="1:13">
      <c r="A1826" s="44" cm="1">
        <f t="array" aca="1" ref="A1826" ca="1">IF(INDEX(B:B,ROW()),COUNTIF(OFFSET(INDEX(B:B,ROW()),ROW()*-1+6,,ROW()-5),TRUE),0)</f>
        <v>0</v>
      </c>
      <c r="B1826" s="44" t="b" cm="1">
        <f t="array" ref="B1826">AND(分科號=INDEX(E:E,ROW()),INDEX(D:D,ROW())&gt;=分起日,INDEX(D:D,ROW())&lt;=分訖日,IF(分專案="全部",TRUE,INDEX(J:J,ROW())=分專案))</f>
        <v>0</v>
      </c>
      <c r="C1826" s="45" cm="1">
        <f t="array" ref="C1826">IF(INDEX(F:F,ROW())&lt;&gt;"",INDEX(F:F,ROW()),IF(INDEX(E:E,ROW())&lt;&gt;0,INDEX(C:C,ROW()-1),0))</f>
        <v>0</v>
      </c>
      <c r="D1826" s="44" cm="1">
        <f t="array" ref="D1826">IF(INDEX(G:G,ROW())&lt;&gt;"",INDEX(G:G,ROW()),IF(INDEX(E:E,ROW())&lt;&gt;0,INDEX(D:D,ROW()-1),0))</f>
        <v>0</v>
      </c>
      <c r="E1826" s="217" cm="1">
        <f t="array" ref="E1826">IF(INDEX(I:I,ROW())&lt;&gt;"",VALUE(TRIM(LEFT(INDEX(I:I,ROW()),6))),0)</f>
        <v>0</v>
      </c>
      <c r="F1826" s="283"/>
      <c r="G1826" s="287"/>
      <c r="H1826" s="302"/>
      <c r="I1826" s="288"/>
      <c r="J1826" s="302"/>
      <c r="K1826" s="303"/>
      <c r="L1826" s="50"/>
      <c r="M1826" s="63"/>
    </row>
    <row r="1827" spans="1:13">
      <c r="A1827" s="44" cm="1">
        <f t="array" aca="1" ref="A1827" ca="1">IF(INDEX(B:B,ROW()),COUNTIF(OFFSET(INDEX(B:B,ROW()),ROW()*-1+6,,ROW()-5),TRUE),0)</f>
        <v>0</v>
      </c>
      <c r="B1827" s="44" t="b" cm="1">
        <f t="array" ref="B1827">AND(分科號=INDEX(E:E,ROW()),INDEX(D:D,ROW())&gt;=分起日,INDEX(D:D,ROW())&lt;=分訖日,IF(分專案="全部",TRUE,INDEX(J:J,ROW())=分專案))</f>
        <v>0</v>
      </c>
      <c r="C1827" s="45" cm="1">
        <f t="array" ref="C1827">IF(INDEX(F:F,ROW())&lt;&gt;"",INDEX(F:F,ROW()),IF(INDEX(E:E,ROW())&lt;&gt;0,INDEX(C:C,ROW()-1),0))</f>
        <v>0</v>
      </c>
      <c r="D1827" s="44" cm="1">
        <f t="array" ref="D1827">IF(INDEX(G:G,ROW())&lt;&gt;"",INDEX(G:G,ROW()),IF(INDEX(E:E,ROW())&lt;&gt;0,INDEX(D:D,ROW()-1),0))</f>
        <v>0</v>
      </c>
      <c r="E1827" s="217" cm="1">
        <f t="array" ref="E1827">IF(INDEX(I:I,ROW())&lt;&gt;"",VALUE(TRIM(LEFT(INDEX(I:I,ROW()),6))),0)</f>
        <v>0</v>
      </c>
      <c r="F1827" s="283"/>
      <c r="G1827" s="287"/>
      <c r="H1827" s="302"/>
      <c r="I1827" s="288"/>
      <c r="J1827" s="302"/>
      <c r="K1827" s="303"/>
      <c r="L1827" s="50"/>
      <c r="M1827" s="63"/>
    </row>
    <row r="1828" spans="1:13">
      <c r="A1828" s="44" cm="1">
        <f t="array" aca="1" ref="A1828" ca="1">IF(INDEX(B:B,ROW()),COUNTIF(OFFSET(INDEX(B:B,ROW()),ROW()*-1+6,,ROW()-5),TRUE),0)</f>
        <v>0</v>
      </c>
      <c r="B1828" s="44" t="b" cm="1">
        <f t="array" ref="B1828">AND(分科號=INDEX(E:E,ROW()),INDEX(D:D,ROW())&gt;=分起日,INDEX(D:D,ROW())&lt;=分訖日,IF(分專案="全部",TRUE,INDEX(J:J,ROW())=分專案))</f>
        <v>0</v>
      </c>
      <c r="C1828" s="45" cm="1">
        <f t="array" ref="C1828">IF(INDEX(F:F,ROW())&lt;&gt;"",INDEX(F:F,ROW()),IF(INDEX(E:E,ROW())&lt;&gt;0,INDEX(C:C,ROW()-1),0))</f>
        <v>0</v>
      </c>
      <c r="D1828" s="44" cm="1">
        <f t="array" ref="D1828">IF(INDEX(G:G,ROW())&lt;&gt;"",INDEX(G:G,ROW()),IF(INDEX(E:E,ROW())&lt;&gt;0,INDEX(D:D,ROW()-1),0))</f>
        <v>0</v>
      </c>
      <c r="E1828" s="217" cm="1">
        <f t="array" ref="E1828">IF(INDEX(I:I,ROW())&lt;&gt;"",VALUE(TRIM(LEFT(INDEX(I:I,ROW()),6))),0)</f>
        <v>0</v>
      </c>
      <c r="F1828" s="283"/>
      <c r="G1828" s="287"/>
      <c r="H1828" s="302"/>
      <c r="I1828" s="288"/>
      <c r="J1828" s="302"/>
      <c r="K1828" s="303"/>
      <c r="L1828" s="50"/>
      <c r="M1828" s="63"/>
    </row>
    <row r="1829" spans="1:13">
      <c r="A1829" s="44" cm="1">
        <f t="array" aca="1" ref="A1829" ca="1">IF(INDEX(B:B,ROW()),COUNTIF(OFFSET(INDEX(B:B,ROW()),ROW()*-1+6,,ROW()-5),TRUE),0)</f>
        <v>0</v>
      </c>
      <c r="B1829" s="44" t="b" cm="1">
        <f t="array" ref="B1829">AND(分科號=INDEX(E:E,ROW()),INDEX(D:D,ROW())&gt;=分起日,INDEX(D:D,ROW())&lt;=分訖日,IF(分專案="全部",TRUE,INDEX(J:J,ROW())=分專案))</f>
        <v>0</v>
      </c>
      <c r="C1829" s="45" cm="1">
        <f t="array" ref="C1829">IF(INDEX(F:F,ROW())&lt;&gt;"",INDEX(F:F,ROW()),IF(INDEX(E:E,ROW())&lt;&gt;0,INDEX(C:C,ROW()-1),0))</f>
        <v>0</v>
      </c>
      <c r="D1829" s="44" cm="1">
        <f t="array" ref="D1829">IF(INDEX(G:G,ROW())&lt;&gt;"",INDEX(G:G,ROW()),IF(INDEX(E:E,ROW())&lt;&gt;0,INDEX(D:D,ROW()-1),0))</f>
        <v>0</v>
      </c>
      <c r="E1829" s="217" cm="1">
        <f t="array" ref="E1829">IF(INDEX(I:I,ROW())&lt;&gt;"",VALUE(TRIM(LEFT(INDEX(I:I,ROW()),6))),0)</f>
        <v>0</v>
      </c>
      <c r="F1829" s="283"/>
      <c r="G1829" s="287"/>
      <c r="H1829" s="302"/>
      <c r="I1829" s="288"/>
      <c r="J1829" s="302"/>
      <c r="K1829" s="303"/>
      <c r="L1829" s="50"/>
      <c r="M1829" s="63"/>
    </row>
    <row r="1830" spans="1:13">
      <c r="A1830" s="44" cm="1">
        <f t="array" aca="1" ref="A1830" ca="1">IF(INDEX(B:B,ROW()),COUNTIF(OFFSET(INDEX(B:B,ROW()),ROW()*-1+6,,ROW()-5),TRUE),0)</f>
        <v>0</v>
      </c>
      <c r="B1830" s="44" t="b" cm="1">
        <f t="array" ref="B1830">AND(分科號=INDEX(E:E,ROW()),INDEX(D:D,ROW())&gt;=分起日,INDEX(D:D,ROW())&lt;=分訖日,IF(分專案="全部",TRUE,INDEX(J:J,ROW())=分專案))</f>
        <v>0</v>
      </c>
      <c r="C1830" s="45" cm="1">
        <f t="array" ref="C1830">IF(INDEX(F:F,ROW())&lt;&gt;"",INDEX(F:F,ROW()),IF(INDEX(E:E,ROW())&lt;&gt;0,INDEX(C:C,ROW()-1),0))</f>
        <v>0</v>
      </c>
      <c r="D1830" s="44" cm="1">
        <f t="array" ref="D1830">IF(INDEX(G:G,ROW())&lt;&gt;"",INDEX(G:G,ROW()),IF(INDEX(E:E,ROW())&lt;&gt;0,INDEX(D:D,ROW()-1),0))</f>
        <v>0</v>
      </c>
      <c r="E1830" s="217" cm="1">
        <f t="array" ref="E1830">IF(INDEX(I:I,ROW())&lt;&gt;"",VALUE(TRIM(LEFT(INDEX(I:I,ROW()),6))),0)</f>
        <v>0</v>
      </c>
      <c r="F1830" s="283"/>
      <c r="G1830" s="287"/>
      <c r="H1830" s="302"/>
      <c r="I1830" s="288"/>
      <c r="J1830" s="302"/>
      <c r="K1830" s="303"/>
      <c r="L1830" s="50"/>
      <c r="M1830" s="63"/>
    </row>
    <row r="1831" spans="1:13">
      <c r="A1831" s="44" cm="1">
        <f t="array" aca="1" ref="A1831" ca="1">IF(INDEX(B:B,ROW()),COUNTIF(OFFSET(INDEX(B:B,ROW()),ROW()*-1+6,,ROW()-5),TRUE),0)</f>
        <v>0</v>
      </c>
      <c r="B1831" s="44" t="b" cm="1">
        <f t="array" ref="B1831">AND(分科號=INDEX(E:E,ROW()),INDEX(D:D,ROW())&gt;=分起日,INDEX(D:D,ROW())&lt;=分訖日,IF(分專案="全部",TRUE,INDEX(J:J,ROW())=分專案))</f>
        <v>0</v>
      </c>
      <c r="C1831" s="45" cm="1">
        <f t="array" ref="C1831">IF(INDEX(F:F,ROW())&lt;&gt;"",INDEX(F:F,ROW()),IF(INDEX(E:E,ROW())&lt;&gt;0,INDEX(C:C,ROW()-1),0))</f>
        <v>0</v>
      </c>
      <c r="D1831" s="44" cm="1">
        <f t="array" ref="D1831">IF(INDEX(G:G,ROW())&lt;&gt;"",INDEX(G:G,ROW()),IF(INDEX(E:E,ROW())&lt;&gt;0,INDEX(D:D,ROW()-1),0))</f>
        <v>0</v>
      </c>
      <c r="E1831" s="217" cm="1">
        <f t="array" ref="E1831">IF(INDEX(I:I,ROW())&lt;&gt;"",VALUE(TRIM(LEFT(INDEX(I:I,ROW()),6))),0)</f>
        <v>0</v>
      </c>
      <c r="F1831" s="283"/>
      <c r="G1831" s="287"/>
      <c r="H1831" s="302"/>
      <c r="I1831" s="288"/>
      <c r="J1831" s="302"/>
      <c r="K1831" s="303"/>
      <c r="L1831" s="50"/>
      <c r="M1831" s="63"/>
    </row>
    <row r="1832" spans="1:13">
      <c r="A1832" s="44" cm="1">
        <f t="array" aca="1" ref="A1832" ca="1">IF(INDEX(B:B,ROW()),COUNTIF(OFFSET(INDEX(B:B,ROW()),ROW()*-1+6,,ROW()-5),TRUE),0)</f>
        <v>0</v>
      </c>
      <c r="B1832" s="44" t="b" cm="1">
        <f t="array" ref="B1832">AND(分科號=INDEX(E:E,ROW()),INDEX(D:D,ROW())&gt;=分起日,INDEX(D:D,ROW())&lt;=分訖日,IF(分專案="全部",TRUE,INDEX(J:J,ROW())=分專案))</f>
        <v>0</v>
      </c>
      <c r="C1832" s="45" cm="1">
        <f t="array" ref="C1832">IF(INDEX(F:F,ROW())&lt;&gt;"",INDEX(F:F,ROW()),IF(INDEX(E:E,ROW())&lt;&gt;0,INDEX(C:C,ROW()-1),0))</f>
        <v>0</v>
      </c>
      <c r="D1832" s="44" cm="1">
        <f t="array" ref="D1832">IF(INDEX(G:G,ROW())&lt;&gt;"",INDEX(G:G,ROW()),IF(INDEX(E:E,ROW())&lt;&gt;0,INDEX(D:D,ROW()-1),0))</f>
        <v>0</v>
      </c>
      <c r="E1832" s="217" cm="1">
        <f t="array" ref="E1832">IF(INDEX(I:I,ROW())&lt;&gt;"",VALUE(TRIM(LEFT(INDEX(I:I,ROW()),6))),0)</f>
        <v>0</v>
      </c>
      <c r="F1832" s="283"/>
      <c r="G1832" s="287"/>
      <c r="H1832" s="302"/>
      <c r="I1832" s="288"/>
      <c r="J1832" s="302"/>
      <c r="K1832" s="303"/>
      <c r="L1832" s="50"/>
      <c r="M1832" s="63"/>
    </row>
    <row r="1833" spans="1:13">
      <c r="A1833" s="44" cm="1">
        <f t="array" aca="1" ref="A1833" ca="1">IF(INDEX(B:B,ROW()),COUNTIF(OFFSET(INDEX(B:B,ROW()),ROW()*-1+6,,ROW()-5),TRUE),0)</f>
        <v>0</v>
      </c>
      <c r="B1833" s="44" t="b" cm="1">
        <f t="array" ref="B1833">AND(分科號=INDEX(E:E,ROW()),INDEX(D:D,ROW())&gt;=分起日,INDEX(D:D,ROW())&lt;=分訖日,IF(分專案="全部",TRUE,INDEX(J:J,ROW())=分專案))</f>
        <v>0</v>
      </c>
      <c r="C1833" s="45" cm="1">
        <f t="array" ref="C1833">IF(INDEX(F:F,ROW())&lt;&gt;"",INDEX(F:F,ROW()),IF(INDEX(E:E,ROW())&lt;&gt;0,INDEX(C:C,ROW()-1),0))</f>
        <v>0</v>
      </c>
      <c r="D1833" s="44" cm="1">
        <f t="array" ref="D1833">IF(INDEX(G:G,ROW())&lt;&gt;"",INDEX(G:G,ROW()),IF(INDEX(E:E,ROW())&lt;&gt;0,INDEX(D:D,ROW()-1),0))</f>
        <v>0</v>
      </c>
      <c r="E1833" s="217" cm="1">
        <f t="array" ref="E1833">IF(INDEX(I:I,ROW())&lt;&gt;"",VALUE(TRIM(LEFT(INDEX(I:I,ROW()),6))),0)</f>
        <v>0</v>
      </c>
      <c r="F1833" s="283"/>
      <c r="G1833" s="287"/>
      <c r="H1833" s="302"/>
      <c r="I1833" s="288"/>
      <c r="J1833" s="302"/>
      <c r="K1833" s="303"/>
      <c r="L1833" s="50"/>
      <c r="M1833" s="63"/>
    </row>
    <row r="1834" spans="1:13">
      <c r="A1834" s="44" cm="1">
        <f t="array" aca="1" ref="A1834" ca="1">IF(INDEX(B:B,ROW()),COUNTIF(OFFSET(INDEX(B:B,ROW()),ROW()*-1+6,,ROW()-5),TRUE),0)</f>
        <v>0</v>
      </c>
      <c r="B1834" s="44" t="b" cm="1">
        <f t="array" ref="B1834">AND(分科號=INDEX(E:E,ROW()),INDEX(D:D,ROW())&gt;=分起日,INDEX(D:D,ROW())&lt;=分訖日,IF(分專案="全部",TRUE,INDEX(J:J,ROW())=分專案))</f>
        <v>0</v>
      </c>
      <c r="C1834" s="45" cm="1">
        <f t="array" ref="C1834">IF(INDEX(F:F,ROW())&lt;&gt;"",INDEX(F:F,ROW()),IF(INDEX(E:E,ROW())&lt;&gt;0,INDEX(C:C,ROW()-1),0))</f>
        <v>0</v>
      </c>
      <c r="D1834" s="44" cm="1">
        <f t="array" ref="D1834">IF(INDEX(G:G,ROW())&lt;&gt;"",INDEX(G:G,ROW()),IF(INDEX(E:E,ROW())&lt;&gt;0,INDEX(D:D,ROW()-1),0))</f>
        <v>0</v>
      </c>
      <c r="E1834" s="217" cm="1">
        <f t="array" ref="E1834">IF(INDEX(I:I,ROW())&lt;&gt;"",VALUE(TRIM(LEFT(INDEX(I:I,ROW()),6))),0)</f>
        <v>0</v>
      </c>
      <c r="F1834" s="283"/>
      <c r="G1834" s="287"/>
      <c r="H1834" s="302"/>
      <c r="I1834" s="288"/>
      <c r="J1834" s="302"/>
      <c r="K1834" s="303"/>
      <c r="L1834" s="50"/>
      <c r="M1834" s="63"/>
    </row>
    <row r="1835" spans="1:13">
      <c r="A1835" s="44" cm="1">
        <f t="array" aca="1" ref="A1835" ca="1">IF(INDEX(B:B,ROW()),COUNTIF(OFFSET(INDEX(B:B,ROW()),ROW()*-1+6,,ROW()-5),TRUE),0)</f>
        <v>0</v>
      </c>
      <c r="B1835" s="44" t="b" cm="1">
        <f t="array" ref="B1835">AND(分科號=INDEX(E:E,ROW()),INDEX(D:D,ROW())&gt;=分起日,INDEX(D:D,ROW())&lt;=分訖日,IF(分專案="全部",TRUE,INDEX(J:J,ROW())=分專案))</f>
        <v>0</v>
      </c>
      <c r="C1835" s="45" cm="1">
        <f t="array" ref="C1835">IF(INDEX(F:F,ROW())&lt;&gt;"",INDEX(F:F,ROW()),IF(INDEX(E:E,ROW())&lt;&gt;0,INDEX(C:C,ROW()-1),0))</f>
        <v>0</v>
      </c>
      <c r="D1835" s="44" cm="1">
        <f t="array" ref="D1835">IF(INDEX(G:G,ROW())&lt;&gt;"",INDEX(G:G,ROW()),IF(INDEX(E:E,ROW())&lt;&gt;0,INDEX(D:D,ROW()-1),0))</f>
        <v>0</v>
      </c>
      <c r="E1835" s="217" cm="1">
        <f t="array" ref="E1835">IF(INDEX(I:I,ROW())&lt;&gt;"",VALUE(TRIM(LEFT(INDEX(I:I,ROW()),6))),0)</f>
        <v>0</v>
      </c>
      <c r="F1835" s="283"/>
      <c r="G1835" s="287"/>
      <c r="H1835" s="302"/>
      <c r="I1835" s="288"/>
      <c r="J1835" s="302"/>
      <c r="K1835" s="303"/>
      <c r="L1835" s="50"/>
      <c r="M1835" s="63"/>
    </row>
    <row r="1836" spans="1:13">
      <c r="A1836" s="44" cm="1">
        <f t="array" aca="1" ref="A1836" ca="1">IF(INDEX(B:B,ROW()),COUNTIF(OFFSET(INDEX(B:B,ROW()),ROW()*-1+6,,ROW()-5),TRUE),0)</f>
        <v>0</v>
      </c>
      <c r="B1836" s="44" t="b" cm="1">
        <f t="array" ref="B1836">AND(分科號=INDEX(E:E,ROW()),INDEX(D:D,ROW())&gt;=分起日,INDEX(D:D,ROW())&lt;=分訖日,IF(分專案="全部",TRUE,INDEX(J:J,ROW())=分專案))</f>
        <v>0</v>
      </c>
      <c r="C1836" s="45" cm="1">
        <f t="array" ref="C1836">IF(INDEX(F:F,ROW())&lt;&gt;"",INDEX(F:F,ROW()),IF(INDEX(E:E,ROW())&lt;&gt;0,INDEX(C:C,ROW()-1),0))</f>
        <v>0</v>
      </c>
      <c r="D1836" s="44" cm="1">
        <f t="array" ref="D1836">IF(INDEX(G:G,ROW())&lt;&gt;"",INDEX(G:G,ROW()),IF(INDEX(E:E,ROW())&lt;&gt;0,INDEX(D:D,ROW()-1),0))</f>
        <v>0</v>
      </c>
      <c r="E1836" s="217" cm="1">
        <f t="array" ref="E1836">IF(INDEX(I:I,ROW())&lt;&gt;"",VALUE(TRIM(LEFT(INDEX(I:I,ROW()),6))),0)</f>
        <v>0</v>
      </c>
      <c r="F1836" s="283"/>
      <c r="G1836" s="287"/>
      <c r="H1836" s="302"/>
      <c r="I1836" s="288"/>
      <c r="J1836" s="302"/>
      <c r="K1836" s="303"/>
      <c r="L1836" s="50"/>
      <c r="M1836" s="63"/>
    </row>
    <row r="1837" spans="1:13">
      <c r="A1837" s="44" cm="1">
        <f t="array" aca="1" ref="A1837" ca="1">IF(INDEX(B:B,ROW()),COUNTIF(OFFSET(INDEX(B:B,ROW()),ROW()*-1+6,,ROW()-5),TRUE),0)</f>
        <v>0</v>
      </c>
      <c r="B1837" s="44" t="b" cm="1">
        <f t="array" ref="B1837">AND(分科號=INDEX(E:E,ROW()),INDEX(D:D,ROW())&gt;=分起日,INDEX(D:D,ROW())&lt;=分訖日,IF(分專案="全部",TRUE,INDEX(J:J,ROW())=分專案))</f>
        <v>0</v>
      </c>
      <c r="C1837" s="45" cm="1">
        <f t="array" ref="C1837">IF(INDEX(F:F,ROW())&lt;&gt;"",INDEX(F:F,ROW()),IF(INDEX(E:E,ROW())&lt;&gt;0,INDEX(C:C,ROW()-1),0))</f>
        <v>0</v>
      </c>
      <c r="D1837" s="44" cm="1">
        <f t="array" ref="D1837">IF(INDEX(G:G,ROW())&lt;&gt;"",INDEX(G:G,ROW()),IF(INDEX(E:E,ROW())&lt;&gt;0,INDEX(D:D,ROW()-1),0))</f>
        <v>0</v>
      </c>
      <c r="E1837" s="217" cm="1">
        <f t="array" ref="E1837">IF(INDEX(I:I,ROW())&lt;&gt;"",VALUE(TRIM(LEFT(INDEX(I:I,ROW()),6))),0)</f>
        <v>0</v>
      </c>
      <c r="F1837" s="283"/>
      <c r="G1837" s="287"/>
      <c r="H1837" s="302"/>
      <c r="I1837" s="288"/>
      <c r="J1837" s="302"/>
      <c r="K1837" s="303"/>
      <c r="L1837" s="50"/>
      <c r="M1837" s="63"/>
    </row>
    <row r="1838" spans="1:13">
      <c r="A1838" s="44" cm="1">
        <f t="array" aca="1" ref="A1838" ca="1">IF(INDEX(B:B,ROW()),COUNTIF(OFFSET(INDEX(B:B,ROW()),ROW()*-1+6,,ROW()-5),TRUE),0)</f>
        <v>0</v>
      </c>
      <c r="B1838" s="44" t="b" cm="1">
        <f t="array" ref="B1838">AND(分科號=INDEX(E:E,ROW()),INDEX(D:D,ROW())&gt;=分起日,INDEX(D:D,ROW())&lt;=分訖日,IF(分專案="全部",TRUE,INDEX(J:J,ROW())=分專案))</f>
        <v>0</v>
      </c>
      <c r="C1838" s="45" cm="1">
        <f t="array" ref="C1838">IF(INDEX(F:F,ROW())&lt;&gt;"",INDEX(F:F,ROW()),IF(INDEX(E:E,ROW())&lt;&gt;0,INDEX(C:C,ROW()-1),0))</f>
        <v>0</v>
      </c>
      <c r="D1838" s="44" cm="1">
        <f t="array" ref="D1838">IF(INDEX(G:G,ROW())&lt;&gt;"",INDEX(G:G,ROW()),IF(INDEX(E:E,ROW())&lt;&gt;0,INDEX(D:D,ROW()-1),0))</f>
        <v>0</v>
      </c>
      <c r="E1838" s="217" cm="1">
        <f t="array" ref="E1838">IF(INDEX(I:I,ROW())&lt;&gt;"",VALUE(TRIM(LEFT(INDEX(I:I,ROW()),6))),0)</f>
        <v>0</v>
      </c>
      <c r="F1838" s="283"/>
      <c r="G1838" s="287"/>
      <c r="H1838" s="302"/>
      <c r="I1838" s="288"/>
      <c r="J1838" s="302"/>
      <c r="K1838" s="303"/>
      <c r="L1838" s="50"/>
      <c r="M1838" s="63"/>
    </row>
    <row r="1839" spans="1:13">
      <c r="A1839" s="44" cm="1">
        <f t="array" aca="1" ref="A1839" ca="1">IF(INDEX(B:B,ROW()),COUNTIF(OFFSET(INDEX(B:B,ROW()),ROW()*-1+6,,ROW()-5),TRUE),0)</f>
        <v>0</v>
      </c>
      <c r="B1839" s="44" t="b" cm="1">
        <f t="array" ref="B1839">AND(分科號=INDEX(E:E,ROW()),INDEX(D:D,ROW())&gt;=分起日,INDEX(D:D,ROW())&lt;=分訖日,IF(分專案="全部",TRUE,INDEX(J:J,ROW())=分專案))</f>
        <v>0</v>
      </c>
      <c r="C1839" s="45" cm="1">
        <f t="array" ref="C1839">IF(INDEX(F:F,ROW())&lt;&gt;"",INDEX(F:F,ROW()),IF(INDEX(E:E,ROW())&lt;&gt;0,INDEX(C:C,ROW()-1),0))</f>
        <v>0</v>
      </c>
      <c r="D1839" s="44" cm="1">
        <f t="array" ref="D1839">IF(INDEX(G:G,ROW())&lt;&gt;"",INDEX(G:G,ROW()),IF(INDEX(E:E,ROW())&lt;&gt;0,INDEX(D:D,ROW()-1),0))</f>
        <v>0</v>
      </c>
      <c r="E1839" s="217" cm="1">
        <f t="array" ref="E1839">IF(INDEX(I:I,ROW())&lt;&gt;"",VALUE(TRIM(LEFT(INDEX(I:I,ROW()),6))),0)</f>
        <v>0</v>
      </c>
      <c r="F1839" s="283"/>
      <c r="G1839" s="287"/>
      <c r="H1839" s="302"/>
      <c r="I1839" s="288"/>
      <c r="J1839" s="302"/>
      <c r="K1839" s="303"/>
      <c r="L1839" s="50"/>
      <c r="M1839" s="63"/>
    </row>
    <row r="1840" spans="1:13">
      <c r="A1840" s="44" cm="1">
        <f t="array" aca="1" ref="A1840" ca="1">IF(INDEX(B:B,ROW()),COUNTIF(OFFSET(INDEX(B:B,ROW()),ROW()*-1+6,,ROW()-5),TRUE),0)</f>
        <v>0</v>
      </c>
      <c r="B1840" s="44" t="b" cm="1">
        <f t="array" ref="B1840">AND(分科號=INDEX(E:E,ROW()),INDEX(D:D,ROW())&gt;=分起日,INDEX(D:D,ROW())&lt;=分訖日,IF(分專案="全部",TRUE,INDEX(J:J,ROW())=分專案))</f>
        <v>0</v>
      </c>
      <c r="C1840" s="45" cm="1">
        <f t="array" ref="C1840">IF(INDEX(F:F,ROW())&lt;&gt;"",INDEX(F:F,ROW()),IF(INDEX(E:E,ROW())&lt;&gt;0,INDEX(C:C,ROW()-1),0))</f>
        <v>0</v>
      </c>
      <c r="D1840" s="44" cm="1">
        <f t="array" ref="D1840">IF(INDEX(G:G,ROW())&lt;&gt;"",INDEX(G:G,ROW()),IF(INDEX(E:E,ROW())&lt;&gt;0,INDEX(D:D,ROW()-1),0))</f>
        <v>0</v>
      </c>
      <c r="E1840" s="217" cm="1">
        <f t="array" ref="E1840">IF(INDEX(I:I,ROW())&lt;&gt;"",VALUE(TRIM(LEFT(INDEX(I:I,ROW()),6))),0)</f>
        <v>0</v>
      </c>
      <c r="F1840" s="283"/>
      <c r="G1840" s="287"/>
      <c r="H1840" s="302"/>
      <c r="I1840" s="288"/>
      <c r="J1840" s="302"/>
      <c r="K1840" s="303"/>
      <c r="L1840" s="50"/>
      <c r="M1840" s="63"/>
    </row>
    <row r="1841" spans="1:13">
      <c r="A1841" s="44" cm="1">
        <f t="array" aca="1" ref="A1841" ca="1">IF(INDEX(B:B,ROW()),COUNTIF(OFFSET(INDEX(B:B,ROW()),ROW()*-1+6,,ROW()-5),TRUE),0)</f>
        <v>0</v>
      </c>
      <c r="B1841" s="44" t="b" cm="1">
        <f t="array" ref="B1841">AND(分科號=INDEX(E:E,ROW()),INDEX(D:D,ROW())&gt;=分起日,INDEX(D:D,ROW())&lt;=分訖日,IF(分專案="全部",TRUE,INDEX(J:J,ROW())=分專案))</f>
        <v>0</v>
      </c>
      <c r="C1841" s="45" cm="1">
        <f t="array" ref="C1841">IF(INDEX(F:F,ROW())&lt;&gt;"",INDEX(F:F,ROW()),IF(INDEX(E:E,ROW())&lt;&gt;0,INDEX(C:C,ROW()-1),0))</f>
        <v>0</v>
      </c>
      <c r="D1841" s="44" cm="1">
        <f t="array" ref="D1841">IF(INDEX(G:G,ROW())&lt;&gt;"",INDEX(G:G,ROW()),IF(INDEX(E:E,ROW())&lt;&gt;0,INDEX(D:D,ROW()-1),0))</f>
        <v>0</v>
      </c>
      <c r="E1841" s="217" cm="1">
        <f t="array" ref="E1841">IF(INDEX(I:I,ROW())&lt;&gt;"",VALUE(TRIM(LEFT(INDEX(I:I,ROW()),6))),0)</f>
        <v>0</v>
      </c>
      <c r="F1841" s="283"/>
      <c r="G1841" s="287"/>
      <c r="H1841" s="302"/>
      <c r="I1841" s="288"/>
      <c r="J1841" s="302"/>
      <c r="K1841" s="303"/>
      <c r="L1841" s="50"/>
      <c r="M1841" s="63"/>
    </row>
    <row r="1842" spans="1:13">
      <c r="A1842" s="44" cm="1">
        <f t="array" aca="1" ref="A1842" ca="1">IF(INDEX(B:B,ROW()),COUNTIF(OFFSET(INDEX(B:B,ROW()),ROW()*-1+6,,ROW()-5),TRUE),0)</f>
        <v>0</v>
      </c>
      <c r="B1842" s="44" t="b" cm="1">
        <f t="array" ref="B1842">AND(分科號=INDEX(E:E,ROW()),INDEX(D:D,ROW())&gt;=分起日,INDEX(D:D,ROW())&lt;=分訖日,IF(分專案="全部",TRUE,INDEX(J:J,ROW())=分專案))</f>
        <v>0</v>
      </c>
      <c r="C1842" s="45" cm="1">
        <f t="array" ref="C1842">IF(INDEX(F:F,ROW())&lt;&gt;"",INDEX(F:F,ROW()),IF(INDEX(E:E,ROW())&lt;&gt;0,INDEX(C:C,ROW()-1),0))</f>
        <v>0</v>
      </c>
      <c r="D1842" s="44" cm="1">
        <f t="array" ref="D1842">IF(INDEX(G:G,ROW())&lt;&gt;"",INDEX(G:G,ROW()),IF(INDEX(E:E,ROW())&lt;&gt;0,INDEX(D:D,ROW()-1),0))</f>
        <v>0</v>
      </c>
      <c r="E1842" s="217" cm="1">
        <f t="array" ref="E1842">IF(INDEX(I:I,ROW())&lt;&gt;"",VALUE(TRIM(LEFT(INDEX(I:I,ROW()),6))),0)</f>
        <v>0</v>
      </c>
      <c r="F1842" s="283"/>
      <c r="G1842" s="287"/>
      <c r="H1842" s="302"/>
      <c r="I1842" s="288"/>
      <c r="J1842" s="302"/>
      <c r="K1842" s="303"/>
      <c r="L1842" s="50"/>
      <c r="M1842" s="63"/>
    </row>
    <row r="1843" spans="1:13">
      <c r="A1843" s="44" cm="1">
        <f t="array" aca="1" ref="A1843" ca="1">IF(INDEX(B:B,ROW()),COUNTIF(OFFSET(INDEX(B:B,ROW()),ROW()*-1+6,,ROW()-5),TRUE),0)</f>
        <v>0</v>
      </c>
      <c r="B1843" s="44" t="b" cm="1">
        <f t="array" ref="B1843">AND(分科號=INDEX(E:E,ROW()),INDEX(D:D,ROW())&gt;=分起日,INDEX(D:D,ROW())&lt;=分訖日,IF(分專案="全部",TRUE,INDEX(J:J,ROW())=分專案))</f>
        <v>0</v>
      </c>
      <c r="C1843" s="45" cm="1">
        <f t="array" ref="C1843">IF(INDEX(F:F,ROW())&lt;&gt;"",INDEX(F:F,ROW()),IF(INDEX(E:E,ROW())&lt;&gt;0,INDEX(C:C,ROW()-1),0))</f>
        <v>0</v>
      </c>
      <c r="D1843" s="44" cm="1">
        <f t="array" ref="D1843">IF(INDEX(G:G,ROW())&lt;&gt;"",INDEX(G:G,ROW()),IF(INDEX(E:E,ROW())&lt;&gt;0,INDEX(D:D,ROW()-1),0))</f>
        <v>0</v>
      </c>
      <c r="E1843" s="217" cm="1">
        <f t="array" ref="E1843">IF(INDEX(I:I,ROW())&lt;&gt;"",VALUE(TRIM(LEFT(INDEX(I:I,ROW()),6))),0)</f>
        <v>0</v>
      </c>
      <c r="F1843" s="283"/>
      <c r="G1843" s="287"/>
      <c r="H1843" s="302"/>
      <c r="I1843" s="288"/>
      <c r="J1843" s="302"/>
      <c r="K1843" s="303"/>
      <c r="L1843" s="50"/>
      <c r="M1843" s="63"/>
    </row>
    <row r="1844" spans="1:13">
      <c r="A1844" s="44" cm="1">
        <f t="array" aca="1" ref="A1844" ca="1">IF(INDEX(B:B,ROW()),COUNTIF(OFFSET(INDEX(B:B,ROW()),ROW()*-1+6,,ROW()-5),TRUE),0)</f>
        <v>0</v>
      </c>
      <c r="B1844" s="44" t="b" cm="1">
        <f t="array" ref="B1844">AND(分科號=INDEX(E:E,ROW()),INDEX(D:D,ROW())&gt;=分起日,INDEX(D:D,ROW())&lt;=分訖日,IF(分專案="全部",TRUE,INDEX(J:J,ROW())=分專案))</f>
        <v>0</v>
      </c>
      <c r="C1844" s="45" cm="1">
        <f t="array" ref="C1844">IF(INDEX(F:F,ROW())&lt;&gt;"",INDEX(F:F,ROW()),IF(INDEX(E:E,ROW())&lt;&gt;0,INDEX(C:C,ROW()-1),0))</f>
        <v>0</v>
      </c>
      <c r="D1844" s="44" cm="1">
        <f t="array" ref="D1844">IF(INDEX(G:G,ROW())&lt;&gt;"",INDEX(G:G,ROW()),IF(INDEX(E:E,ROW())&lt;&gt;0,INDEX(D:D,ROW()-1),0))</f>
        <v>0</v>
      </c>
      <c r="E1844" s="217" cm="1">
        <f t="array" ref="E1844">IF(INDEX(I:I,ROW())&lt;&gt;"",VALUE(TRIM(LEFT(INDEX(I:I,ROW()),6))),0)</f>
        <v>0</v>
      </c>
      <c r="F1844" s="283"/>
      <c r="G1844" s="287"/>
      <c r="H1844" s="302"/>
      <c r="I1844" s="288"/>
      <c r="J1844" s="302"/>
      <c r="K1844" s="303"/>
      <c r="L1844" s="50"/>
      <c r="M1844" s="63"/>
    </row>
    <row r="1845" spans="1:13">
      <c r="A1845" s="44" cm="1">
        <f t="array" aca="1" ref="A1845" ca="1">IF(INDEX(B:B,ROW()),COUNTIF(OFFSET(INDEX(B:B,ROW()),ROW()*-1+6,,ROW()-5),TRUE),0)</f>
        <v>0</v>
      </c>
      <c r="B1845" s="44" t="b" cm="1">
        <f t="array" ref="B1845">AND(分科號=INDEX(E:E,ROW()),INDEX(D:D,ROW())&gt;=分起日,INDEX(D:D,ROW())&lt;=分訖日,IF(分專案="全部",TRUE,INDEX(J:J,ROW())=分專案))</f>
        <v>0</v>
      </c>
      <c r="C1845" s="45" cm="1">
        <f t="array" ref="C1845">IF(INDEX(F:F,ROW())&lt;&gt;"",INDEX(F:F,ROW()),IF(INDEX(E:E,ROW())&lt;&gt;0,INDEX(C:C,ROW()-1),0))</f>
        <v>0</v>
      </c>
      <c r="D1845" s="44" cm="1">
        <f t="array" ref="D1845">IF(INDEX(G:G,ROW())&lt;&gt;"",INDEX(G:G,ROW()),IF(INDEX(E:E,ROW())&lt;&gt;0,INDEX(D:D,ROW()-1),0))</f>
        <v>0</v>
      </c>
      <c r="E1845" s="217" cm="1">
        <f t="array" ref="E1845">IF(INDEX(I:I,ROW())&lt;&gt;"",VALUE(TRIM(LEFT(INDEX(I:I,ROW()),6))),0)</f>
        <v>0</v>
      </c>
      <c r="F1845" s="283"/>
      <c r="G1845" s="287"/>
      <c r="H1845" s="302"/>
      <c r="I1845" s="288"/>
      <c r="J1845" s="302"/>
      <c r="K1845" s="303"/>
      <c r="L1845" s="50"/>
      <c r="M1845" s="63"/>
    </row>
    <row r="1846" spans="1:13">
      <c r="A1846" s="44" cm="1">
        <f t="array" aca="1" ref="A1846" ca="1">IF(INDEX(B:B,ROW()),COUNTIF(OFFSET(INDEX(B:B,ROW()),ROW()*-1+6,,ROW()-5),TRUE),0)</f>
        <v>0</v>
      </c>
      <c r="B1846" s="44" t="b" cm="1">
        <f t="array" ref="B1846">AND(分科號=INDEX(E:E,ROW()),INDEX(D:D,ROW())&gt;=分起日,INDEX(D:D,ROW())&lt;=分訖日,IF(分專案="全部",TRUE,INDEX(J:J,ROW())=分專案))</f>
        <v>0</v>
      </c>
      <c r="C1846" s="45" cm="1">
        <f t="array" ref="C1846">IF(INDEX(F:F,ROW())&lt;&gt;"",INDEX(F:F,ROW()),IF(INDEX(E:E,ROW())&lt;&gt;0,INDEX(C:C,ROW()-1),0))</f>
        <v>0</v>
      </c>
      <c r="D1846" s="44" cm="1">
        <f t="array" ref="D1846">IF(INDEX(G:G,ROW())&lt;&gt;"",INDEX(G:G,ROW()),IF(INDEX(E:E,ROW())&lt;&gt;0,INDEX(D:D,ROW()-1),0))</f>
        <v>0</v>
      </c>
      <c r="E1846" s="217" cm="1">
        <f t="array" ref="E1846">IF(INDEX(I:I,ROW())&lt;&gt;"",VALUE(TRIM(LEFT(INDEX(I:I,ROW()),6))),0)</f>
        <v>0</v>
      </c>
      <c r="F1846" s="283"/>
      <c r="G1846" s="287"/>
      <c r="H1846" s="302"/>
      <c r="I1846" s="288"/>
      <c r="J1846" s="302"/>
      <c r="K1846" s="303"/>
      <c r="L1846" s="50"/>
      <c r="M1846" s="63"/>
    </row>
    <row r="1847" spans="1:13">
      <c r="A1847" s="44" cm="1">
        <f t="array" aca="1" ref="A1847" ca="1">IF(INDEX(B:B,ROW()),COUNTIF(OFFSET(INDEX(B:B,ROW()),ROW()*-1+6,,ROW()-5),TRUE),0)</f>
        <v>0</v>
      </c>
      <c r="B1847" s="44" t="b" cm="1">
        <f t="array" ref="B1847">AND(分科號=INDEX(E:E,ROW()),INDEX(D:D,ROW())&gt;=分起日,INDEX(D:D,ROW())&lt;=分訖日,IF(分專案="全部",TRUE,INDEX(J:J,ROW())=分專案))</f>
        <v>0</v>
      </c>
      <c r="C1847" s="45" cm="1">
        <f t="array" ref="C1847">IF(INDEX(F:F,ROW())&lt;&gt;"",INDEX(F:F,ROW()),IF(INDEX(E:E,ROW())&lt;&gt;0,INDEX(C:C,ROW()-1),0))</f>
        <v>0</v>
      </c>
      <c r="D1847" s="44" cm="1">
        <f t="array" ref="D1847">IF(INDEX(G:G,ROW())&lt;&gt;"",INDEX(G:G,ROW()),IF(INDEX(E:E,ROW())&lt;&gt;0,INDEX(D:D,ROW()-1),0))</f>
        <v>0</v>
      </c>
      <c r="E1847" s="217" cm="1">
        <f t="array" ref="E1847">IF(INDEX(I:I,ROW())&lt;&gt;"",VALUE(TRIM(LEFT(INDEX(I:I,ROW()),6))),0)</f>
        <v>0</v>
      </c>
      <c r="F1847" s="283"/>
      <c r="G1847" s="287"/>
      <c r="H1847" s="302"/>
      <c r="I1847" s="288"/>
      <c r="J1847" s="302"/>
      <c r="K1847" s="303"/>
      <c r="L1847" s="50"/>
      <c r="M1847" s="63"/>
    </row>
    <row r="1848" spans="1:13">
      <c r="A1848" s="44" cm="1">
        <f t="array" aca="1" ref="A1848" ca="1">IF(INDEX(B:B,ROW()),COUNTIF(OFFSET(INDEX(B:B,ROW()),ROW()*-1+6,,ROW()-5),TRUE),0)</f>
        <v>0</v>
      </c>
      <c r="B1848" s="44" t="b" cm="1">
        <f t="array" ref="B1848">AND(分科號=INDEX(E:E,ROW()),INDEX(D:D,ROW())&gt;=分起日,INDEX(D:D,ROW())&lt;=分訖日,IF(分專案="全部",TRUE,INDEX(J:J,ROW())=分專案))</f>
        <v>0</v>
      </c>
      <c r="C1848" s="45" cm="1">
        <f t="array" ref="C1848">IF(INDEX(F:F,ROW())&lt;&gt;"",INDEX(F:F,ROW()),IF(INDEX(E:E,ROW())&lt;&gt;0,INDEX(C:C,ROW()-1),0))</f>
        <v>0</v>
      </c>
      <c r="D1848" s="44" cm="1">
        <f t="array" ref="D1848">IF(INDEX(G:G,ROW())&lt;&gt;"",INDEX(G:G,ROW()),IF(INDEX(E:E,ROW())&lt;&gt;0,INDEX(D:D,ROW()-1),0))</f>
        <v>0</v>
      </c>
      <c r="E1848" s="217" cm="1">
        <f t="array" ref="E1848">IF(INDEX(I:I,ROW())&lt;&gt;"",VALUE(TRIM(LEFT(INDEX(I:I,ROW()),6))),0)</f>
        <v>0</v>
      </c>
      <c r="F1848" s="283"/>
      <c r="G1848" s="287"/>
      <c r="H1848" s="302"/>
      <c r="I1848" s="288"/>
      <c r="J1848" s="302"/>
      <c r="K1848" s="303"/>
      <c r="L1848" s="50"/>
      <c r="M1848" s="63"/>
    </row>
    <row r="1849" spans="1:13">
      <c r="A1849" s="44" cm="1">
        <f t="array" aca="1" ref="A1849" ca="1">IF(INDEX(B:B,ROW()),COUNTIF(OFFSET(INDEX(B:B,ROW()),ROW()*-1+6,,ROW()-5),TRUE),0)</f>
        <v>0</v>
      </c>
      <c r="B1849" s="44" t="b" cm="1">
        <f t="array" ref="B1849">AND(分科號=INDEX(E:E,ROW()),INDEX(D:D,ROW())&gt;=分起日,INDEX(D:D,ROW())&lt;=分訖日,IF(分專案="全部",TRUE,INDEX(J:J,ROW())=分專案))</f>
        <v>0</v>
      </c>
      <c r="C1849" s="45" cm="1">
        <f t="array" ref="C1849">IF(INDEX(F:F,ROW())&lt;&gt;"",INDEX(F:F,ROW()),IF(INDEX(E:E,ROW())&lt;&gt;0,INDEX(C:C,ROW()-1),0))</f>
        <v>0</v>
      </c>
      <c r="D1849" s="44" cm="1">
        <f t="array" ref="D1849">IF(INDEX(G:G,ROW())&lt;&gt;"",INDEX(G:G,ROW()),IF(INDEX(E:E,ROW())&lt;&gt;0,INDEX(D:D,ROW()-1),0))</f>
        <v>0</v>
      </c>
      <c r="E1849" s="217" cm="1">
        <f t="array" ref="E1849">IF(INDEX(I:I,ROW())&lt;&gt;"",VALUE(TRIM(LEFT(INDEX(I:I,ROW()),6))),0)</f>
        <v>0</v>
      </c>
      <c r="F1849" s="283"/>
      <c r="G1849" s="287"/>
      <c r="H1849" s="302"/>
      <c r="I1849" s="288"/>
      <c r="J1849" s="302"/>
      <c r="K1849" s="303"/>
      <c r="L1849" s="50"/>
      <c r="M1849" s="63"/>
    </row>
    <row r="1850" spans="1:13">
      <c r="A1850" s="44" cm="1">
        <f t="array" aca="1" ref="A1850" ca="1">IF(INDEX(B:B,ROW()),COUNTIF(OFFSET(INDEX(B:B,ROW()),ROW()*-1+6,,ROW()-5),TRUE),0)</f>
        <v>0</v>
      </c>
      <c r="B1850" s="44" t="b" cm="1">
        <f t="array" ref="B1850">AND(分科號=INDEX(E:E,ROW()),INDEX(D:D,ROW())&gt;=分起日,INDEX(D:D,ROW())&lt;=分訖日,IF(分專案="全部",TRUE,INDEX(J:J,ROW())=分專案))</f>
        <v>0</v>
      </c>
      <c r="C1850" s="45" cm="1">
        <f t="array" ref="C1850">IF(INDEX(F:F,ROW())&lt;&gt;"",INDEX(F:F,ROW()),IF(INDEX(E:E,ROW())&lt;&gt;0,INDEX(C:C,ROW()-1),0))</f>
        <v>0</v>
      </c>
      <c r="D1850" s="44" cm="1">
        <f t="array" ref="D1850">IF(INDEX(G:G,ROW())&lt;&gt;"",INDEX(G:G,ROW()),IF(INDEX(E:E,ROW())&lt;&gt;0,INDEX(D:D,ROW()-1),0))</f>
        <v>0</v>
      </c>
      <c r="E1850" s="217" cm="1">
        <f t="array" ref="E1850">IF(INDEX(I:I,ROW())&lt;&gt;"",VALUE(TRIM(LEFT(INDEX(I:I,ROW()),6))),0)</f>
        <v>0</v>
      </c>
      <c r="F1850" s="283"/>
      <c r="G1850" s="287"/>
      <c r="H1850" s="302"/>
      <c r="I1850" s="288"/>
      <c r="J1850" s="302"/>
      <c r="K1850" s="303"/>
      <c r="L1850" s="50"/>
      <c r="M1850" s="63"/>
    </row>
    <row r="1851" spans="1:13">
      <c r="A1851" s="44" cm="1">
        <f t="array" aca="1" ref="A1851" ca="1">IF(INDEX(B:B,ROW()),COUNTIF(OFFSET(INDEX(B:B,ROW()),ROW()*-1+6,,ROW()-5),TRUE),0)</f>
        <v>0</v>
      </c>
      <c r="B1851" s="44" t="b" cm="1">
        <f t="array" ref="B1851">AND(分科號=INDEX(E:E,ROW()),INDEX(D:D,ROW())&gt;=分起日,INDEX(D:D,ROW())&lt;=分訖日,IF(分專案="全部",TRUE,INDEX(J:J,ROW())=分專案))</f>
        <v>0</v>
      </c>
      <c r="C1851" s="45" cm="1">
        <f t="array" ref="C1851">IF(INDEX(F:F,ROW())&lt;&gt;"",INDEX(F:F,ROW()),IF(INDEX(E:E,ROW())&lt;&gt;0,INDEX(C:C,ROW()-1),0))</f>
        <v>0</v>
      </c>
      <c r="D1851" s="44" cm="1">
        <f t="array" ref="D1851">IF(INDEX(G:G,ROW())&lt;&gt;"",INDEX(G:G,ROW()),IF(INDEX(E:E,ROW())&lt;&gt;0,INDEX(D:D,ROW()-1),0))</f>
        <v>0</v>
      </c>
      <c r="E1851" s="217" cm="1">
        <f t="array" ref="E1851">IF(INDEX(I:I,ROW())&lt;&gt;"",VALUE(TRIM(LEFT(INDEX(I:I,ROW()),6))),0)</f>
        <v>0</v>
      </c>
      <c r="F1851" s="283"/>
      <c r="G1851" s="287"/>
      <c r="H1851" s="302"/>
      <c r="I1851" s="288"/>
      <c r="J1851" s="302"/>
      <c r="K1851" s="303"/>
      <c r="L1851" s="50"/>
      <c r="M1851" s="63"/>
    </row>
    <row r="1852" spans="1:13">
      <c r="A1852" s="44" cm="1">
        <f t="array" aca="1" ref="A1852" ca="1">IF(INDEX(B:B,ROW()),COUNTIF(OFFSET(INDEX(B:B,ROW()),ROW()*-1+6,,ROW()-5),TRUE),0)</f>
        <v>0</v>
      </c>
      <c r="B1852" s="44" t="b" cm="1">
        <f t="array" ref="B1852">AND(分科號=INDEX(E:E,ROW()),INDEX(D:D,ROW())&gt;=分起日,INDEX(D:D,ROW())&lt;=分訖日,IF(分專案="全部",TRUE,INDEX(J:J,ROW())=分專案))</f>
        <v>0</v>
      </c>
      <c r="C1852" s="45" cm="1">
        <f t="array" ref="C1852">IF(INDEX(F:F,ROW())&lt;&gt;"",INDEX(F:F,ROW()),IF(INDEX(E:E,ROW())&lt;&gt;0,INDEX(C:C,ROW()-1),0))</f>
        <v>0</v>
      </c>
      <c r="D1852" s="44" cm="1">
        <f t="array" ref="D1852">IF(INDEX(G:G,ROW())&lt;&gt;"",INDEX(G:G,ROW()),IF(INDEX(E:E,ROW())&lt;&gt;0,INDEX(D:D,ROW()-1),0))</f>
        <v>0</v>
      </c>
      <c r="E1852" s="217" cm="1">
        <f t="array" ref="E1852">IF(INDEX(I:I,ROW())&lt;&gt;"",VALUE(TRIM(LEFT(INDEX(I:I,ROW()),6))),0)</f>
        <v>0</v>
      </c>
      <c r="F1852" s="283"/>
      <c r="G1852" s="287"/>
      <c r="H1852" s="302"/>
      <c r="I1852" s="288"/>
      <c r="J1852" s="302"/>
      <c r="K1852" s="303"/>
      <c r="L1852" s="50"/>
      <c r="M1852" s="63"/>
    </row>
    <row r="1853" spans="1:13">
      <c r="A1853" s="44" cm="1">
        <f t="array" aca="1" ref="A1853" ca="1">IF(INDEX(B:B,ROW()),COUNTIF(OFFSET(INDEX(B:B,ROW()),ROW()*-1+6,,ROW()-5),TRUE),0)</f>
        <v>0</v>
      </c>
      <c r="B1853" s="44" t="b" cm="1">
        <f t="array" ref="B1853">AND(分科號=INDEX(E:E,ROW()),INDEX(D:D,ROW())&gt;=分起日,INDEX(D:D,ROW())&lt;=分訖日,IF(分專案="全部",TRUE,INDEX(J:J,ROW())=分專案))</f>
        <v>0</v>
      </c>
      <c r="C1853" s="45" cm="1">
        <f t="array" ref="C1853">IF(INDEX(F:F,ROW())&lt;&gt;"",INDEX(F:F,ROW()),IF(INDEX(E:E,ROW())&lt;&gt;0,INDEX(C:C,ROW()-1),0))</f>
        <v>0</v>
      </c>
      <c r="D1853" s="44" cm="1">
        <f t="array" ref="D1853">IF(INDEX(G:G,ROW())&lt;&gt;"",INDEX(G:G,ROW()),IF(INDEX(E:E,ROW())&lt;&gt;0,INDEX(D:D,ROW()-1),0))</f>
        <v>0</v>
      </c>
      <c r="E1853" s="217" cm="1">
        <f t="array" ref="E1853">IF(INDEX(I:I,ROW())&lt;&gt;"",VALUE(TRIM(LEFT(INDEX(I:I,ROW()),6))),0)</f>
        <v>0</v>
      </c>
      <c r="F1853" s="283"/>
      <c r="G1853" s="287"/>
      <c r="H1853" s="302"/>
      <c r="I1853" s="288"/>
      <c r="J1853" s="302"/>
      <c r="K1853" s="303"/>
      <c r="L1853" s="50"/>
      <c r="M1853" s="63"/>
    </row>
    <row r="1854" spans="1:13">
      <c r="A1854" s="44" cm="1">
        <f t="array" aca="1" ref="A1854" ca="1">IF(INDEX(B:B,ROW()),COUNTIF(OFFSET(INDEX(B:B,ROW()),ROW()*-1+6,,ROW()-5),TRUE),0)</f>
        <v>0</v>
      </c>
      <c r="B1854" s="44" t="b" cm="1">
        <f t="array" ref="B1854">AND(分科號=INDEX(E:E,ROW()),INDEX(D:D,ROW())&gt;=分起日,INDEX(D:D,ROW())&lt;=分訖日,IF(分專案="全部",TRUE,INDEX(J:J,ROW())=分專案))</f>
        <v>0</v>
      </c>
      <c r="C1854" s="45" cm="1">
        <f t="array" ref="C1854">IF(INDEX(F:F,ROW())&lt;&gt;"",INDEX(F:F,ROW()),IF(INDEX(E:E,ROW())&lt;&gt;0,INDEX(C:C,ROW()-1),0))</f>
        <v>0</v>
      </c>
      <c r="D1854" s="44" cm="1">
        <f t="array" ref="D1854">IF(INDEX(G:G,ROW())&lt;&gt;"",INDEX(G:G,ROW()),IF(INDEX(E:E,ROW())&lt;&gt;0,INDEX(D:D,ROW()-1),0))</f>
        <v>0</v>
      </c>
      <c r="E1854" s="217" cm="1">
        <f t="array" ref="E1854">IF(INDEX(I:I,ROW())&lt;&gt;"",VALUE(TRIM(LEFT(INDEX(I:I,ROW()),6))),0)</f>
        <v>0</v>
      </c>
      <c r="F1854" s="283"/>
      <c r="G1854" s="287"/>
      <c r="H1854" s="302"/>
      <c r="I1854" s="288"/>
      <c r="J1854" s="302"/>
      <c r="K1854" s="303"/>
      <c r="L1854" s="50"/>
      <c r="M1854" s="63"/>
    </row>
    <row r="1855" spans="1:13">
      <c r="A1855" s="44" cm="1">
        <f t="array" aca="1" ref="A1855" ca="1">IF(INDEX(B:B,ROW()),COUNTIF(OFFSET(INDEX(B:B,ROW()),ROW()*-1+6,,ROW()-5),TRUE),0)</f>
        <v>0</v>
      </c>
      <c r="B1855" s="44" t="b" cm="1">
        <f t="array" ref="B1855">AND(分科號=INDEX(E:E,ROW()),INDEX(D:D,ROW())&gt;=分起日,INDEX(D:D,ROW())&lt;=分訖日,IF(分專案="全部",TRUE,INDEX(J:J,ROW())=分專案))</f>
        <v>0</v>
      </c>
      <c r="C1855" s="45" cm="1">
        <f t="array" ref="C1855">IF(INDEX(F:F,ROW())&lt;&gt;"",INDEX(F:F,ROW()),IF(INDEX(E:E,ROW())&lt;&gt;0,INDEX(C:C,ROW()-1),0))</f>
        <v>0</v>
      </c>
      <c r="D1855" s="44" cm="1">
        <f t="array" ref="D1855">IF(INDEX(G:G,ROW())&lt;&gt;"",INDEX(G:G,ROW()),IF(INDEX(E:E,ROW())&lt;&gt;0,INDEX(D:D,ROW()-1),0))</f>
        <v>0</v>
      </c>
      <c r="E1855" s="217" cm="1">
        <f t="array" ref="E1855">IF(INDEX(I:I,ROW())&lt;&gt;"",VALUE(TRIM(LEFT(INDEX(I:I,ROW()),6))),0)</f>
        <v>0</v>
      </c>
      <c r="F1855" s="283"/>
      <c r="G1855" s="287"/>
      <c r="H1855" s="302"/>
      <c r="I1855" s="288"/>
      <c r="J1855" s="302"/>
      <c r="K1855" s="303"/>
      <c r="L1855" s="50"/>
      <c r="M1855" s="63"/>
    </row>
    <row r="1856" spans="1:13">
      <c r="A1856" s="44" cm="1">
        <f t="array" aca="1" ref="A1856" ca="1">IF(INDEX(B:B,ROW()),COUNTIF(OFFSET(INDEX(B:B,ROW()),ROW()*-1+6,,ROW()-5),TRUE),0)</f>
        <v>0</v>
      </c>
      <c r="B1856" s="44" t="b" cm="1">
        <f t="array" ref="B1856">AND(分科號=INDEX(E:E,ROW()),INDEX(D:D,ROW())&gt;=分起日,INDEX(D:D,ROW())&lt;=分訖日,IF(分專案="全部",TRUE,INDEX(J:J,ROW())=分專案))</f>
        <v>0</v>
      </c>
      <c r="C1856" s="45" cm="1">
        <f t="array" ref="C1856">IF(INDEX(F:F,ROW())&lt;&gt;"",INDEX(F:F,ROW()),IF(INDEX(E:E,ROW())&lt;&gt;0,INDEX(C:C,ROW()-1),0))</f>
        <v>0</v>
      </c>
      <c r="D1856" s="44" cm="1">
        <f t="array" ref="D1856">IF(INDEX(G:G,ROW())&lt;&gt;"",INDEX(G:G,ROW()),IF(INDEX(E:E,ROW())&lt;&gt;0,INDEX(D:D,ROW()-1),0))</f>
        <v>0</v>
      </c>
      <c r="E1856" s="217" cm="1">
        <f t="array" ref="E1856">IF(INDEX(I:I,ROW())&lt;&gt;"",VALUE(TRIM(LEFT(INDEX(I:I,ROW()),6))),0)</f>
        <v>0</v>
      </c>
      <c r="F1856" s="283"/>
      <c r="G1856" s="287"/>
      <c r="H1856" s="302"/>
      <c r="I1856" s="288"/>
      <c r="J1856" s="302"/>
      <c r="K1856" s="303"/>
      <c r="L1856" s="50"/>
      <c r="M1856" s="63"/>
    </row>
    <row r="1857" spans="1:13">
      <c r="A1857" s="44" cm="1">
        <f t="array" aca="1" ref="A1857" ca="1">IF(INDEX(B:B,ROW()),COUNTIF(OFFSET(INDEX(B:B,ROW()),ROW()*-1+6,,ROW()-5),TRUE),0)</f>
        <v>0</v>
      </c>
      <c r="B1857" s="44" t="b" cm="1">
        <f t="array" ref="B1857">AND(分科號=INDEX(E:E,ROW()),INDEX(D:D,ROW())&gt;=分起日,INDEX(D:D,ROW())&lt;=分訖日,IF(分專案="全部",TRUE,INDEX(J:J,ROW())=分專案))</f>
        <v>0</v>
      </c>
      <c r="C1857" s="45" cm="1">
        <f t="array" ref="C1857">IF(INDEX(F:F,ROW())&lt;&gt;"",INDEX(F:F,ROW()),IF(INDEX(E:E,ROW())&lt;&gt;0,INDEX(C:C,ROW()-1),0))</f>
        <v>0</v>
      </c>
      <c r="D1857" s="44" cm="1">
        <f t="array" ref="D1857">IF(INDEX(G:G,ROW())&lt;&gt;"",INDEX(G:G,ROW()),IF(INDEX(E:E,ROW())&lt;&gt;0,INDEX(D:D,ROW()-1),0))</f>
        <v>0</v>
      </c>
      <c r="E1857" s="217" cm="1">
        <f t="array" ref="E1857">IF(INDEX(I:I,ROW())&lt;&gt;"",VALUE(TRIM(LEFT(INDEX(I:I,ROW()),6))),0)</f>
        <v>0</v>
      </c>
      <c r="F1857" s="283"/>
      <c r="G1857" s="287"/>
      <c r="H1857" s="302"/>
      <c r="I1857" s="288"/>
      <c r="J1857" s="302"/>
      <c r="K1857" s="303"/>
      <c r="L1857" s="50"/>
      <c r="M1857" s="63"/>
    </row>
    <row r="1858" spans="1:13">
      <c r="A1858" s="44" cm="1">
        <f t="array" aca="1" ref="A1858" ca="1">IF(INDEX(B:B,ROW()),COUNTIF(OFFSET(INDEX(B:B,ROW()),ROW()*-1+6,,ROW()-5),TRUE),0)</f>
        <v>0</v>
      </c>
      <c r="B1858" s="44" t="b" cm="1">
        <f t="array" ref="B1858">AND(分科號=INDEX(E:E,ROW()),INDEX(D:D,ROW())&gt;=分起日,INDEX(D:D,ROW())&lt;=分訖日,IF(分專案="全部",TRUE,INDEX(J:J,ROW())=分專案))</f>
        <v>0</v>
      </c>
      <c r="C1858" s="45" cm="1">
        <f t="array" ref="C1858">IF(INDEX(F:F,ROW())&lt;&gt;"",INDEX(F:F,ROW()),IF(INDEX(E:E,ROW())&lt;&gt;0,INDEX(C:C,ROW()-1),0))</f>
        <v>0</v>
      </c>
      <c r="D1858" s="44" cm="1">
        <f t="array" ref="D1858">IF(INDEX(G:G,ROW())&lt;&gt;"",INDEX(G:G,ROW()),IF(INDEX(E:E,ROW())&lt;&gt;0,INDEX(D:D,ROW()-1),0))</f>
        <v>0</v>
      </c>
      <c r="E1858" s="217" cm="1">
        <f t="array" ref="E1858">IF(INDEX(I:I,ROW())&lt;&gt;"",VALUE(TRIM(LEFT(INDEX(I:I,ROW()),6))),0)</f>
        <v>0</v>
      </c>
      <c r="F1858" s="283"/>
      <c r="G1858" s="287"/>
      <c r="H1858" s="302"/>
      <c r="I1858" s="288"/>
      <c r="J1858" s="302"/>
      <c r="K1858" s="303"/>
      <c r="L1858" s="50"/>
      <c r="M1858" s="63"/>
    </row>
    <row r="1859" spans="1:13">
      <c r="A1859" s="44" cm="1">
        <f t="array" aca="1" ref="A1859" ca="1">IF(INDEX(B:B,ROW()),COUNTIF(OFFSET(INDEX(B:B,ROW()),ROW()*-1+6,,ROW()-5),TRUE),0)</f>
        <v>0</v>
      </c>
      <c r="B1859" s="44" t="b" cm="1">
        <f t="array" ref="B1859">AND(分科號=INDEX(E:E,ROW()),INDEX(D:D,ROW())&gt;=分起日,INDEX(D:D,ROW())&lt;=分訖日,IF(分專案="全部",TRUE,INDEX(J:J,ROW())=分專案))</f>
        <v>0</v>
      </c>
      <c r="C1859" s="45" cm="1">
        <f t="array" ref="C1859">IF(INDEX(F:F,ROW())&lt;&gt;"",INDEX(F:F,ROW()),IF(INDEX(E:E,ROW())&lt;&gt;0,INDEX(C:C,ROW()-1),0))</f>
        <v>0</v>
      </c>
      <c r="D1859" s="44" cm="1">
        <f t="array" ref="D1859">IF(INDEX(G:G,ROW())&lt;&gt;"",INDEX(G:G,ROW()),IF(INDEX(E:E,ROW())&lt;&gt;0,INDEX(D:D,ROW()-1),0))</f>
        <v>0</v>
      </c>
      <c r="E1859" s="217" cm="1">
        <f t="array" ref="E1859">IF(INDEX(I:I,ROW())&lt;&gt;"",VALUE(TRIM(LEFT(INDEX(I:I,ROW()),6))),0)</f>
        <v>0</v>
      </c>
      <c r="F1859" s="283"/>
      <c r="G1859" s="287"/>
      <c r="H1859" s="302"/>
      <c r="I1859" s="288"/>
      <c r="J1859" s="302"/>
      <c r="K1859" s="303"/>
      <c r="L1859" s="50"/>
      <c r="M1859" s="63"/>
    </row>
    <row r="1860" spans="1:13">
      <c r="A1860" s="44" cm="1">
        <f t="array" aca="1" ref="A1860" ca="1">IF(INDEX(B:B,ROW()),COUNTIF(OFFSET(INDEX(B:B,ROW()),ROW()*-1+6,,ROW()-5),TRUE),0)</f>
        <v>0</v>
      </c>
      <c r="B1860" s="44" t="b" cm="1">
        <f t="array" ref="B1860">AND(分科號=INDEX(E:E,ROW()),INDEX(D:D,ROW())&gt;=分起日,INDEX(D:D,ROW())&lt;=分訖日,IF(分專案="全部",TRUE,INDEX(J:J,ROW())=分專案))</f>
        <v>0</v>
      </c>
      <c r="C1860" s="45" cm="1">
        <f t="array" ref="C1860">IF(INDEX(F:F,ROW())&lt;&gt;"",INDEX(F:F,ROW()),IF(INDEX(E:E,ROW())&lt;&gt;0,INDEX(C:C,ROW()-1),0))</f>
        <v>0</v>
      </c>
      <c r="D1860" s="44" cm="1">
        <f t="array" ref="D1860">IF(INDEX(G:G,ROW())&lt;&gt;"",INDEX(G:G,ROW()),IF(INDEX(E:E,ROW())&lt;&gt;0,INDEX(D:D,ROW()-1),0))</f>
        <v>0</v>
      </c>
      <c r="E1860" s="217" cm="1">
        <f t="array" ref="E1860">IF(INDEX(I:I,ROW())&lt;&gt;"",VALUE(TRIM(LEFT(INDEX(I:I,ROW()),6))),0)</f>
        <v>0</v>
      </c>
      <c r="F1860" s="283"/>
      <c r="G1860" s="287"/>
      <c r="H1860" s="302"/>
      <c r="I1860" s="288"/>
      <c r="J1860" s="302"/>
      <c r="K1860" s="303"/>
      <c r="L1860" s="50"/>
      <c r="M1860" s="63"/>
    </row>
    <row r="1861" spans="1:13">
      <c r="A1861" s="44" cm="1">
        <f t="array" aca="1" ref="A1861" ca="1">IF(INDEX(B:B,ROW()),COUNTIF(OFFSET(INDEX(B:B,ROW()),ROW()*-1+6,,ROW()-5),TRUE),0)</f>
        <v>0</v>
      </c>
      <c r="B1861" s="44" t="b" cm="1">
        <f t="array" ref="B1861">AND(分科號=INDEX(E:E,ROW()),INDEX(D:D,ROW())&gt;=分起日,INDEX(D:D,ROW())&lt;=分訖日,IF(分專案="全部",TRUE,INDEX(J:J,ROW())=分專案))</f>
        <v>0</v>
      </c>
      <c r="C1861" s="45" cm="1">
        <f t="array" ref="C1861">IF(INDEX(F:F,ROW())&lt;&gt;"",INDEX(F:F,ROW()),IF(INDEX(E:E,ROW())&lt;&gt;0,INDEX(C:C,ROW()-1),0))</f>
        <v>0</v>
      </c>
      <c r="D1861" s="44" cm="1">
        <f t="array" ref="D1861">IF(INDEX(G:G,ROW())&lt;&gt;"",INDEX(G:G,ROW()),IF(INDEX(E:E,ROW())&lt;&gt;0,INDEX(D:D,ROW()-1),0))</f>
        <v>0</v>
      </c>
      <c r="E1861" s="217" cm="1">
        <f t="array" ref="E1861">IF(INDEX(I:I,ROW())&lt;&gt;"",VALUE(TRIM(LEFT(INDEX(I:I,ROW()),6))),0)</f>
        <v>0</v>
      </c>
      <c r="F1861" s="283"/>
      <c r="G1861" s="287"/>
      <c r="H1861" s="302"/>
      <c r="I1861" s="288"/>
      <c r="J1861" s="302"/>
      <c r="K1861" s="303"/>
      <c r="L1861" s="50"/>
      <c r="M1861" s="63"/>
    </row>
    <row r="1862" spans="1:13">
      <c r="A1862" s="44" cm="1">
        <f t="array" aca="1" ref="A1862" ca="1">IF(INDEX(B:B,ROW()),COUNTIF(OFFSET(INDEX(B:B,ROW()),ROW()*-1+6,,ROW()-5),TRUE),0)</f>
        <v>0</v>
      </c>
      <c r="B1862" s="44" t="b" cm="1">
        <f t="array" ref="B1862">AND(分科號=INDEX(E:E,ROW()),INDEX(D:D,ROW())&gt;=分起日,INDEX(D:D,ROW())&lt;=分訖日,IF(分專案="全部",TRUE,INDEX(J:J,ROW())=分專案))</f>
        <v>0</v>
      </c>
      <c r="C1862" s="45" cm="1">
        <f t="array" ref="C1862">IF(INDEX(F:F,ROW())&lt;&gt;"",INDEX(F:F,ROW()),IF(INDEX(E:E,ROW())&lt;&gt;0,INDEX(C:C,ROW()-1),0))</f>
        <v>0</v>
      </c>
      <c r="D1862" s="44" cm="1">
        <f t="array" ref="D1862">IF(INDEX(G:G,ROW())&lt;&gt;"",INDEX(G:G,ROW()),IF(INDEX(E:E,ROW())&lt;&gt;0,INDEX(D:D,ROW()-1),0))</f>
        <v>0</v>
      </c>
      <c r="E1862" s="217" cm="1">
        <f t="array" ref="E1862">IF(INDEX(I:I,ROW())&lt;&gt;"",VALUE(TRIM(LEFT(INDEX(I:I,ROW()),6))),0)</f>
        <v>0</v>
      </c>
      <c r="F1862" s="283"/>
      <c r="G1862" s="287"/>
      <c r="H1862" s="302"/>
      <c r="I1862" s="288"/>
      <c r="J1862" s="302"/>
      <c r="K1862" s="303"/>
      <c r="L1862" s="50"/>
      <c r="M1862" s="63"/>
    </row>
    <row r="1863" spans="1:13">
      <c r="A1863" s="44" cm="1">
        <f t="array" aca="1" ref="A1863" ca="1">IF(INDEX(B:B,ROW()),COUNTIF(OFFSET(INDEX(B:B,ROW()),ROW()*-1+6,,ROW()-5),TRUE),0)</f>
        <v>0</v>
      </c>
      <c r="B1863" s="44" t="b" cm="1">
        <f t="array" ref="B1863">AND(分科號=INDEX(E:E,ROW()),INDEX(D:D,ROW())&gt;=分起日,INDEX(D:D,ROW())&lt;=分訖日,IF(分專案="全部",TRUE,INDEX(J:J,ROW())=分專案))</f>
        <v>0</v>
      </c>
      <c r="C1863" s="45" cm="1">
        <f t="array" ref="C1863">IF(INDEX(F:F,ROW())&lt;&gt;"",INDEX(F:F,ROW()),IF(INDEX(E:E,ROW())&lt;&gt;0,INDEX(C:C,ROW()-1),0))</f>
        <v>0</v>
      </c>
      <c r="D1863" s="44" cm="1">
        <f t="array" ref="D1863">IF(INDEX(G:G,ROW())&lt;&gt;"",INDEX(G:G,ROW()),IF(INDEX(E:E,ROW())&lt;&gt;0,INDEX(D:D,ROW()-1),0))</f>
        <v>0</v>
      </c>
      <c r="E1863" s="217" cm="1">
        <f t="array" ref="E1863">IF(INDEX(I:I,ROW())&lt;&gt;"",VALUE(TRIM(LEFT(INDEX(I:I,ROW()),6))),0)</f>
        <v>0</v>
      </c>
      <c r="F1863" s="283"/>
      <c r="G1863" s="287"/>
      <c r="H1863" s="302"/>
      <c r="I1863" s="288"/>
      <c r="J1863" s="302"/>
      <c r="K1863" s="303"/>
      <c r="L1863" s="50"/>
      <c r="M1863" s="63"/>
    </row>
    <row r="1864" spans="1:13">
      <c r="A1864" s="44" cm="1">
        <f t="array" aca="1" ref="A1864" ca="1">IF(INDEX(B:B,ROW()),COUNTIF(OFFSET(INDEX(B:B,ROW()),ROW()*-1+6,,ROW()-5),TRUE),0)</f>
        <v>0</v>
      </c>
      <c r="B1864" s="44" t="b" cm="1">
        <f t="array" ref="B1864">AND(分科號=INDEX(E:E,ROW()),INDEX(D:D,ROW())&gt;=分起日,INDEX(D:D,ROW())&lt;=分訖日,IF(分專案="全部",TRUE,INDEX(J:J,ROW())=分專案))</f>
        <v>0</v>
      </c>
      <c r="C1864" s="45" cm="1">
        <f t="array" ref="C1864">IF(INDEX(F:F,ROW())&lt;&gt;"",INDEX(F:F,ROW()),IF(INDEX(E:E,ROW())&lt;&gt;0,INDEX(C:C,ROW()-1),0))</f>
        <v>0</v>
      </c>
      <c r="D1864" s="44" cm="1">
        <f t="array" ref="D1864">IF(INDEX(G:G,ROW())&lt;&gt;"",INDEX(G:G,ROW()),IF(INDEX(E:E,ROW())&lt;&gt;0,INDEX(D:D,ROW()-1),0))</f>
        <v>0</v>
      </c>
      <c r="E1864" s="217" cm="1">
        <f t="array" ref="E1864">IF(INDEX(I:I,ROW())&lt;&gt;"",VALUE(TRIM(LEFT(INDEX(I:I,ROW()),6))),0)</f>
        <v>0</v>
      </c>
      <c r="F1864" s="283"/>
      <c r="G1864" s="287"/>
      <c r="H1864" s="302"/>
      <c r="I1864" s="288"/>
      <c r="J1864" s="302"/>
      <c r="K1864" s="303"/>
      <c r="L1864" s="50"/>
      <c r="M1864" s="63"/>
    </row>
    <row r="1865" spans="1:13">
      <c r="A1865" s="44" cm="1">
        <f t="array" aca="1" ref="A1865" ca="1">IF(INDEX(B:B,ROW()),COUNTIF(OFFSET(INDEX(B:B,ROW()),ROW()*-1+6,,ROW()-5),TRUE),0)</f>
        <v>0</v>
      </c>
      <c r="B1865" s="44" t="b" cm="1">
        <f t="array" ref="B1865">AND(分科號=INDEX(E:E,ROW()),INDEX(D:D,ROW())&gt;=分起日,INDEX(D:D,ROW())&lt;=分訖日,IF(分專案="全部",TRUE,INDEX(J:J,ROW())=分專案))</f>
        <v>0</v>
      </c>
      <c r="C1865" s="45" cm="1">
        <f t="array" ref="C1865">IF(INDEX(F:F,ROW())&lt;&gt;"",INDEX(F:F,ROW()),IF(INDEX(E:E,ROW())&lt;&gt;0,INDEX(C:C,ROW()-1),0))</f>
        <v>0</v>
      </c>
      <c r="D1865" s="44" cm="1">
        <f t="array" ref="D1865">IF(INDEX(G:G,ROW())&lt;&gt;"",INDEX(G:G,ROW()),IF(INDEX(E:E,ROW())&lt;&gt;0,INDEX(D:D,ROW()-1),0))</f>
        <v>0</v>
      </c>
      <c r="E1865" s="217" cm="1">
        <f t="array" ref="E1865">IF(INDEX(I:I,ROW())&lt;&gt;"",VALUE(TRIM(LEFT(INDEX(I:I,ROW()),6))),0)</f>
        <v>0</v>
      </c>
      <c r="F1865" s="283"/>
      <c r="G1865" s="287"/>
      <c r="H1865" s="302"/>
      <c r="I1865" s="288"/>
      <c r="J1865" s="302"/>
      <c r="K1865" s="303"/>
      <c r="L1865" s="50"/>
      <c r="M1865" s="63"/>
    </row>
    <row r="1866" spans="1:13">
      <c r="A1866" s="44" cm="1">
        <f t="array" aca="1" ref="A1866" ca="1">IF(INDEX(B:B,ROW()),COUNTIF(OFFSET(INDEX(B:B,ROW()),ROW()*-1+6,,ROW()-5),TRUE),0)</f>
        <v>0</v>
      </c>
      <c r="B1866" s="44" t="b" cm="1">
        <f t="array" ref="B1866">AND(分科號=INDEX(E:E,ROW()),INDEX(D:D,ROW())&gt;=分起日,INDEX(D:D,ROW())&lt;=分訖日,IF(分專案="全部",TRUE,INDEX(J:J,ROW())=分專案))</f>
        <v>0</v>
      </c>
      <c r="C1866" s="45" cm="1">
        <f t="array" ref="C1866">IF(INDEX(F:F,ROW())&lt;&gt;"",INDEX(F:F,ROW()),IF(INDEX(E:E,ROW())&lt;&gt;0,INDEX(C:C,ROW()-1),0))</f>
        <v>0</v>
      </c>
      <c r="D1866" s="44" cm="1">
        <f t="array" ref="D1866">IF(INDEX(G:G,ROW())&lt;&gt;"",INDEX(G:G,ROW()),IF(INDEX(E:E,ROW())&lt;&gt;0,INDEX(D:D,ROW()-1),0))</f>
        <v>0</v>
      </c>
      <c r="E1866" s="217" cm="1">
        <f t="array" ref="E1866">IF(INDEX(I:I,ROW())&lt;&gt;"",VALUE(TRIM(LEFT(INDEX(I:I,ROW()),6))),0)</f>
        <v>0</v>
      </c>
      <c r="F1866" s="283"/>
      <c r="G1866" s="287"/>
      <c r="H1866" s="302"/>
      <c r="I1866" s="288"/>
      <c r="J1866" s="302"/>
      <c r="K1866" s="303"/>
      <c r="L1866" s="50"/>
      <c r="M1866" s="63"/>
    </row>
    <row r="1867" spans="1:13">
      <c r="A1867" s="44" cm="1">
        <f t="array" aca="1" ref="A1867" ca="1">IF(INDEX(B:B,ROW()),COUNTIF(OFFSET(INDEX(B:B,ROW()),ROW()*-1+6,,ROW()-5),TRUE),0)</f>
        <v>0</v>
      </c>
      <c r="B1867" s="44" t="b" cm="1">
        <f t="array" ref="B1867">AND(分科號=INDEX(E:E,ROW()),INDEX(D:D,ROW())&gt;=分起日,INDEX(D:D,ROW())&lt;=分訖日,IF(分專案="全部",TRUE,INDEX(J:J,ROW())=分專案))</f>
        <v>0</v>
      </c>
      <c r="C1867" s="45" cm="1">
        <f t="array" ref="C1867">IF(INDEX(F:F,ROW())&lt;&gt;"",INDEX(F:F,ROW()),IF(INDEX(E:E,ROW())&lt;&gt;0,INDEX(C:C,ROW()-1),0))</f>
        <v>0</v>
      </c>
      <c r="D1867" s="44" cm="1">
        <f t="array" ref="D1867">IF(INDEX(G:G,ROW())&lt;&gt;"",INDEX(G:G,ROW()),IF(INDEX(E:E,ROW())&lt;&gt;0,INDEX(D:D,ROW()-1),0))</f>
        <v>0</v>
      </c>
      <c r="E1867" s="217" cm="1">
        <f t="array" ref="E1867">IF(INDEX(I:I,ROW())&lt;&gt;"",VALUE(TRIM(LEFT(INDEX(I:I,ROW()),6))),0)</f>
        <v>0</v>
      </c>
      <c r="F1867" s="283"/>
      <c r="G1867" s="287"/>
      <c r="H1867" s="302"/>
      <c r="I1867" s="288"/>
      <c r="J1867" s="302"/>
      <c r="K1867" s="303"/>
      <c r="L1867" s="50"/>
      <c r="M1867" s="63"/>
    </row>
    <row r="1868" spans="1:13">
      <c r="A1868" s="44" cm="1">
        <f t="array" aca="1" ref="A1868" ca="1">IF(INDEX(B:B,ROW()),COUNTIF(OFFSET(INDEX(B:B,ROW()),ROW()*-1+6,,ROW()-5),TRUE),0)</f>
        <v>0</v>
      </c>
      <c r="B1868" s="44" t="b" cm="1">
        <f t="array" ref="B1868">AND(分科號=INDEX(E:E,ROW()),INDEX(D:D,ROW())&gt;=分起日,INDEX(D:D,ROW())&lt;=分訖日,IF(分專案="全部",TRUE,INDEX(J:J,ROW())=分專案))</f>
        <v>0</v>
      </c>
      <c r="C1868" s="45" cm="1">
        <f t="array" ref="C1868">IF(INDEX(F:F,ROW())&lt;&gt;"",INDEX(F:F,ROW()),IF(INDEX(E:E,ROW())&lt;&gt;0,INDEX(C:C,ROW()-1),0))</f>
        <v>0</v>
      </c>
      <c r="D1868" s="44" cm="1">
        <f t="array" ref="D1868">IF(INDEX(G:G,ROW())&lt;&gt;"",INDEX(G:G,ROW()),IF(INDEX(E:E,ROW())&lt;&gt;0,INDEX(D:D,ROW()-1),0))</f>
        <v>0</v>
      </c>
      <c r="E1868" s="217" cm="1">
        <f t="array" ref="E1868">IF(INDEX(I:I,ROW())&lt;&gt;"",VALUE(TRIM(LEFT(INDEX(I:I,ROW()),6))),0)</f>
        <v>0</v>
      </c>
      <c r="F1868" s="283"/>
      <c r="G1868" s="287"/>
      <c r="H1868" s="302"/>
      <c r="I1868" s="288"/>
      <c r="J1868" s="302"/>
      <c r="K1868" s="303"/>
      <c r="L1868" s="50"/>
      <c r="M1868" s="63"/>
    </row>
    <row r="1869" spans="1:13">
      <c r="A1869" s="44" cm="1">
        <f t="array" aca="1" ref="A1869" ca="1">IF(INDEX(B:B,ROW()),COUNTIF(OFFSET(INDEX(B:B,ROW()),ROW()*-1+6,,ROW()-5),TRUE),0)</f>
        <v>0</v>
      </c>
      <c r="B1869" s="44" t="b" cm="1">
        <f t="array" ref="B1869">AND(分科號=INDEX(E:E,ROW()),INDEX(D:D,ROW())&gt;=分起日,INDEX(D:D,ROW())&lt;=分訖日,IF(分專案="全部",TRUE,INDEX(J:J,ROW())=分專案))</f>
        <v>0</v>
      </c>
      <c r="C1869" s="45" cm="1">
        <f t="array" ref="C1869">IF(INDEX(F:F,ROW())&lt;&gt;"",INDEX(F:F,ROW()),IF(INDEX(E:E,ROW())&lt;&gt;0,INDEX(C:C,ROW()-1),0))</f>
        <v>0</v>
      </c>
      <c r="D1869" s="44" cm="1">
        <f t="array" ref="D1869">IF(INDEX(G:G,ROW())&lt;&gt;"",INDEX(G:G,ROW()),IF(INDEX(E:E,ROW())&lt;&gt;0,INDEX(D:D,ROW()-1),0))</f>
        <v>0</v>
      </c>
      <c r="E1869" s="217" cm="1">
        <f t="array" ref="E1869">IF(INDEX(I:I,ROW())&lt;&gt;"",VALUE(TRIM(LEFT(INDEX(I:I,ROW()),6))),0)</f>
        <v>0</v>
      </c>
      <c r="F1869" s="283"/>
      <c r="G1869" s="287"/>
      <c r="H1869" s="302"/>
      <c r="I1869" s="288"/>
      <c r="J1869" s="302"/>
      <c r="K1869" s="303"/>
      <c r="L1869" s="50"/>
      <c r="M1869" s="63"/>
    </row>
    <row r="1870" spans="1:13">
      <c r="A1870" s="44" cm="1">
        <f t="array" aca="1" ref="A1870" ca="1">IF(INDEX(B:B,ROW()),COUNTIF(OFFSET(INDEX(B:B,ROW()),ROW()*-1+6,,ROW()-5),TRUE),0)</f>
        <v>0</v>
      </c>
      <c r="B1870" s="44" t="b" cm="1">
        <f t="array" ref="B1870">AND(分科號=INDEX(E:E,ROW()),INDEX(D:D,ROW())&gt;=分起日,INDEX(D:D,ROW())&lt;=分訖日,IF(分專案="全部",TRUE,INDEX(J:J,ROW())=分專案))</f>
        <v>0</v>
      </c>
      <c r="C1870" s="45" cm="1">
        <f t="array" ref="C1870">IF(INDEX(F:F,ROW())&lt;&gt;"",INDEX(F:F,ROW()),IF(INDEX(E:E,ROW())&lt;&gt;0,INDEX(C:C,ROW()-1),0))</f>
        <v>0</v>
      </c>
      <c r="D1870" s="44" cm="1">
        <f t="array" ref="D1870">IF(INDEX(G:G,ROW())&lt;&gt;"",INDEX(G:G,ROW()),IF(INDEX(E:E,ROW())&lt;&gt;0,INDEX(D:D,ROW()-1),0))</f>
        <v>0</v>
      </c>
      <c r="E1870" s="217" cm="1">
        <f t="array" ref="E1870">IF(INDEX(I:I,ROW())&lt;&gt;"",VALUE(TRIM(LEFT(INDEX(I:I,ROW()),6))),0)</f>
        <v>0</v>
      </c>
      <c r="F1870" s="283"/>
      <c r="G1870" s="287"/>
      <c r="H1870" s="302"/>
      <c r="I1870" s="288"/>
      <c r="J1870" s="302"/>
      <c r="K1870" s="303"/>
      <c r="L1870" s="50"/>
      <c r="M1870" s="63"/>
    </row>
    <row r="1871" spans="1:13">
      <c r="A1871" s="44" cm="1">
        <f t="array" aca="1" ref="A1871" ca="1">IF(INDEX(B:B,ROW()),COUNTIF(OFFSET(INDEX(B:B,ROW()),ROW()*-1+6,,ROW()-5),TRUE),0)</f>
        <v>0</v>
      </c>
      <c r="B1871" s="44" t="b" cm="1">
        <f t="array" ref="B1871">AND(分科號=INDEX(E:E,ROW()),INDEX(D:D,ROW())&gt;=分起日,INDEX(D:D,ROW())&lt;=分訖日,IF(分專案="全部",TRUE,INDEX(J:J,ROW())=分專案))</f>
        <v>0</v>
      </c>
      <c r="C1871" s="45" cm="1">
        <f t="array" ref="C1871">IF(INDEX(F:F,ROW())&lt;&gt;"",INDEX(F:F,ROW()),IF(INDEX(E:E,ROW())&lt;&gt;0,INDEX(C:C,ROW()-1),0))</f>
        <v>0</v>
      </c>
      <c r="D1871" s="44" cm="1">
        <f t="array" ref="D1871">IF(INDEX(G:G,ROW())&lt;&gt;"",INDEX(G:G,ROW()),IF(INDEX(E:E,ROW())&lt;&gt;0,INDEX(D:D,ROW()-1),0))</f>
        <v>0</v>
      </c>
      <c r="E1871" s="217" cm="1">
        <f t="array" ref="E1871">IF(INDEX(I:I,ROW())&lt;&gt;"",VALUE(TRIM(LEFT(INDEX(I:I,ROW()),6))),0)</f>
        <v>0</v>
      </c>
      <c r="F1871" s="283"/>
      <c r="G1871" s="287"/>
      <c r="H1871" s="302"/>
      <c r="I1871" s="288"/>
      <c r="J1871" s="302"/>
      <c r="K1871" s="303"/>
      <c r="L1871" s="50"/>
      <c r="M1871" s="63"/>
    </row>
    <row r="1872" spans="1:13">
      <c r="A1872" s="44" cm="1">
        <f t="array" aca="1" ref="A1872" ca="1">IF(INDEX(B:B,ROW()),COUNTIF(OFFSET(INDEX(B:B,ROW()),ROW()*-1+6,,ROW()-5),TRUE),0)</f>
        <v>0</v>
      </c>
      <c r="B1872" s="44" t="b" cm="1">
        <f t="array" ref="B1872">AND(分科號=INDEX(E:E,ROW()),INDEX(D:D,ROW())&gt;=分起日,INDEX(D:D,ROW())&lt;=分訖日,IF(分專案="全部",TRUE,INDEX(J:J,ROW())=分專案))</f>
        <v>0</v>
      </c>
      <c r="C1872" s="45" cm="1">
        <f t="array" ref="C1872">IF(INDEX(F:F,ROW())&lt;&gt;"",INDEX(F:F,ROW()),IF(INDEX(E:E,ROW())&lt;&gt;0,INDEX(C:C,ROW()-1),0))</f>
        <v>0</v>
      </c>
      <c r="D1872" s="44" cm="1">
        <f t="array" ref="D1872">IF(INDEX(G:G,ROW())&lt;&gt;"",INDEX(G:G,ROW()),IF(INDEX(E:E,ROW())&lt;&gt;0,INDEX(D:D,ROW()-1),0))</f>
        <v>0</v>
      </c>
      <c r="E1872" s="217" cm="1">
        <f t="array" ref="E1872">IF(INDEX(I:I,ROW())&lt;&gt;"",VALUE(TRIM(LEFT(INDEX(I:I,ROW()),6))),0)</f>
        <v>0</v>
      </c>
      <c r="F1872" s="283"/>
      <c r="G1872" s="287"/>
      <c r="H1872" s="302"/>
      <c r="I1872" s="288"/>
      <c r="J1872" s="302"/>
      <c r="K1872" s="303"/>
      <c r="L1872" s="50"/>
      <c r="M1872" s="63"/>
    </row>
    <row r="1873" spans="1:13">
      <c r="A1873" s="44" cm="1">
        <f t="array" aca="1" ref="A1873" ca="1">IF(INDEX(B:B,ROW()),COUNTIF(OFFSET(INDEX(B:B,ROW()),ROW()*-1+6,,ROW()-5),TRUE),0)</f>
        <v>0</v>
      </c>
      <c r="B1873" s="44" t="b" cm="1">
        <f t="array" ref="B1873">AND(分科號=INDEX(E:E,ROW()),INDEX(D:D,ROW())&gt;=分起日,INDEX(D:D,ROW())&lt;=分訖日,IF(分專案="全部",TRUE,INDEX(J:J,ROW())=分專案))</f>
        <v>0</v>
      </c>
      <c r="C1873" s="45" cm="1">
        <f t="array" ref="C1873">IF(INDEX(F:F,ROW())&lt;&gt;"",INDEX(F:F,ROW()),IF(INDEX(E:E,ROW())&lt;&gt;0,INDEX(C:C,ROW()-1),0))</f>
        <v>0</v>
      </c>
      <c r="D1873" s="44" cm="1">
        <f t="array" ref="D1873">IF(INDEX(G:G,ROW())&lt;&gt;"",INDEX(G:G,ROW()),IF(INDEX(E:E,ROW())&lt;&gt;0,INDEX(D:D,ROW()-1),0))</f>
        <v>0</v>
      </c>
      <c r="E1873" s="217" cm="1">
        <f t="array" ref="E1873">IF(INDEX(I:I,ROW())&lt;&gt;"",VALUE(TRIM(LEFT(INDEX(I:I,ROW()),6))),0)</f>
        <v>0</v>
      </c>
      <c r="F1873" s="283"/>
      <c r="G1873" s="287"/>
      <c r="H1873" s="302"/>
      <c r="I1873" s="288"/>
      <c r="J1873" s="302"/>
      <c r="K1873" s="303"/>
      <c r="L1873" s="50"/>
      <c r="M1873" s="63"/>
    </row>
    <row r="1874" spans="1:13">
      <c r="A1874" s="44" cm="1">
        <f t="array" aca="1" ref="A1874" ca="1">IF(INDEX(B:B,ROW()),COUNTIF(OFFSET(INDEX(B:B,ROW()),ROW()*-1+6,,ROW()-5),TRUE),0)</f>
        <v>0</v>
      </c>
      <c r="B1874" s="44" t="b" cm="1">
        <f t="array" ref="B1874">AND(分科號=INDEX(E:E,ROW()),INDEX(D:D,ROW())&gt;=分起日,INDEX(D:D,ROW())&lt;=分訖日,IF(分專案="全部",TRUE,INDEX(J:J,ROW())=分專案))</f>
        <v>0</v>
      </c>
      <c r="C1874" s="45" cm="1">
        <f t="array" ref="C1874">IF(INDEX(F:F,ROW())&lt;&gt;"",INDEX(F:F,ROW()),IF(INDEX(E:E,ROW())&lt;&gt;0,INDEX(C:C,ROW()-1),0))</f>
        <v>0</v>
      </c>
      <c r="D1874" s="44" cm="1">
        <f t="array" ref="D1874">IF(INDEX(G:G,ROW())&lt;&gt;"",INDEX(G:G,ROW()),IF(INDEX(E:E,ROW())&lt;&gt;0,INDEX(D:D,ROW()-1),0))</f>
        <v>0</v>
      </c>
      <c r="E1874" s="217" cm="1">
        <f t="array" ref="E1874">IF(INDEX(I:I,ROW())&lt;&gt;"",VALUE(TRIM(LEFT(INDEX(I:I,ROW()),6))),0)</f>
        <v>0</v>
      </c>
      <c r="F1874" s="283"/>
      <c r="G1874" s="287"/>
      <c r="H1874" s="302"/>
      <c r="I1874" s="288"/>
      <c r="J1874" s="302"/>
      <c r="K1874" s="303"/>
      <c r="L1874" s="50"/>
      <c r="M1874" s="63"/>
    </row>
    <row r="1875" spans="1:13">
      <c r="A1875" s="44" cm="1">
        <f t="array" aca="1" ref="A1875" ca="1">IF(INDEX(B:B,ROW()),COUNTIF(OFFSET(INDEX(B:B,ROW()),ROW()*-1+6,,ROW()-5),TRUE),0)</f>
        <v>0</v>
      </c>
      <c r="B1875" s="44" t="b" cm="1">
        <f t="array" ref="B1875">AND(分科號=INDEX(E:E,ROW()),INDEX(D:D,ROW())&gt;=分起日,INDEX(D:D,ROW())&lt;=分訖日,IF(分專案="全部",TRUE,INDEX(J:J,ROW())=分專案))</f>
        <v>0</v>
      </c>
      <c r="C1875" s="45" cm="1">
        <f t="array" ref="C1875">IF(INDEX(F:F,ROW())&lt;&gt;"",INDEX(F:F,ROW()),IF(INDEX(E:E,ROW())&lt;&gt;0,INDEX(C:C,ROW()-1),0))</f>
        <v>0</v>
      </c>
      <c r="D1875" s="44" cm="1">
        <f t="array" ref="D1875">IF(INDEX(G:G,ROW())&lt;&gt;"",INDEX(G:G,ROW()),IF(INDEX(E:E,ROW())&lt;&gt;0,INDEX(D:D,ROW()-1),0))</f>
        <v>0</v>
      </c>
      <c r="E1875" s="217" cm="1">
        <f t="array" ref="E1875">IF(INDEX(I:I,ROW())&lt;&gt;"",VALUE(TRIM(LEFT(INDEX(I:I,ROW()),6))),0)</f>
        <v>0</v>
      </c>
      <c r="F1875" s="283"/>
      <c r="G1875" s="287"/>
      <c r="H1875" s="302"/>
      <c r="I1875" s="288"/>
      <c r="J1875" s="302"/>
      <c r="K1875" s="303"/>
      <c r="L1875" s="50"/>
      <c r="M1875" s="63"/>
    </row>
    <row r="1876" spans="1:13">
      <c r="A1876" s="44" cm="1">
        <f t="array" aca="1" ref="A1876" ca="1">IF(INDEX(B:B,ROW()),COUNTIF(OFFSET(INDEX(B:B,ROW()),ROW()*-1+6,,ROW()-5),TRUE),0)</f>
        <v>0</v>
      </c>
      <c r="B1876" s="44" t="b" cm="1">
        <f t="array" ref="B1876">AND(分科號=INDEX(E:E,ROW()),INDEX(D:D,ROW())&gt;=分起日,INDEX(D:D,ROW())&lt;=分訖日,IF(分專案="全部",TRUE,INDEX(J:J,ROW())=分專案))</f>
        <v>0</v>
      </c>
      <c r="C1876" s="45" cm="1">
        <f t="array" ref="C1876">IF(INDEX(F:F,ROW())&lt;&gt;"",INDEX(F:F,ROW()),IF(INDEX(E:E,ROW())&lt;&gt;0,INDEX(C:C,ROW()-1),0))</f>
        <v>0</v>
      </c>
      <c r="D1876" s="44" cm="1">
        <f t="array" ref="D1876">IF(INDEX(G:G,ROW())&lt;&gt;"",INDEX(G:G,ROW()),IF(INDEX(E:E,ROW())&lt;&gt;0,INDEX(D:D,ROW()-1),0))</f>
        <v>0</v>
      </c>
      <c r="E1876" s="217" cm="1">
        <f t="array" ref="E1876">IF(INDEX(I:I,ROW())&lt;&gt;"",VALUE(TRIM(LEFT(INDEX(I:I,ROW()),6))),0)</f>
        <v>0</v>
      </c>
      <c r="F1876" s="283"/>
      <c r="G1876" s="287"/>
      <c r="H1876" s="302"/>
      <c r="I1876" s="288"/>
      <c r="J1876" s="302"/>
      <c r="K1876" s="303"/>
      <c r="L1876" s="50"/>
      <c r="M1876" s="63"/>
    </row>
    <row r="1877" spans="1:13">
      <c r="A1877" s="44" cm="1">
        <f t="array" aca="1" ref="A1877" ca="1">IF(INDEX(B:B,ROW()),COUNTIF(OFFSET(INDEX(B:B,ROW()),ROW()*-1+6,,ROW()-5),TRUE),0)</f>
        <v>0</v>
      </c>
      <c r="B1877" s="44" t="b" cm="1">
        <f t="array" ref="B1877">AND(分科號=INDEX(E:E,ROW()),INDEX(D:D,ROW())&gt;=分起日,INDEX(D:D,ROW())&lt;=分訖日,IF(分專案="全部",TRUE,INDEX(J:J,ROW())=分專案))</f>
        <v>0</v>
      </c>
      <c r="C1877" s="45" cm="1">
        <f t="array" ref="C1877">IF(INDEX(F:F,ROW())&lt;&gt;"",INDEX(F:F,ROW()),IF(INDEX(E:E,ROW())&lt;&gt;0,INDEX(C:C,ROW()-1),0))</f>
        <v>0</v>
      </c>
      <c r="D1877" s="44" cm="1">
        <f t="array" ref="D1877">IF(INDEX(G:G,ROW())&lt;&gt;"",INDEX(G:G,ROW()),IF(INDEX(E:E,ROW())&lt;&gt;0,INDEX(D:D,ROW()-1),0))</f>
        <v>0</v>
      </c>
      <c r="E1877" s="217" cm="1">
        <f t="array" ref="E1877">IF(INDEX(I:I,ROW())&lt;&gt;"",VALUE(TRIM(LEFT(INDEX(I:I,ROW()),6))),0)</f>
        <v>0</v>
      </c>
      <c r="F1877" s="283"/>
      <c r="G1877" s="287"/>
      <c r="H1877" s="302"/>
      <c r="I1877" s="288"/>
      <c r="J1877" s="302"/>
      <c r="K1877" s="303"/>
      <c r="L1877" s="50"/>
      <c r="M1877" s="63"/>
    </row>
    <row r="1878" spans="1:13">
      <c r="A1878" s="44" cm="1">
        <f t="array" aca="1" ref="A1878" ca="1">IF(INDEX(B:B,ROW()),COUNTIF(OFFSET(INDEX(B:B,ROW()),ROW()*-1+6,,ROW()-5),TRUE),0)</f>
        <v>0</v>
      </c>
      <c r="B1878" s="44" t="b" cm="1">
        <f t="array" ref="B1878">AND(分科號=INDEX(E:E,ROW()),INDEX(D:D,ROW())&gt;=分起日,INDEX(D:D,ROW())&lt;=分訖日,IF(分專案="全部",TRUE,INDEX(J:J,ROW())=分專案))</f>
        <v>0</v>
      </c>
      <c r="C1878" s="45" cm="1">
        <f t="array" ref="C1878">IF(INDEX(F:F,ROW())&lt;&gt;"",INDEX(F:F,ROW()),IF(INDEX(E:E,ROW())&lt;&gt;0,INDEX(C:C,ROW()-1),0))</f>
        <v>0</v>
      </c>
      <c r="D1878" s="44" cm="1">
        <f t="array" ref="D1878">IF(INDEX(G:G,ROW())&lt;&gt;"",INDEX(G:G,ROW()),IF(INDEX(E:E,ROW())&lt;&gt;0,INDEX(D:D,ROW()-1),0))</f>
        <v>0</v>
      </c>
      <c r="E1878" s="217" cm="1">
        <f t="array" ref="E1878">IF(INDEX(I:I,ROW())&lt;&gt;"",VALUE(TRIM(LEFT(INDEX(I:I,ROW()),6))),0)</f>
        <v>0</v>
      </c>
      <c r="F1878" s="283"/>
      <c r="G1878" s="287"/>
      <c r="H1878" s="302"/>
      <c r="I1878" s="288"/>
      <c r="J1878" s="302"/>
      <c r="K1878" s="303"/>
      <c r="L1878" s="50"/>
      <c r="M1878" s="63"/>
    </row>
    <row r="1879" spans="1:13">
      <c r="A1879" s="44" cm="1">
        <f t="array" aca="1" ref="A1879" ca="1">IF(INDEX(B:B,ROW()),COUNTIF(OFFSET(INDEX(B:B,ROW()),ROW()*-1+6,,ROW()-5),TRUE),0)</f>
        <v>0</v>
      </c>
      <c r="B1879" s="44" t="b" cm="1">
        <f t="array" ref="B1879">AND(分科號=INDEX(E:E,ROW()),INDEX(D:D,ROW())&gt;=分起日,INDEX(D:D,ROW())&lt;=分訖日,IF(分專案="全部",TRUE,INDEX(J:J,ROW())=分專案))</f>
        <v>0</v>
      </c>
      <c r="C1879" s="45" cm="1">
        <f t="array" ref="C1879">IF(INDEX(F:F,ROW())&lt;&gt;"",INDEX(F:F,ROW()),IF(INDEX(E:E,ROW())&lt;&gt;0,INDEX(C:C,ROW()-1),0))</f>
        <v>0</v>
      </c>
      <c r="D1879" s="44" cm="1">
        <f t="array" ref="D1879">IF(INDEX(G:G,ROW())&lt;&gt;"",INDEX(G:G,ROW()),IF(INDEX(E:E,ROW())&lt;&gt;0,INDEX(D:D,ROW()-1),0))</f>
        <v>0</v>
      </c>
      <c r="E1879" s="217" cm="1">
        <f t="array" ref="E1879">IF(INDEX(I:I,ROW())&lt;&gt;"",VALUE(TRIM(LEFT(INDEX(I:I,ROW()),6))),0)</f>
        <v>0</v>
      </c>
      <c r="F1879" s="283"/>
      <c r="G1879" s="287"/>
      <c r="H1879" s="302"/>
      <c r="I1879" s="288"/>
      <c r="J1879" s="302"/>
      <c r="K1879" s="303"/>
      <c r="L1879" s="50"/>
      <c r="M1879" s="63"/>
    </row>
    <row r="1880" spans="1:13">
      <c r="A1880" s="44" cm="1">
        <f t="array" aca="1" ref="A1880" ca="1">IF(INDEX(B:B,ROW()),COUNTIF(OFFSET(INDEX(B:B,ROW()),ROW()*-1+6,,ROW()-5),TRUE),0)</f>
        <v>0</v>
      </c>
      <c r="B1880" s="44" t="b" cm="1">
        <f t="array" ref="B1880">AND(分科號=INDEX(E:E,ROW()),INDEX(D:D,ROW())&gt;=分起日,INDEX(D:D,ROW())&lt;=分訖日,IF(分專案="全部",TRUE,INDEX(J:J,ROW())=分專案))</f>
        <v>0</v>
      </c>
      <c r="C1880" s="45" cm="1">
        <f t="array" ref="C1880">IF(INDEX(F:F,ROW())&lt;&gt;"",INDEX(F:F,ROW()),IF(INDEX(E:E,ROW())&lt;&gt;0,INDEX(C:C,ROW()-1),0))</f>
        <v>0</v>
      </c>
      <c r="D1880" s="44" cm="1">
        <f t="array" ref="D1880">IF(INDEX(G:G,ROW())&lt;&gt;"",INDEX(G:G,ROW()),IF(INDEX(E:E,ROW())&lt;&gt;0,INDEX(D:D,ROW()-1),0))</f>
        <v>0</v>
      </c>
      <c r="E1880" s="217" cm="1">
        <f t="array" ref="E1880">IF(INDEX(I:I,ROW())&lt;&gt;"",VALUE(TRIM(LEFT(INDEX(I:I,ROW()),6))),0)</f>
        <v>0</v>
      </c>
      <c r="F1880" s="283"/>
      <c r="G1880" s="287"/>
      <c r="H1880" s="302"/>
      <c r="I1880" s="288"/>
      <c r="J1880" s="302"/>
      <c r="K1880" s="303"/>
      <c r="L1880" s="50"/>
      <c r="M1880" s="63"/>
    </row>
    <row r="1881" spans="1:13">
      <c r="A1881" s="44" cm="1">
        <f t="array" aca="1" ref="A1881" ca="1">IF(INDEX(B:B,ROW()),COUNTIF(OFFSET(INDEX(B:B,ROW()),ROW()*-1+6,,ROW()-5),TRUE),0)</f>
        <v>0</v>
      </c>
      <c r="B1881" s="44" t="b" cm="1">
        <f t="array" ref="B1881">AND(分科號=INDEX(E:E,ROW()),INDEX(D:D,ROW())&gt;=分起日,INDEX(D:D,ROW())&lt;=分訖日,IF(分專案="全部",TRUE,INDEX(J:J,ROW())=分專案))</f>
        <v>0</v>
      </c>
      <c r="C1881" s="45" cm="1">
        <f t="array" ref="C1881">IF(INDEX(F:F,ROW())&lt;&gt;"",INDEX(F:F,ROW()),IF(INDEX(E:E,ROW())&lt;&gt;0,INDEX(C:C,ROW()-1),0))</f>
        <v>0</v>
      </c>
      <c r="D1881" s="44" cm="1">
        <f t="array" ref="D1881">IF(INDEX(G:G,ROW())&lt;&gt;"",INDEX(G:G,ROW()),IF(INDEX(E:E,ROW())&lt;&gt;0,INDEX(D:D,ROW()-1),0))</f>
        <v>0</v>
      </c>
      <c r="E1881" s="217" cm="1">
        <f t="array" ref="E1881">IF(INDEX(I:I,ROW())&lt;&gt;"",VALUE(TRIM(LEFT(INDEX(I:I,ROW()),6))),0)</f>
        <v>0</v>
      </c>
      <c r="F1881" s="283"/>
      <c r="G1881" s="287"/>
      <c r="H1881" s="302"/>
      <c r="I1881" s="288"/>
      <c r="J1881" s="302"/>
      <c r="K1881" s="303"/>
      <c r="L1881" s="50"/>
      <c r="M1881" s="63"/>
    </row>
    <row r="1882" spans="1:13">
      <c r="A1882" s="44" cm="1">
        <f t="array" aca="1" ref="A1882" ca="1">IF(INDEX(B:B,ROW()),COUNTIF(OFFSET(INDEX(B:B,ROW()),ROW()*-1+6,,ROW()-5),TRUE),0)</f>
        <v>0</v>
      </c>
      <c r="B1882" s="44" t="b" cm="1">
        <f t="array" ref="B1882">AND(分科號=INDEX(E:E,ROW()),INDEX(D:D,ROW())&gt;=分起日,INDEX(D:D,ROW())&lt;=分訖日,IF(分專案="全部",TRUE,INDEX(J:J,ROW())=分專案))</f>
        <v>0</v>
      </c>
      <c r="C1882" s="45" cm="1">
        <f t="array" ref="C1882">IF(INDEX(F:F,ROW())&lt;&gt;"",INDEX(F:F,ROW()),IF(INDEX(E:E,ROW())&lt;&gt;0,INDEX(C:C,ROW()-1),0))</f>
        <v>0</v>
      </c>
      <c r="D1882" s="44" cm="1">
        <f t="array" ref="D1882">IF(INDEX(G:G,ROW())&lt;&gt;"",INDEX(G:G,ROW()),IF(INDEX(E:E,ROW())&lt;&gt;0,INDEX(D:D,ROW()-1),0))</f>
        <v>0</v>
      </c>
      <c r="E1882" s="217" cm="1">
        <f t="array" ref="E1882">IF(INDEX(I:I,ROW())&lt;&gt;"",VALUE(TRIM(LEFT(INDEX(I:I,ROW()),6))),0)</f>
        <v>0</v>
      </c>
      <c r="F1882" s="283"/>
      <c r="G1882" s="287"/>
      <c r="H1882" s="302"/>
      <c r="I1882" s="288"/>
      <c r="J1882" s="302"/>
      <c r="K1882" s="303"/>
      <c r="L1882" s="50"/>
      <c r="M1882" s="63"/>
    </row>
    <row r="1883" spans="1:13">
      <c r="A1883" s="44" cm="1">
        <f t="array" aca="1" ref="A1883" ca="1">IF(INDEX(B:B,ROW()),COUNTIF(OFFSET(INDEX(B:B,ROW()),ROW()*-1+6,,ROW()-5),TRUE),0)</f>
        <v>0</v>
      </c>
      <c r="B1883" s="44" t="b" cm="1">
        <f t="array" ref="B1883">AND(分科號=INDEX(E:E,ROW()),INDEX(D:D,ROW())&gt;=分起日,INDEX(D:D,ROW())&lt;=分訖日,IF(分專案="全部",TRUE,INDEX(J:J,ROW())=分專案))</f>
        <v>0</v>
      </c>
      <c r="C1883" s="45" cm="1">
        <f t="array" ref="C1883">IF(INDEX(F:F,ROW())&lt;&gt;"",INDEX(F:F,ROW()),IF(INDEX(E:E,ROW())&lt;&gt;0,INDEX(C:C,ROW()-1),0))</f>
        <v>0</v>
      </c>
      <c r="D1883" s="44" cm="1">
        <f t="array" ref="D1883">IF(INDEX(G:G,ROW())&lt;&gt;"",INDEX(G:G,ROW()),IF(INDEX(E:E,ROW())&lt;&gt;0,INDEX(D:D,ROW()-1),0))</f>
        <v>0</v>
      </c>
      <c r="E1883" s="217" cm="1">
        <f t="array" ref="E1883">IF(INDEX(I:I,ROW())&lt;&gt;"",VALUE(TRIM(LEFT(INDEX(I:I,ROW()),6))),0)</f>
        <v>0</v>
      </c>
      <c r="F1883" s="283"/>
      <c r="G1883" s="287"/>
      <c r="H1883" s="302"/>
      <c r="I1883" s="288"/>
      <c r="J1883" s="302"/>
      <c r="K1883" s="303"/>
      <c r="L1883" s="50"/>
      <c r="M1883" s="63"/>
    </row>
    <row r="1884" spans="1:13">
      <c r="A1884" s="44" cm="1">
        <f t="array" aca="1" ref="A1884" ca="1">IF(INDEX(B:B,ROW()),COUNTIF(OFFSET(INDEX(B:B,ROW()),ROW()*-1+6,,ROW()-5),TRUE),0)</f>
        <v>0</v>
      </c>
      <c r="B1884" s="44" t="b" cm="1">
        <f t="array" ref="B1884">AND(分科號=INDEX(E:E,ROW()),INDEX(D:D,ROW())&gt;=分起日,INDEX(D:D,ROW())&lt;=分訖日,IF(分專案="全部",TRUE,INDEX(J:J,ROW())=分專案))</f>
        <v>0</v>
      </c>
      <c r="C1884" s="45" cm="1">
        <f t="array" ref="C1884">IF(INDEX(F:F,ROW())&lt;&gt;"",INDEX(F:F,ROW()),IF(INDEX(E:E,ROW())&lt;&gt;0,INDEX(C:C,ROW()-1),0))</f>
        <v>0</v>
      </c>
      <c r="D1884" s="44" cm="1">
        <f t="array" ref="D1884">IF(INDEX(G:G,ROW())&lt;&gt;"",INDEX(G:G,ROW()),IF(INDEX(E:E,ROW())&lt;&gt;0,INDEX(D:D,ROW()-1),0))</f>
        <v>0</v>
      </c>
      <c r="E1884" s="217" cm="1">
        <f t="array" ref="E1884">IF(INDEX(I:I,ROW())&lt;&gt;"",VALUE(TRIM(LEFT(INDEX(I:I,ROW()),6))),0)</f>
        <v>0</v>
      </c>
      <c r="F1884" s="283"/>
      <c r="G1884" s="287"/>
      <c r="H1884" s="302"/>
      <c r="I1884" s="288"/>
      <c r="J1884" s="302"/>
      <c r="K1884" s="303"/>
      <c r="L1884" s="50"/>
      <c r="M1884" s="63"/>
    </row>
    <row r="1885" spans="1:13">
      <c r="A1885" s="44" cm="1">
        <f t="array" aca="1" ref="A1885" ca="1">IF(INDEX(B:B,ROW()),COUNTIF(OFFSET(INDEX(B:B,ROW()),ROW()*-1+6,,ROW()-5),TRUE),0)</f>
        <v>0</v>
      </c>
      <c r="B1885" s="44" t="b" cm="1">
        <f t="array" ref="B1885">AND(分科號=INDEX(E:E,ROW()),INDEX(D:D,ROW())&gt;=分起日,INDEX(D:D,ROW())&lt;=分訖日,IF(分專案="全部",TRUE,INDEX(J:J,ROW())=分專案))</f>
        <v>0</v>
      </c>
      <c r="C1885" s="45" cm="1">
        <f t="array" ref="C1885">IF(INDEX(F:F,ROW())&lt;&gt;"",INDEX(F:F,ROW()),IF(INDEX(E:E,ROW())&lt;&gt;0,INDEX(C:C,ROW()-1),0))</f>
        <v>0</v>
      </c>
      <c r="D1885" s="44" cm="1">
        <f t="array" ref="D1885">IF(INDEX(G:G,ROW())&lt;&gt;"",INDEX(G:G,ROW()),IF(INDEX(E:E,ROW())&lt;&gt;0,INDEX(D:D,ROW()-1),0))</f>
        <v>0</v>
      </c>
      <c r="E1885" s="217" cm="1">
        <f t="array" ref="E1885">IF(INDEX(I:I,ROW())&lt;&gt;"",VALUE(TRIM(LEFT(INDEX(I:I,ROW()),6))),0)</f>
        <v>0</v>
      </c>
      <c r="F1885" s="283"/>
      <c r="G1885" s="287"/>
      <c r="H1885" s="302"/>
      <c r="I1885" s="288"/>
      <c r="J1885" s="302"/>
      <c r="K1885" s="303"/>
      <c r="L1885" s="50"/>
      <c r="M1885" s="63"/>
    </row>
    <row r="1886" spans="1:13">
      <c r="A1886" s="44" cm="1">
        <f t="array" aca="1" ref="A1886" ca="1">IF(INDEX(B:B,ROW()),COUNTIF(OFFSET(INDEX(B:B,ROW()),ROW()*-1+6,,ROW()-5),TRUE),0)</f>
        <v>0</v>
      </c>
      <c r="B1886" s="44" t="b" cm="1">
        <f t="array" ref="B1886">AND(分科號=INDEX(E:E,ROW()),INDEX(D:D,ROW())&gt;=分起日,INDEX(D:D,ROW())&lt;=分訖日,IF(分專案="全部",TRUE,INDEX(J:J,ROW())=分專案))</f>
        <v>0</v>
      </c>
      <c r="C1886" s="45" cm="1">
        <f t="array" ref="C1886">IF(INDEX(F:F,ROW())&lt;&gt;"",INDEX(F:F,ROW()),IF(INDEX(E:E,ROW())&lt;&gt;0,INDEX(C:C,ROW()-1),0))</f>
        <v>0</v>
      </c>
      <c r="D1886" s="44" cm="1">
        <f t="array" ref="D1886">IF(INDEX(G:G,ROW())&lt;&gt;"",INDEX(G:G,ROW()),IF(INDEX(E:E,ROW())&lt;&gt;0,INDEX(D:D,ROW()-1),0))</f>
        <v>0</v>
      </c>
      <c r="E1886" s="217" cm="1">
        <f t="array" ref="E1886">IF(INDEX(I:I,ROW())&lt;&gt;"",VALUE(TRIM(LEFT(INDEX(I:I,ROW()),6))),0)</f>
        <v>0</v>
      </c>
      <c r="F1886" s="283"/>
      <c r="G1886" s="287"/>
      <c r="H1886" s="302"/>
      <c r="I1886" s="288"/>
      <c r="J1886" s="302"/>
      <c r="K1886" s="303"/>
      <c r="L1886" s="50"/>
      <c r="M1886" s="63"/>
    </row>
    <row r="1887" spans="1:13">
      <c r="A1887" s="44" cm="1">
        <f t="array" aca="1" ref="A1887" ca="1">IF(INDEX(B:B,ROW()),COUNTIF(OFFSET(INDEX(B:B,ROW()),ROW()*-1+6,,ROW()-5),TRUE),0)</f>
        <v>0</v>
      </c>
      <c r="B1887" s="44" t="b" cm="1">
        <f t="array" ref="B1887">AND(分科號=INDEX(E:E,ROW()),INDEX(D:D,ROW())&gt;=分起日,INDEX(D:D,ROW())&lt;=分訖日,IF(分專案="全部",TRUE,INDEX(J:J,ROW())=分專案))</f>
        <v>0</v>
      </c>
      <c r="C1887" s="45" cm="1">
        <f t="array" ref="C1887">IF(INDEX(F:F,ROW())&lt;&gt;"",INDEX(F:F,ROW()),IF(INDEX(E:E,ROW())&lt;&gt;0,INDEX(C:C,ROW()-1),0))</f>
        <v>0</v>
      </c>
      <c r="D1887" s="44" cm="1">
        <f t="array" ref="D1887">IF(INDEX(G:G,ROW())&lt;&gt;"",INDEX(G:G,ROW()),IF(INDEX(E:E,ROW())&lt;&gt;0,INDEX(D:D,ROW()-1),0))</f>
        <v>0</v>
      </c>
      <c r="E1887" s="217" cm="1">
        <f t="array" ref="E1887">IF(INDEX(I:I,ROW())&lt;&gt;"",VALUE(TRIM(LEFT(INDEX(I:I,ROW()),6))),0)</f>
        <v>0</v>
      </c>
      <c r="F1887" s="283"/>
      <c r="G1887" s="287"/>
      <c r="H1887" s="302"/>
      <c r="I1887" s="288"/>
      <c r="J1887" s="302"/>
      <c r="K1887" s="303"/>
      <c r="L1887" s="50"/>
      <c r="M1887" s="63"/>
    </row>
    <row r="1888" spans="1:13">
      <c r="A1888" s="44" cm="1">
        <f t="array" aca="1" ref="A1888" ca="1">IF(INDEX(B:B,ROW()),COUNTIF(OFFSET(INDEX(B:B,ROW()),ROW()*-1+6,,ROW()-5),TRUE),0)</f>
        <v>0</v>
      </c>
      <c r="B1888" s="44" t="b" cm="1">
        <f t="array" ref="B1888">AND(分科號=INDEX(E:E,ROW()),INDEX(D:D,ROW())&gt;=分起日,INDEX(D:D,ROW())&lt;=分訖日,IF(分專案="全部",TRUE,INDEX(J:J,ROW())=分專案))</f>
        <v>0</v>
      </c>
      <c r="C1888" s="45" cm="1">
        <f t="array" ref="C1888">IF(INDEX(F:F,ROW())&lt;&gt;"",INDEX(F:F,ROW()),IF(INDEX(E:E,ROW())&lt;&gt;0,INDEX(C:C,ROW()-1),0))</f>
        <v>0</v>
      </c>
      <c r="D1888" s="44" cm="1">
        <f t="array" ref="D1888">IF(INDEX(G:G,ROW())&lt;&gt;"",INDEX(G:G,ROW()),IF(INDEX(E:E,ROW())&lt;&gt;0,INDEX(D:D,ROW()-1),0))</f>
        <v>0</v>
      </c>
      <c r="E1888" s="217" cm="1">
        <f t="array" ref="E1888">IF(INDEX(I:I,ROW())&lt;&gt;"",VALUE(TRIM(LEFT(INDEX(I:I,ROW()),6))),0)</f>
        <v>0</v>
      </c>
      <c r="F1888" s="283"/>
      <c r="G1888" s="287"/>
      <c r="H1888" s="302"/>
      <c r="I1888" s="288"/>
      <c r="J1888" s="302"/>
      <c r="K1888" s="303"/>
      <c r="L1888" s="50"/>
      <c r="M1888" s="63"/>
    </row>
    <row r="1889" spans="1:13">
      <c r="A1889" s="44" cm="1">
        <f t="array" aca="1" ref="A1889" ca="1">IF(INDEX(B:B,ROW()),COUNTIF(OFFSET(INDEX(B:B,ROW()),ROW()*-1+6,,ROW()-5),TRUE),0)</f>
        <v>0</v>
      </c>
      <c r="B1889" s="44" t="b" cm="1">
        <f t="array" ref="B1889">AND(分科號=INDEX(E:E,ROW()),INDEX(D:D,ROW())&gt;=分起日,INDEX(D:D,ROW())&lt;=分訖日,IF(分專案="全部",TRUE,INDEX(J:J,ROW())=分專案))</f>
        <v>0</v>
      </c>
      <c r="C1889" s="45" cm="1">
        <f t="array" ref="C1889">IF(INDEX(F:F,ROW())&lt;&gt;"",INDEX(F:F,ROW()),IF(INDEX(E:E,ROW())&lt;&gt;0,INDEX(C:C,ROW()-1),0))</f>
        <v>0</v>
      </c>
      <c r="D1889" s="44" cm="1">
        <f t="array" ref="D1889">IF(INDEX(G:G,ROW())&lt;&gt;"",INDEX(G:G,ROW()),IF(INDEX(E:E,ROW())&lt;&gt;0,INDEX(D:D,ROW()-1),0))</f>
        <v>0</v>
      </c>
      <c r="E1889" s="217" cm="1">
        <f t="array" ref="E1889">IF(INDEX(I:I,ROW())&lt;&gt;"",VALUE(TRIM(LEFT(INDEX(I:I,ROW()),6))),0)</f>
        <v>0</v>
      </c>
      <c r="F1889" s="283"/>
      <c r="G1889" s="287"/>
      <c r="H1889" s="302"/>
      <c r="I1889" s="288"/>
      <c r="J1889" s="302"/>
      <c r="K1889" s="303"/>
      <c r="L1889" s="50"/>
      <c r="M1889" s="63"/>
    </row>
    <row r="1890" spans="1:13">
      <c r="A1890" s="44" cm="1">
        <f t="array" aca="1" ref="A1890" ca="1">IF(INDEX(B:B,ROW()),COUNTIF(OFFSET(INDEX(B:B,ROW()),ROW()*-1+6,,ROW()-5),TRUE),0)</f>
        <v>0</v>
      </c>
      <c r="B1890" s="44" t="b" cm="1">
        <f t="array" ref="B1890">AND(分科號=INDEX(E:E,ROW()),INDEX(D:D,ROW())&gt;=分起日,INDEX(D:D,ROW())&lt;=分訖日,IF(分專案="全部",TRUE,INDEX(J:J,ROW())=分專案))</f>
        <v>0</v>
      </c>
      <c r="C1890" s="45" cm="1">
        <f t="array" ref="C1890">IF(INDEX(F:F,ROW())&lt;&gt;"",INDEX(F:F,ROW()),IF(INDEX(E:E,ROW())&lt;&gt;0,INDEX(C:C,ROW()-1),0))</f>
        <v>0</v>
      </c>
      <c r="D1890" s="44" cm="1">
        <f t="array" ref="D1890">IF(INDEX(G:G,ROW())&lt;&gt;"",INDEX(G:G,ROW()),IF(INDEX(E:E,ROW())&lt;&gt;0,INDEX(D:D,ROW()-1),0))</f>
        <v>0</v>
      </c>
      <c r="E1890" s="217" cm="1">
        <f t="array" ref="E1890">IF(INDEX(I:I,ROW())&lt;&gt;"",VALUE(TRIM(LEFT(INDEX(I:I,ROW()),6))),0)</f>
        <v>0</v>
      </c>
      <c r="F1890" s="283"/>
      <c r="G1890" s="287"/>
      <c r="H1890" s="302"/>
      <c r="I1890" s="288"/>
      <c r="J1890" s="302"/>
      <c r="K1890" s="303"/>
      <c r="L1890" s="50"/>
      <c r="M1890" s="63"/>
    </row>
    <row r="1891" spans="1:13">
      <c r="A1891" s="44" cm="1">
        <f t="array" aca="1" ref="A1891" ca="1">IF(INDEX(B:B,ROW()),COUNTIF(OFFSET(INDEX(B:B,ROW()),ROW()*-1+6,,ROW()-5),TRUE),0)</f>
        <v>0</v>
      </c>
      <c r="B1891" s="44" t="b" cm="1">
        <f t="array" ref="B1891">AND(分科號=INDEX(E:E,ROW()),INDEX(D:D,ROW())&gt;=分起日,INDEX(D:D,ROW())&lt;=分訖日,IF(分專案="全部",TRUE,INDEX(J:J,ROW())=分專案))</f>
        <v>0</v>
      </c>
      <c r="C1891" s="45" cm="1">
        <f t="array" ref="C1891">IF(INDEX(F:F,ROW())&lt;&gt;"",INDEX(F:F,ROW()),IF(INDEX(E:E,ROW())&lt;&gt;0,INDEX(C:C,ROW()-1),0))</f>
        <v>0</v>
      </c>
      <c r="D1891" s="44" cm="1">
        <f t="array" ref="D1891">IF(INDEX(G:G,ROW())&lt;&gt;"",INDEX(G:G,ROW()),IF(INDEX(E:E,ROW())&lt;&gt;0,INDEX(D:D,ROW()-1),0))</f>
        <v>0</v>
      </c>
      <c r="E1891" s="217" cm="1">
        <f t="array" ref="E1891">IF(INDEX(I:I,ROW())&lt;&gt;"",VALUE(TRIM(LEFT(INDEX(I:I,ROW()),6))),0)</f>
        <v>0</v>
      </c>
      <c r="F1891" s="283"/>
      <c r="G1891" s="287"/>
      <c r="H1891" s="302"/>
      <c r="I1891" s="288"/>
      <c r="J1891" s="302"/>
      <c r="K1891" s="303"/>
      <c r="L1891" s="50"/>
      <c r="M1891" s="63"/>
    </row>
    <row r="1892" spans="1:13">
      <c r="A1892" s="44" cm="1">
        <f t="array" aca="1" ref="A1892" ca="1">IF(INDEX(B:B,ROW()),COUNTIF(OFFSET(INDEX(B:B,ROW()),ROW()*-1+6,,ROW()-5),TRUE),0)</f>
        <v>0</v>
      </c>
      <c r="B1892" s="44" t="b" cm="1">
        <f t="array" ref="B1892">AND(分科號=INDEX(E:E,ROW()),INDEX(D:D,ROW())&gt;=分起日,INDEX(D:D,ROW())&lt;=分訖日,IF(分專案="全部",TRUE,INDEX(J:J,ROW())=分專案))</f>
        <v>0</v>
      </c>
      <c r="C1892" s="45" cm="1">
        <f t="array" ref="C1892">IF(INDEX(F:F,ROW())&lt;&gt;"",INDEX(F:F,ROW()),IF(INDEX(E:E,ROW())&lt;&gt;0,INDEX(C:C,ROW()-1),0))</f>
        <v>0</v>
      </c>
      <c r="D1892" s="44" cm="1">
        <f t="array" ref="D1892">IF(INDEX(G:G,ROW())&lt;&gt;"",INDEX(G:G,ROW()),IF(INDEX(E:E,ROW())&lt;&gt;0,INDEX(D:D,ROW()-1),0))</f>
        <v>0</v>
      </c>
      <c r="E1892" s="217" cm="1">
        <f t="array" ref="E1892">IF(INDEX(I:I,ROW())&lt;&gt;"",VALUE(TRIM(LEFT(INDEX(I:I,ROW()),6))),0)</f>
        <v>0</v>
      </c>
      <c r="F1892" s="283"/>
      <c r="G1892" s="287"/>
      <c r="H1892" s="302"/>
      <c r="I1892" s="288"/>
      <c r="J1892" s="302"/>
      <c r="K1892" s="303"/>
      <c r="L1892" s="50"/>
      <c r="M1892" s="63"/>
    </row>
    <row r="1893" spans="1:13">
      <c r="A1893" s="44" cm="1">
        <f t="array" aca="1" ref="A1893" ca="1">IF(INDEX(B:B,ROW()),COUNTIF(OFFSET(INDEX(B:B,ROW()),ROW()*-1+6,,ROW()-5),TRUE),0)</f>
        <v>0</v>
      </c>
      <c r="B1893" s="44" t="b" cm="1">
        <f t="array" ref="B1893">AND(分科號=INDEX(E:E,ROW()),INDEX(D:D,ROW())&gt;=分起日,INDEX(D:D,ROW())&lt;=分訖日,IF(分專案="全部",TRUE,INDEX(J:J,ROW())=分專案))</f>
        <v>0</v>
      </c>
      <c r="C1893" s="45" cm="1">
        <f t="array" ref="C1893">IF(INDEX(F:F,ROW())&lt;&gt;"",INDEX(F:F,ROW()),IF(INDEX(E:E,ROW())&lt;&gt;0,INDEX(C:C,ROW()-1),0))</f>
        <v>0</v>
      </c>
      <c r="D1893" s="44" cm="1">
        <f t="array" ref="D1893">IF(INDEX(G:G,ROW())&lt;&gt;"",INDEX(G:G,ROW()),IF(INDEX(E:E,ROW())&lt;&gt;0,INDEX(D:D,ROW()-1),0))</f>
        <v>0</v>
      </c>
      <c r="E1893" s="217" cm="1">
        <f t="array" ref="E1893">IF(INDEX(I:I,ROW())&lt;&gt;"",VALUE(TRIM(LEFT(INDEX(I:I,ROW()),6))),0)</f>
        <v>0</v>
      </c>
      <c r="F1893" s="283"/>
      <c r="G1893" s="287"/>
      <c r="H1893" s="302"/>
      <c r="I1893" s="288"/>
      <c r="J1893" s="302"/>
      <c r="K1893" s="303"/>
      <c r="L1893" s="50"/>
      <c r="M1893" s="63"/>
    </row>
    <row r="1894" spans="1:13">
      <c r="A1894" s="44" cm="1">
        <f t="array" aca="1" ref="A1894" ca="1">IF(INDEX(B:B,ROW()),COUNTIF(OFFSET(INDEX(B:B,ROW()),ROW()*-1+6,,ROW()-5),TRUE),0)</f>
        <v>0</v>
      </c>
      <c r="B1894" s="44" t="b" cm="1">
        <f t="array" ref="B1894">AND(分科號=INDEX(E:E,ROW()),INDEX(D:D,ROW())&gt;=分起日,INDEX(D:D,ROW())&lt;=分訖日,IF(分專案="全部",TRUE,INDEX(J:J,ROW())=分專案))</f>
        <v>0</v>
      </c>
      <c r="C1894" s="45" cm="1">
        <f t="array" ref="C1894">IF(INDEX(F:F,ROW())&lt;&gt;"",INDEX(F:F,ROW()),IF(INDEX(E:E,ROW())&lt;&gt;0,INDEX(C:C,ROW()-1),0))</f>
        <v>0</v>
      </c>
      <c r="D1894" s="44" cm="1">
        <f t="array" ref="D1894">IF(INDEX(G:G,ROW())&lt;&gt;"",INDEX(G:G,ROW()),IF(INDEX(E:E,ROW())&lt;&gt;0,INDEX(D:D,ROW()-1),0))</f>
        <v>0</v>
      </c>
      <c r="E1894" s="217" cm="1">
        <f t="array" ref="E1894">IF(INDEX(I:I,ROW())&lt;&gt;"",VALUE(TRIM(LEFT(INDEX(I:I,ROW()),6))),0)</f>
        <v>0</v>
      </c>
      <c r="F1894" s="283"/>
      <c r="G1894" s="287"/>
      <c r="H1894" s="302"/>
      <c r="I1894" s="288"/>
      <c r="J1894" s="302"/>
      <c r="K1894" s="303"/>
      <c r="L1894" s="50"/>
      <c r="M1894" s="63"/>
    </row>
    <row r="1895" spans="1:13">
      <c r="A1895" s="44" cm="1">
        <f t="array" aca="1" ref="A1895" ca="1">IF(INDEX(B:B,ROW()),COUNTIF(OFFSET(INDEX(B:B,ROW()),ROW()*-1+6,,ROW()-5),TRUE),0)</f>
        <v>0</v>
      </c>
      <c r="B1895" s="44" t="b" cm="1">
        <f t="array" ref="B1895">AND(分科號=INDEX(E:E,ROW()),INDEX(D:D,ROW())&gt;=分起日,INDEX(D:D,ROW())&lt;=分訖日,IF(分專案="全部",TRUE,INDEX(J:J,ROW())=分專案))</f>
        <v>0</v>
      </c>
      <c r="C1895" s="45" cm="1">
        <f t="array" ref="C1895">IF(INDEX(F:F,ROW())&lt;&gt;"",INDEX(F:F,ROW()),IF(INDEX(E:E,ROW())&lt;&gt;0,INDEX(C:C,ROW()-1),0))</f>
        <v>0</v>
      </c>
      <c r="D1895" s="44" cm="1">
        <f t="array" ref="D1895">IF(INDEX(G:G,ROW())&lt;&gt;"",INDEX(G:G,ROW()),IF(INDEX(E:E,ROW())&lt;&gt;0,INDEX(D:D,ROW()-1),0))</f>
        <v>0</v>
      </c>
      <c r="E1895" s="217" cm="1">
        <f t="array" ref="E1895">IF(INDEX(I:I,ROW())&lt;&gt;"",VALUE(TRIM(LEFT(INDEX(I:I,ROW()),6))),0)</f>
        <v>0</v>
      </c>
      <c r="F1895" s="283"/>
      <c r="G1895" s="287"/>
      <c r="H1895" s="302"/>
      <c r="I1895" s="288"/>
      <c r="J1895" s="302"/>
      <c r="K1895" s="303"/>
      <c r="L1895" s="50"/>
      <c r="M1895" s="63"/>
    </row>
    <row r="1896" spans="1:13">
      <c r="A1896" s="44" cm="1">
        <f t="array" aca="1" ref="A1896" ca="1">IF(INDEX(B:B,ROW()),COUNTIF(OFFSET(INDEX(B:B,ROW()),ROW()*-1+6,,ROW()-5),TRUE),0)</f>
        <v>0</v>
      </c>
      <c r="B1896" s="44" t="b" cm="1">
        <f t="array" ref="B1896">AND(分科號=INDEX(E:E,ROW()),INDEX(D:D,ROW())&gt;=分起日,INDEX(D:D,ROW())&lt;=分訖日,IF(分專案="全部",TRUE,INDEX(J:J,ROW())=分專案))</f>
        <v>0</v>
      </c>
      <c r="C1896" s="45" cm="1">
        <f t="array" ref="C1896">IF(INDEX(F:F,ROW())&lt;&gt;"",INDEX(F:F,ROW()),IF(INDEX(E:E,ROW())&lt;&gt;0,INDEX(C:C,ROW()-1),0))</f>
        <v>0</v>
      </c>
      <c r="D1896" s="44" cm="1">
        <f t="array" ref="D1896">IF(INDEX(G:G,ROW())&lt;&gt;"",INDEX(G:G,ROW()),IF(INDEX(E:E,ROW())&lt;&gt;0,INDEX(D:D,ROW()-1),0))</f>
        <v>0</v>
      </c>
      <c r="E1896" s="217" cm="1">
        <f t="array" ref="E1896">IF(INDEX(I:I,ROW())&lt;&gt;"",VALUE(TRIM(LEFT(INDEX(I:I,ROW()),6))),0)</f>
        <v>0</v>
      </c>
      <c r="F1896" s="283"/>
      <c r="G1896" s="287"/>
      <c r="H1896" s="302"/>
      <c r="I1896" s="288"/>
      <c r="J1896" s="302"/>
      <c r="K1896" s="303"/>
      <c r="L1896" s="50"/>
      <c r="M1896" s="63"/>
    </row>
    <row r="1897" spans="1:13">
      <c r="A1897" s="44" cm="1">
        <f t="array" aca="1" ref="A1897" ca="1">IF(INDEX(B:B,ROW()),COUNTIF(OFFSET(INDEX(B:B,ROW()),ROW()*-1+6,,ROW()-5),TRUE),0)</f>
        <v>0</v>
      </c>
      <c r="B1897" s="44" t="b" cm="1">
        <f t="array" ref="B1897">AND(分科號=INDEX(E:E,ROW()),INDEX(D:D,ROW())&gt;=分起日,INDEX(D:D,ROW())&lt;=分訖日,IF(分專案="全部",TRUE,INDEX(J:J,ROW())=分專案))</f>
        <v>0</v>
      </c>
      <c r="C1897" s="45" cm="1">
        <f t="array" ref="C1897">IF(INDEX(F:F,ROW())&lt;&gt;"",INDEX(F:F,ROW()),IF(INDEX(E:E,ROW())&lt;&gt;0,INDEX(C:C,ROW()-1),0))</f>
        <v>0</v>
      </c>
      <c r="D1897" s="44" cm="1">
        <f t="array" ref="D1897">IF(INDEX(G:G,ROW())&lt;&gt;"",INDEX(G:G,ROW()),IF(INDEX(E:E,ROW())&lt;&gt;0,INDEX(D:D,ROW()-1),0))</f>
        <v>0</v>
      </c>
      <c r="E1897" s="217" cm="1">
        <f t="array" ref="E1897">IF(INDEX(I:I,ROW())&lt;&gt;"",VALUE(TRIM(LEFT(INDEX(I:I,ROW()),6))),0)</f>
        <v>0</v>
      </c>
      <c r="F1897" s="283"/>
      <c r="G1897" s="287"/>
      <c r="H1897" s="302"/>
      <c r="I1897" s="288"/>
      <c r="J1897" s="302"/>
      <c r="K1897" s="303"/>
      <c r="L1897" s="50"/>
      <c r="M1897" s="63"/>
    </row>
    <row r="1898" spans="1:13">
      <c r="A1898" s="44" cm="1">
        <f t="array" aca="1" ref="A1898" ca="1">IF(INDEX(B:B,ROW()),COUNTIF(OFFSET(INDEX(B:B,ROW()),ROW()*-1+6,,ROW()-5),TRUE),0)</f>
        <v>0</v>
      </c>
      <c r="B1898" s="44" t="b" cm="1">
        <f t="array" ref="B1898">AND(分科號=INDEX(E:E,ROW()),INDEX(D:D,ROW())&gt;=分起日,INDEX(D:D,ROW())&lt;=分訖日,IF(分專案="全部",TRUE,INDEX(J:J,ROW())=分專案))</f>
        <v>0</v>
      </c>
      <c r="C1898" s="45" cm="1">
        <f t="array" ref="C1898">IF(INDEX(F:F,ROW())&lt;&gt;"",INDEX(F:F,ROW()),IF(INDEX(E:E,ROW())&lt;&gt;0,INDEX(C:C,ROW()-1),0))</f>
        <v>0</v>
      </c>
      <c r="D1898" s="44" cm="1">
        <f t="array" ref="D1898">IF(INDEX(G:G,ROW())&lt;&gt;"",INDEX(G:G,ROW()),IF(INDEX(E:E,ROW())&lt;&gt;0,INDEX(D:D,ROW()-1),0))</f>
        <v>0</v>
      </c>
      <c r="E1898" s="217" cm="1">
        <f t="array" ref="E1898">IF(INDEX(I:I,ROW())&lt;&gt;"",VALUE(TRIM(LEFT(INDEX(I:I,ROW()),6))),0)</f>
        <v>0</v>
      </c>
      <c r="F1898" s="283"/>
      <c r="G1898" s="287"/>
      <c r="H1898" s="302"/>
      <c r="I1898" s="288"/>
      <c r="J1898" s="302"/>
      <c r="K1898" s="303"/>
      <c r="L1898" s="50"/>
      <c r="M1898" s="63"/>
    </row>
    <row r="1899" spans="1:13">
      <c r="A1899" s="44" cm="1">
        <f t="array" aca="1" ref="A1899" ca="1">IF(INDEX(B:B,ROW()),COUNTIF(OFFSET(INDEX(B:B,ROW()),ROW()*-1+6,,ROW()-5),TRUE),0)</f>
        <v>0</v>
      </c>
      <c r="B1899" s="44" t="b" cm="1">
        <f t="array" ref="B1899">AND(分科號=INDEX(E:E,ROW()),INDEX(D:D,ROW())&gt;=分起日,INDEX(D:D,ROW())&lt;=分訖日,IF(分專案="全部",TRUE,INDEX(J:J,ROW())=分專案))</f>
        <v>0</v>
      </c>
      <c r="C1899" s="45" cm="1">
        <f t="array" ref="C1899">IF(INDEX(F:F,ROW())&lt;&gt;"",INDEX(F:F,ROW()),IF(INDEX(E:E,ROW())&lt;&gt;0,INDEX(C:C,ROW()-1),0))</f>
        <v>0</v>
      </c>
      <c r="D1899" s="44" cm="1">
        <f t="array" ref="D1899">IF(INDEX(G:G,ROW())&lt;&gt;"",INDEX(G:G,ROW()),IF(INDEX(E:E,ROW())&lt;&gt;0,INDEX(D:D,ROW()-1),0))</f>
        <v>0</v>
      </c>
      <c r="E1899" s="217" cm="1">
        <f t="array" ref="E1899">IF(INDEX(I:I,ROW())&lt;&gt;"",VALUE(TRIM(LEFT(INDEX(I:I,ROW()),6))),0)</f>
        <v>0</v>
      </c>
      <c r="F1899" s="283"/>
      <c r="G1899" s="287"/>
      <c r="H1899" s="302"/>
      <c r="I1899" s="288"/>
      <c r="J1899" s="302"/>
      <c r="K1899" s="303"/>
      <c r="L1899" s="50"/>
      <c r="M1899" s="63"/>
    </row>
    <row r="1900" spans="1:13">
      <c r="A1900" s="44" cm="1">
        <f t="array" aca="1" ref="A1900" ca="1">IF(INDEX(B:B,ROW()),COUNTIF(OFFSET(INDEX(B:B,ROW()),ROW()*-1+6,,ROW()-5),TRUE),0)</f>
        <v>0</v>
      </c>
      <c r="B1900" s="44" t="b" cm="1">
        <f t="array" ref="B1900">AND(分科號=INDEX(E:E,ROW()),INDEX(D:D,ROW())&gt;=分起日,INDEX(D:D,ROW())&lt;=分訖日,IF(分專案="全部",TRUE,INDEX(J:J,ROW())=分專案))</f>
        <v>0</v>
      </c>
      <c r="C1900" s="45" cm="1">
        <f t="array" ref="C1900">IF(INDEX(F:F,ROW())&lt;&gt;"",INDEX(F:F,ROW()),IF(INDEX(E:E,ROW())&lt;&gt;0,INDEX(C:C,ROW()-1),0))</f>
        <v>0</v>
      </c>
      <c r="D1900" s="44" cm="1">
        <f t="array" ref="D1900">IF(INDEX(G:G,ROW())&lt;&gt;"",INDEX(G:G,ROW()),IF(INDEX(E:E,ROW())&lt;&gt;0,INDEX(D:D,ROW()-1),0))</f>
        <v>0</v>
      </c>
      <c r="E1900" s="217" cm="1">
        <f t="array" ref="E1900">IF(INDEX(I:I,ROW())&lt;&gt;"",VALUE(TRIM(LEFT(INDEX(I:I,ROW()),6))),0)</f>
        <v>0</v>
      </c>
      <c r="F1900" s="283"/>
      <c r="G1900" s="287"/>
      <c r="H1900" s="302"/>
      <c r="I1900" s="288"/>
      <c r="J1900" s="302"/>
      <c r="K1900" s="303"/>
      <c r="L1900" s="50"/>
      <c r="M1900" s="63"/>
    </row>
    <row r="1901" spans="1:13">
      <c r="A1901" s="44" cm="1">
        <f t="array" aca="1" ref="A1901" ca="1">IF(INDEX(B:B,ROW()),COUNTIF(OFFSET(INDEX(B:B,ROW()),ROW()*-1+6,,ROW()-5),TRUE),0)</f>
        <v>0</v>
      </c>
      <c r="B1901" s="44" t="b" cm="1">
        <f t="array" ref="B1901">AND(分科號=INDEX(E:E,ROW()),INDEX(D:D,ROW())&gt;=分起日,INDEX(D:D,ROW())&lt;=分訖日,IF(分專案="全部",TRUE,INDEX(J:J,ROW())=分專案))</f>
        <v>0</v>
      </c>
      <c r="C1901" s="45" cm="1">
        <f t="array" ref="C1901">IF(INDEX(F:F,ROW())&lt;&gt;"",INDEX(F:F,ROW()),IF(INDEX(E:E,ROW())&lt;&gt;0,INDEX(C:C,ROW()-1),0))</f>
        <v>0</v>
      </c>
      <c r="D1901" s="44" cm="1">
        <f t="array" ref="D1901">IF(INDEX(G:G,ROW())&lt;&gt;"",INDEX(G:G,ROW()),IF(INDEX(E:E,ROW())&lt;&gt;0,INDEX(D:D,ROW()-1),0))</f>
        <v>0</v>
      </c>
      <c r="E1901" s="217" cm="1">
        <f t="array" ref="E1901">IF(INDEX(I:I,ROW())&lt;&gt;"",VALUE(TRIM(LEFT(INDEX(I:I,ROW()),6))),0)</f>
        <v>0</v>
      </c>
      <c r="F1901" s="283"/>
      <c r="G1901" s="287"/>
      <c r="H1901" s="302"/>
      <c r="I1901" s="288"/>
      <c r="J1901" s="302"/>
      <c r="K1901" s="303"/>
      <c r="L1901" s="50"/>
      <c r="M1901" s="63"/>
    </row>
    <row r="1902" spans="1:13">
      <c r="A1902" s="44" cm="1">
        <f t="array" aca="1" ref="A1902" ca="1">IF(INDEX(B:B,ROW()),COUNTIF(OFFSET(INDEX(B:B,ROW()),ROW()*-1+6,,ROW()-5),TRUE),0)</f>
        <v>0</v>
      </c>
      <c r="B1902" s="44" t="b" cm="1">
        <f t="array" ref="B1902">AND(分科號=INDEX(E:E,ROW()),INDEX(D:D,ROW())&gt;=分起日,INDEX(D:D,ROW())&lt;=分訖日,IF(分專案="全部",TRUE,INDEX(J:J,ROW())=分專案))</f>
        <v>0</v>
      </c>
      <c r="C1902" s="45" cm="1">
        <f t="array" ref="C1902">IF(INDEX(F:F,ROW())&lt;&gt;"",INDEX(F:F,ROW()),IF(INDEX(E:E,ROW())&lt;&gt;0,INDEX(C:C,ROW()-1),0))</f>
        <v>0</v>
      </c>
      <c r="D1902" s="44" cm="1">
        <f t="array" ref="D1902">IF(INDEX(G:G,ROW())&lt;&gt;"",INDEX(G:G,ROW()),IF(INDEX(E:E,ROW())&lt;&gt;0,INDEX(D:D,ROW()-1),0))</f>
        <v>0</v>
      </c>
      <c r="E1902" s="217" cm="1">
        <f t="array" ref="E1902">IF(INDEX(I:I,ROW())&lt;&gt;"",VALUE(TRIM(LEFT(INDEX(I:I,ROW()),6))),0)</f>
        <v>0</v>
      </c>
      <c r="F1902" s="283"/>
      <c r="G1902" s="287"/>
      <c r="H1902" s="302"/>
      <c r="I1902" s="288"/>
      <c r="J1902" s="302"/>
      <c r="K1902" s="303"/>
      <c r="L1902" s="50"/>
      <c r="M1902" s="63"/>
    </row>
    <row r="1903" spans="1:13">
      <c r="A1903" s="44" cm="1">
        <f t="array" aca="1" ref="A1903" ca="1">IF(INDEX(B:B,ROW()),COUNTIF(OFFSET(INDEX(B:B,ROW()),ROW()*-1+6,,ROW()-5),TRUE),0)</f>
        <v>0</v>
      </c>
      <c r="B1903" s="44" t="b" cm="1">
        <f t="array" ref="B1903">AND(分科號=INDEX(E:E,ROW()),INDEX(D:D,ROW())&gt;=分起日,INDEX(D:D,ROW())&lt;=分訖日,IF(分專案="全部",TRUE,INDEX(J:J,ROW())=分專案))</f>
        <v>0</v>
      </c>
      <c r="C1903" s="45" cm="1">
        <f t="array" ref="C1903">IF(INDEX(F:F,ROW())&lt;&gt;"",INDEX(F:F,ROW()),IF(INDEX(E:E,ROW())&lt;&gt;0,INDEX(C:C,ROW()-1),0))</f>
        <v>0</v>
      </c>
      <c r="D1903" s="44" cm="1">
        <f t="array" ref="D1903">IF(INDEX(G:G,ROW())&lt;&gt;"",INDEX(G:G,ROW()),IF(INDEX(E:E,ROW())&lt;&gt;0,INDEX(D:D,ROW()-1),0))</f>
        <v>0</v>
      </c>
      <c r="E1903" s="217" cm="1">
        <f t="array" ref="E1903">IF(INDEX(I:I,ROW())&lt;&gt;"",VALUE(TRIM(LEFT(INDEX(I:I,ROW()),6))),0)</f>
        <v>0</v>
      </c>
      <c r="F1903" s="283"/>
      <c r="G1903" s="287"/>
      <c r="H1903" s="302"/>
      <c r="I1903" s="288"/>
      <c r="J1903" s="302"/>
      <c r="K1903" s="303"/>
      <c r="L1903" s="50"/>
      <c r="M1903" s="63"/>
    </row>
    <row r="1904" spans="1:13">
      <c r="A1904" s="44" cm="1">
        <f t="array" aca="1" ref="A1904" ca="1">IF(INDEX(B:B,ROW()),COUNTIF(OFFSET(INDEX(B:B,ROW()),ROW()*-1+6,,ROW()-5),TRUE),0)</f>
        <v>0</v>
      </c>
      <c r="B1904" s="44" t="b" cm="1">
        <f t="array" ref="B1904">AND(分科號=INDEX(E:E,ROW()),INDEX(D:D,ROW())&gt;=分起日,INDEX(D:D,ROW())&lt;=分訖日,IF(分專案="全部",TRUE,INDEX(J:J,ROW())=分專案))</f>
        <v>0</v>
      </c>
      <c r="C1904" s="45" cm="1">
        <f t="array" ref="C1904">IF(INDEX(F:F,ROW())&lt;&gt;"",INDEX(F:F,ROW()),IF(INDEX(E:E,ROW())&lt;&gt;0,INDEX(C:C,ROW()-1),0))</f>
        <v>0</v>
      </c>
      <c r="D1904" s="44" cm="1">
        <f t="array" ref="D1904">IF(INDEX(G:G,ROW())&lt;&gt;"",INDEX(G:G,ROW()),IF(INDEX(E:E,ROW())&lt;&gt;0,INDEX(D:D,ROW()-1),0))</f>
        <v>0</v>
      </c>
      <c r="E1904" s="217" cm="1">
        <f t="array" ref="E1904">IF(INDEX(I:I,ROW())&lt;&gt;"",VALUE(TRIM(LEFT(INDEX(I:I,ROW()),6))),0)</f>
        <v>0</v>
      </c>
      <c r="F1904" s="283"/>
      <c r="G1904" s="287"/>
      <c r="H1904" s="302"/>
      <c r="I1904" s="288"/>
      <c r="J1904" s="302"/>
      <c r="K1904" s="303"/>
      <c r="L1904" s="50"/>
      <c r="M1904" s="63"/>
    </row>
    <row r="1905" spans="1:13">
      <c r="A1905" s="44" cm="1">
        <f t="array" aca="1" ref="A1905" ca="1">IF(INDEX(B:B,ROW()),COUNTIF(OFFSET(INDEX(B:B,ROW()),ROW()*-1+6,,ROW()-5),TRUE),0)</f>
        <v>0</v>
      </c>
      <c r="B1905" s="44" t="b" cm="1">
        <f t="array" ref="B1905">AND(分科號=INDEX(E:E,ROW()),INDEX(D:D,ROW())&gt;=分起日,INDEX(D:D,ROW())&lt;=分訖日,IF(分專案="全部",TRUE,INDEX(J:J,ROW())=分專案))</f>
        <v>0</v>
      </c>
      <c r="C1905" s="45" cm="1">
        <f t="array" ref="C1905">IF(INDEX(F:F,ROW())&lt;&gt;"",INDEX(F:F,ROW()),IF(INDEX(E:E,ROW())&lt;&gt;0,INDEX(C:C,ROW()-1),0))</f>
        <v>0</v>
      </c>
      <c r="D1905" s="44" cm="1">
        <f t="array" ref="D1905">IF(INDEX(G:G,ROW())&lt;&gt;"",INDEX(G:G,ROW()),IF(INDEX(E:E,ROW())&lt;&gt;0,INDEX(D:D,ROW()-1),0))</f>
        <v>0</v>
      </c>
      <c r="E1905" s="217" cm="1">
        <f t="array" ref="E1905">IF(INDEX(I:I,ROW())&lt;&gt;"",VALUE(TRIM(LEFT(INDEX(I:I,ROW()),6))),0)</f>
        <v>0</v>
      </c>
      <c r="F1905" s="283"/>
      <c r="G1905" s="287"/>
      <c r="H1905" s="302"/>
      <c r="I1905" s="288"/>
      <c r="J1905" s="302"/>
      <c r="K1905" s="303"/>
      <c r="L1905" s="50"/>
      <c r="M1905" s="63"/>
    </row>
    <row r="1906" spans="1:13">
      <c r="A1906" s="44" cm="1">
        <f t="array" aca="1" ref="A1906" ca="1">IF(INDEX(B:B,ROW()),COUNTIF(OFFSET(INDEX(B:B,ROW()),ROW()*-1+6,,ROW()-5),TRUE),0)</f>
        <v>0</v>
      </c>
      <c r="B1906" s="44" t="b" cm="1">
        <f t="array" ref="B1906">AND(分科號=INDEX(E:E,ROW()),INDEX(D:D,ROW())&gt;=分起日,INDEX(D:D,ROW())&lt;=分訖日,IF(分專案="全部",TRUE,INDEX(J:J,ROW())=分專案))</f>
        <v>0</v>
      </c>
      <c r="C1906" s="45" cm="1">
        <f t="array" ref="C1906">IF(INDEX(F:F,ROW())&lt;&gt;"",INDEX(F:F,ROW()),IF(INDEX(E:E,ROW())&lt;&gt;0,INDEX(C:C,ROW()-1),0))</f>
        <v>0</v>
      </c>
      <c r="D1906" s="44" cm="1">
        <f t="array" ref="D1906">IF(INDEX(G:G,ROW())&lt;&gt;"",INDEX(G:G,ROW()),IF(INDEX(E:E,ROW())&lt;&gt;0,INDEX(D:D,ROW()-1),0))</f>
        <v>0</v>
      </c>
      <c r="E1906" s="217" cm="1">
        <f t="array" ref="E1906">IF(INDEX(I:I,ROW())&lt;&gt;"",VALUE(TRIM(LEFT(INDEX(I:I,ROW()),6))),0)</f>
        <v>0</v>
      </c>
      <c r="F1906" s="283"/>
      <c r="G1906" s="287"/>
      <c r="H1906" s="302"/>
      <c r="I1906" s="288"/>
      <c r="J1906" s="302"/>
      <c r="K1906" s="303"/>
      <c r="L1906" s="50"/>
      <c r="M1906" s="63"/>
    </row>
    <row r="1907" spans="1:13">
      <c r="A1907" s="44" cm="1">
        <f t="array" aca="1" ref="A1907" ca="1">IF(INDEX(B:B,ROW()),COUNTIF(OFFSET(INDEX(B:B,ROW()),ROW()*-1+6,,ROW()-5),TRUE),0)</f>
        <v>0</v>
      </c>
      <c r="B1907" s="44" t="b" cm="1">
        <f t="array" ref="B1907">AND(分科號=INDEX(E:E,ROW()),INDEX(D:D,ROW())&gt;=分起日,INDEX(D:D,ROW())&lt;=分訖日,IF(分專案="全部",TRUE,INDEX(J:J,ROW())=分專案))</f>
        <v>0</v>
      </c>
      <c r="C1907" s="45" cm="1">
        <f t="array" ref="C1907">IF(INDEX(F:F,ROW())&lt;&gt;"",INDEX(F:F,ROW()),IF(INDEX(E:E,ROW())&lt;&gt;0,INDEX(C:C,ROW()-1),0))</f>
        <v>0</v>
      </c>
      <c r="D1907" s="44" cm="1">
        <f t="array" ref="D1907">IF(INDEX(G:G,ROW())&lt;&gt;"",INDEX(G:G,ROW()),IF(INDEX(E:E,ROW())&lt;&gt;0,INDEX(D:D,ROW()-1),0))</f>
        <v>0</v>
      </c>
      <c r="E1907" s="217" cm="1">
        <f t="array" ref="E1907">IF(INDEX(I:I,ROW())&lt;&gt;"",VALUE(TRIM(LEFT(INDEX(I:I,ROW()),6))),0)</f>
        <v>0</v>
      </c>
      <c r="F1907" s="283"/>
      <c r="G1907" s="287"/>
      <c r="H1907" s="302"/>
      <c r="I1907" s="288"/>
      <c r="J1907" s="302"/>
      <c r="K1907" s="303"/>
      <c r="L1907" s="50"/>
      <c r="M1907" s="63"/>
    </row>
    <row r="1908" spans="1:13">
      <c r="A1908" s="44" cm="1">
        <f t="array" aca="1" ref="A1908" ca="1">IF(INDEX(B:B,ROW()),COUNTIF(OFFSET(INDEX(B:B,ROW()),ROW()*-1+6,,ROW()-5),TRUE),0)</f>
        <v>0</v>
      </c>
      <c r="B1908" s="44" t="b" cm="1">
        <f t="array" ref="B1908">AND(分科號=INDEX(E:E,ROW()),INDEX(D:D,ROW())&gt;=分起日,INDEX(D:D,ROW())&lt;=分訖日,IF(分專案="全部",TRUE,INDEX(J:J,ROW())=分專案))</f>
        <v>0</v>
      </c>
      <c r="C1908" s="45" cm="1">
        <f t="array" ref="C1908">IF(INDEX(F:F,ROW())&lt;&gt;"",INDEX(F:F,ROW()),IF(INDEX(E:E,ROW())&lt;&gt;0,INDEX(C:C,ROW()-1),0))</f>
        <v>0</v>
      </c>
      <c r="D1908" s="44" cm="1">
        <f t="array" ref="D1908">IF(INDEX(G:G,ROW())&lt;&gt;"",INDEX(G:G,ROW()),IF(INDEX(E:E,ROW())&lt;&gt;0,INDEX(D:D,ROW()-1),0))</f>
        <v>0</v>
      </c>
      <c r="E1908" s="217" cm="1">
        <f t="array" ref="E1908">IF(INDEX(I:I,ROW())&lt;&gt;"",VALUE(TRIM(LEFT(INDEX(I:I,ROW()),6))),0)</f>
        <v>0</v>
      </c>
      <c r="F1908" s="283"/>
      <c r="G1908" s="287"/>
      <c r="H1908" s="302"/>
      <c r="I1908" s="288"/>
      <c r="J1908" s="302"/>
      <c r="K1908" s="303"/>
      <c r="L1908" s="50"/>
      <c r="M1908" s="63"/>
    </row>
    <row r="1909" spans="1:13">
      <c r="A1909" s="44" cm="1">
        <f t="array" aca="1" ref="A1909" ca="1">IF(INDEX(B:B,ROW()),COUNTIF(OFFSET(INDEX(B:B,ROW()),ROW()*-1+6,,ROW()-5),TRUE),0)</f>
        <v>0</v>
      </c>
      <c r="B1909" s="44" t="b" cm="1">
        <f t="array" ref="B1909">AND(分科號=INDEX(E:E,ROW()),INDEX(D:D,ROW())&gt;=分起日,INDEX(D:D,ROW())&lt;=分訖日,IF(分專案="全部",TRUE,INDEX(J:J,ROW())=分專案))</f>
        <v>0</v>
      </c>
      <c r="C1909" s="45" cm="1">
        <f t="array" ref="C1909">IF(INDEX(F:F,ROW())&lt;&gt;"",INDEX(F:F,ROW()),IF(INDEX(E:E,ROW())&lt;&gt;0,INDEX(C:C,ROW()-1),0))</f>
        <v>0</v>
      </c>
      <c r="D1909" s="44" cm="1">
        <f t="array" ref="D1909">IF(INDEX(G:G,ROW())&lt;&gt;"",INDEX(G:G,ROW()),IF(INDEX(E:E,ROW())&lt;&gt;0,INDEX(D:D,ROW()-1),0))</f>
        <v>0</v>
      </c>
      <c r="E1909" s="217" cm="1">
        <f t="array" ref="E1909">IF(INDEX(I:I,ROW())&lt;&gt;"",VALUE(TRIM(LEFT(INDEX(I:I,ROW()),6))),0)</f>
        <v>0</v>
      </c>
      <c r="F1909" s="283"/>
      <c r="G1909" s="287"/>
      <c r="H1909" s="302"/>
      <c r="I1909" s="288"/>
      <c r="J1909" s="302"/>
      <c r="K1909" s="303"/>
      <c r="L1909" s="50"/>
      <c r="M1909" s="63"/>
    </row>
    <row r="1910" spans="1:13">
      <c r="A1910" s="44" cm="1">
        <f t="array" aca="1" ref="A1910" ca="1">IF(INDEX(B:B,ROW()),COUNTIF(OFFSET(INDEX(B:B,ROW()),ROW()*-1+6,,ROW()-5),TRUE),0)</f>
        <v>0</v>
      </c>
      <c r="B1910" s="44" t="b" cm="1">
        <f t="array" ref="B1910">AND(分科號=INDEX(E:E,ROW()),INDEX(D:D,ROW())&gt;=分起日,INDEX(D:D,ROW())&lt;=分訖日,IF(分專案="全部",TRUE,INDEX(J:J,ROW())=分專案))</f>
        <v>0</v>
      </c>
      <c r="C1910" s="45" cm="1">
        <f t="array" ref="C1910">IF(INDEX(F:F,ROW())&lt;&gt;"",INDEX(F:F,ROW()),IF(INDEX(E:E,ROW())&lt;&gt;0,INDEX(C:C,ROW()-1),0))</f>
        <v>0</v>
      </c>
      <c r="D1910" s="44" cm="1">
        <f t="array" ref="D1910">IF(INDEX(G:G,ROW())&lt;&gt;"",INDEX(G:G,ROW()),IF(INDEX(E:E,ROW())&lt;&gt;0,INDEX(D:D,ROW()-1),0))</f>
        <v>0</v>
      </c>
      <c r="E1910" s="217" cm="1">
        <f t="array" ref="E1910">IF(INDEX(I:I,ROW())&lt;&gt;"",VALUE(TRIM(LEFT(INDEX(I:I,ROW()),6))),0)</f>
        <v>0</v>
      </c>
      <c r="F1910" s="283"/>
      <c r="G1910" s="287"/>
      <c r="H1910" s="302"/>
      <c r="I1910" s="288"/>
      <c r="J1910" s="302"/>
      <c r="K1910" s="303"/>
      <c r="L1910" s="50"/>
      <c r="M1910" s="63"/>
    </row>
    <row r="1911" spans="1:13">
      <c r="A1911" s="44" cm="1">
        <f t="array" aca="1" ref="A1911" ca="1">IF(INDEX(B:B,ROW()),COUNTIF(OFFSET(INDEX(B:B,ROW()),ROW()*-1+6,,ROW()-5),TRUE),0)</f>
        <v>0</v>
      </c>
      <c r="B1911" s="44" t="b" cm="1">
        <f t="array" ref="B1911">AND(分科號=INDEX(E:E,ROW()),INDEX(D:D,ROW())&gt;=分起日,INDEX(D:D,ROW())&lt;=分訖日,IF(分專案="全部",TRUE,INDEX(J:J,ROW())=分專案))</f>
        <v>0</v>
      </c>
      <c r="C1911" s="45" cm="1">
        <f t="array" ref="C1911">IF(INDEX(F:F,ROW())&lt;&gt;"",INDEX(F:F,ROW()),IF(INDEX(E:E,ROW())&lt;&gt;0,INDEX(C:C,ROW()-1),0))</f>
        <v>0</v>
      </c>
      <c r="D1911" s="44" cm="1">
        <f t="array" ref="D1911">IF(INDEX(G:G,ROW())&lt;&gt;"",INDEX(G:G,ROW()),IF(INDEX(E:E,ROW())&lt;&gt;0,INDEX(D:D,ROW()-1),0))</f>
        <v>0</v>
      </c>
      <c r="E1911" s="217" cm="1">
        <f t="array" ref="E1911">IF(INDEX(I:I,ROW())&lt;&gt;"",VALUE(TRIM(LEFT(INDEX(I:I,ROW()),6))),0)</f>
        <v>0</v>
      </c>
      <c r="F1911" s="283"/>
      <c r="G1911" s="287"/>
      <c r="H1911" s="302"/>
      <c r="I1911" s="288"/>
      <c r="J1911" s="302"/>
      <c r="K1911" s="303"/>
      <c r="L1911" s="50"/>
      <c r="M1911" s="63"/>
    </row>
    <row r="1912" spans="1:13">
      <c r="A1912" s="44" cm="1">
        <f t="array" aca="1" ref="A1912" ca="1">IF(INDEX(B:B,ROW()),COUNTIF(OFFSET(INDEX(B:B,ROW()),ROW()*-1+6,,ROW()-5),TRUE),0)</f>
        <v>0</v>
      </c>
      <c r="B1912" s="44" t="b" cm="1">
        <f t="array" ref="B1912">AND(分科號=INDEX(E:E,ROW()),INDEX(D:D,ROW())&gt;=分起日,INDEX(D:D,ROW())&lt;=分訖日,IF(分專案="全部",TRUE,INDEX(J:J,ROW())=分專案))</f>
        <v>0</v>
      </c>
      <c r="C1912" s="45" cm="1">
        <f t="array" ref="C1912">IF(INDEX(F:F,ROW())&lt;&gt;"",INDEX(F:F,ROW()),IF(INDEX(E:E,ROW())&lt;&gt;0,INDEX(C:C,ROW()-1),0))</f>
        <v>0</v>
      </c>
      <c r="D1912" s="44" cm="1">
        <f t="array" ref="D1912">IF(INDEX(G:G,ROW())&lt;&gt;"",INDEX(G:G,ROW()),IF(INDEX(E:E,ROW())&lt;&gt;0,INDEX(D:D,ROW()-1),0))</f>
        <v>0</v>
      </c>
      <c r="E1912" s="217" cm="1">
        <f t="array" ref="E1912">IF(INDEX(I:I,ROW())&lt;&gt;"",VALUE(TRIM(LEFT(INDEX(I:I,ROW()),6))),0)</f>
        <v>0</v>
      </c>
      <c r="F1912" s="283"/>
      <c r="G1912" s="287"/>
      <c r="H1912" s="302"/>
      <c r="I1912" s="288"/>
      <c r="J1912" s="302"/>
      <c r="K1912" s="303"/>
      <c r="L1912" s="50"/>
      <c r="M1912" s="63"/>
    </row>
    <row r="1913" spans="1:13">
      <c r="A1913" s="44" cm="1">
        <f t="array" aca="1" ref="A1913" ca="1">IF(INDEX(B:B,ROW()),COUNTIF(OFFSET(INDEX(B:B,ROW()),ROW()*-1+6,,ROW()-5),TRUE),0)</f>
        <v>0</v>
      </c>
      <c r="B1913" s="44" t="b" cm="1">
        <f t="array" ref="B1913">AND(分科號=INDEX(E:E,ROW()),INDEX(D:D,ROW())&gt;=分起日,INDEX(D:D,ROW())&lt;=分訖日,IF(分專案="全部",TRUE,INDEX(J:J,ROW())=分專案))</f>
        <v>0</v>
      </c>
      <c r="C1913" s="45" cm="1">
        <f t="array" ref="C1913">IF(INDEX(F:F,ROW())&lt;&gt;"",INDEX(F:F,ROW()),IF(INDEX(E:E,ROW())&lt;&gt;0,INDEX(C:C,ROW()-1),0))</f>
        <v>0</v>
      </c>
      <c r="D1913" s="44" cm="1">
        <f t="array" ref="D1913">IF(INDEX(G:G,ROW())&lt;&gt;"",INDEX(G:G,ROW()),IF(INDEX(E:E,ROW())&lt;&gt;0,INDEX(D:D,ROW()-1),0))</f>
        <v>0</v>
      </c>
      <c r="E1913" s="217" cm="1">
        <f t="array" ref="E1913">IF(INDEX(I:I,ROW())&lt;&gt;"",VALUE(TRIM(LEFT(INDEX(I:I,ROW()),6))),0)</f>
        <v>0</v>
      </c>
      <c r="F1913" s="283"/>
      <c r="G1913" s="287"/>
      <c r="H1913" s="302"/>
      <c r="I1913" s="288"/>
      <c r="J1913" s="302"/>
      <c r="K1913" s="303"/>
      <c r="L1913" s="50"/>
      <c r="M1913" s="63"/>
    </row>
    <row r="1914" spans="1:13">
      <c r="A1914" s="44" cm="1">
        <f t="array" aca="1" ref="A1914" ca="1">IF(INDEX(B:B,ROW()),COUNTIF(OFFSET(INDEX(B:B,ROW()),ROW()*-1+6,,ROW()-5),TRUE),0)</f>
        <v>0</v>
      </c>
      <c r="B1914" s="44" t="b" cm="1">
        <f t="array" ref="B1914">AND(分科號=INDEX(E:E,ROW()),INDEX(D:D,ROW())&gt;=分起日,INDEX(D:D,ROW())&lt;=分訖日,IF(分專案="全部",TRUE,INDEX(J:J,ROW())=分專案))</f>
        <v>0</v>
      </c>
      <c r="C1914" s="45" cm="1">
        <f t="array" ref="C1914">IF(INDEX(F:F,ROW())&lt;&gt;"",INDEX(F:F,ROW()),IF(INDEX(E:E,ROW())&lt;&gt;0,INDEX(C:C,ROW()-1),0))</f>
        <v>0</v>
      </c>
      <c r="D1914" s="44" cm="1">
        <f t="array" ref="D1914">IF(INDEX(G:G,ROW())&lt;&gt;"",INDEX(G:G,ROW()),IF(INDEX(E:E,ROW())&lt;&gt;0,INDEX(D:D,ROW()-1),0))</f>
        <v>0</v>
      </c>
      <c r="E1914" s="217" cm="1">
        <f t="array" ref="E1914">IF(INDEX(I:I,ROW())&lt;&gt;"",VALUE(TRIM(LEFT(INDEX(I:I,ROW()),6))),0)</f>
        <v>0</v>
      </c>
      <c r="F1914" s="283"/>
      <c r="G1914" s="287"/>
      <c r="H1914" s="302"/>
      <c r="I1914" s="288"/>
      <c r="J1914" s="302"/>
      <c r="K1914" s="303"/>
      <c r="L1914" s="50"/>
      <c r="M1914" s="63"/>
    </row>
    <row r="1915" spans="1:13">
      <c r="A1915" s="44" cm="1">
        <f t="array" aca="1" ref="A1915" ca="1">IF(INDEX(B:B,ROW()),COUNTIF(OFFSET(INDEX(B:B,ROW()),ROW()*-1+6,,ROW()-5),TRUE),0)</f>
        <v>0</v>
      </c>
      <c r="B1915" s="44" t="b" cm="1">
        <f t="array" ref="B1915">AND(分科號=INDEX(E:E,ROW()),INDEX(D:D,ROW())&gt;=分起日,INDEX(D:D,ROW())&lt;=分訖日,IF(分專案="全部",TRUE,INDEX(J:J,ROW())=分專案))</f>
        <v>0</v>
      </c>
      <c r="C1915" s="45" cm="1">
        <f t="array" ref="C1915">IF(INDEX(F:F,ROW())&lt;&gt;"",INDEX(F:F,ROW()),IF(INDEX(E:E,ROW())&lt;&gt;0,INDEX(C:C,ROW()-1),0))</f>
        <v>0</v>
      </c>
      <c r="D1915" s="44" cm="1">
        <f t="array" ref="D1915">IF(INDEX(G:G,ROW())&lt;&gt;"",INDEX(G:G,ROW()),IF(INDEX(E:E,ROW())&lt;&gt;0,INDEX(D:D,ROW()-1),0))</f>
        <v>0</v>
      </c>
      <c r="E1915" s="217" cm="1">
        <f t="array" ref="E1915">IF(INDEX(I:I,ROW())&lt;&gt;"",VALUE(TRIM(LEFT(INDEX(I:I,ROW()),6))),0)</f>
        <v>0</v>
      </c>
      <c r="F1915" s="283"/>
      <c r="G1915" s="287"/>
      <c r="H1915" s="302"/>
      <c r="I1915" s="288"/>
      <c r="J1915" s="302"/>
      <c r="K1915" s="303"/>
      <c r="L1915" s="50"/>
      <c r="M1915" s="63"/>
    </row>
    <row r="1916" spans="1:13">
      <c r="A1916" s="44" cm="1">
        <f t="array" aca="1" ref="A1916" ca="1">IF(INDEX(B:B,ROW()),COUNTIF(OFFSET(INDEX(B:B,ROW()),ROW()*-1+6,,ROW()-5),TRUE),0)</f>
        <v>0</v>
      </c>
      <c r="B1916" s="44" t="b" cm="1">
        <f t="array" ref="B1916">AND(分科號=INDEX(E:E,ROW()),INDEX(D:D,ROW())&gt;=分起日,INDEX(D:D,ROW())&lt;=分訖日,IF(分專案="全部",TRUE,INDEX(J:J,ROW())=分專案))</f>
        <v>0</v>
      </c>
      <c r="C1916" s="45" cm="1">
        <f t="array" ref="C1916">IF(INDEX(F:F,ROW())&lt;&gt;"",INDEX(F:F,ROW()),IF(INDEX(E:E,ROW())&lt;&gt;0,INDEX(C:C,ROW()-1),0))</f>
        <v>0</v>
      </c>
      <c r="D1916" s="44" cm="1">
        <f t="array" ref="D1916">IF(INDEX(G:G,ROW())&lt;&gt;"",INDEX(G:G,ROW()),IF(INDEX(E:E,ROW())&lt;&gt;0,INDEX(D:D,ROW()-1),0))</f>
        <v>0</v>
      </c>
      <c r="E1916" s="217" cm="1">
        <f t="array" ref="E1916">IF(INDEX(I:I,ROW())&lt;&gt;"",VALUE(TRIM(LEFT(INDEX(I:I,ROW()),6))),0)</f>
        <v>0</v>
      </c>
      <c r="F1916" s="283"/>
      <c r="G1916" s="287"/>
      <c r="H1916" s="302"/>
      <c r="I1916" s="288"/>
      <c r="J1916" s="302"/>
      <c r="K1916" s="303"/>
      <c r="L1916" s="50"/>
      <c r="M1916" s="63"/>
    </row>
    <row r="1917" spans="1:13">
      <c r="A1917" s="44" cm="1">
        <f t="array" aca="1" ref="A1917" ca="1">IF(INDEX(B:B,ROW()),COUNTIF(OFFSET(INDEX(B:B,ROW()),ROW()*-1+6,,ROW()-5),TRUE),0)</f>
        <v>0</v>
      </c>
      <c r="B1917" s="44" t="b" cm="1">
        <f t="array" ref="B1917">AND(分科號=INDEX(E:E,ROW()),INDEX(D:D,ROW())&gt;=分起日,INDEX(D:D,ROW())&lt;=分訖日,IF(分專案="全部",TRUE,INDEX(J:J,ROW())=分專案))</f>
        <v>0</v>
      </c>
      <c r="C1917" s="45" cm="1">
        <f t="array" ref="C1917">IF(INDEX(F:F,ROW())&lt;&gt;"",INDEX(F:F,ROW()),IF(INDEX(E:E,ROW())&lt;&gt;0,INDEX(C:C,ROW()-1),0))</f>
        <v>0</v>
      </c>
      <c r="D1917" s="44" cm="1">
        <f t="array" ref="D1917">IF(INDEX(G:G,ROW())&lt;&gt;"",INDEX(G:G,ROW()),IF(INDEX(E:E,ROW())&lt;&gt;0,INDEX(D:D,ROW()-1),0))</f>
        <v>0</v>
      </c>
      <c r="E1917" s="217" cm="1">
        <f t="array" ref="E1917">IF(INDEX(I:I,ROW())&lt;&gt;"",VALUE(TRIM(LEFT(INDEX(I:I,ROW()),6))),0)</f>
        <v>0</v>
      </c>
      <c r="F1917" s="283"/>
      <c r="G1917" s="287"/>
      <c r="H1917" s="302"/>
      <c r="I1917" s="288"/>
      <c r="J1917" s="302"/>
      <c r="K1917" s="303"/>
      <c r="L1917" s="50"/>
      <c r="M1917" s="63"/>
    </row>
    <row r="1918" spans="1:13">
      <c r="A1918" s="44" cm="1">
        <f t="array" aca="1" ref="A1918" ca="1">IF(INDEX(B:B,ROW()),COUNTIF(OFFSET(INDEX(B:B,ROW()),ROW()*-1+6,,ROW()-5),TRUE),0)</f>
        <v>0</v>
      </c>
      <c r="B1918" s="44" t="b" cm="1">
        <f t="array" ref="B1918">AND(分科號=INDEX(E:E,ROW()),INDEX(D:D,ROW())&gt;=分起日,INDEX(D:D,ROW())&lt;=分訖日,IF(分專案="全部",TRUE,INDEX(J:J,ROW())=分專案))</f>
        <v>0</v>
      </c>
      <c r="C1918" s="45" cm="1">
        <f t="array" ref="C1918">IF(INDEX(F:F,ROW())&lt;&gt;"",INDEX(F:F,ROW()),IF(INDEX(E:E,ROW())&lt;&gt;0,INDEX(C:C,ROW()-1),0))</f>
        <v>0</v>
      </c>
      <c r="D1918" s="44" cm="1">
        <f t="array" ref="D1918">IF(INDEX(G:G,ROW())&lt;&gt;"",INDEX(G:G,ROW()),IF(INDEX(E:E,ROW())&lt;&gt;0,INDEX(D:D,ROW()-1),0))</f>
        <v>0</v>
      </c>
      <c r="E1918" s="217" cm="1">
        <f t="array" ref="E1918">IF(INDEX(I:I,ROW())&lt;&gt;"",VALUE(TRIM(LEFT(INDEX(I:I,ROW()),6))),0)</f>
        <v>0</v>
      </c>
      <c r="F1918" s="283"/>
      <c r="G1918" s="287"/>
      <c r="H1918" s="302"/>
      <c r="I1918" s="288"/>
      <c r="J1918" s="302"/>
      <c r="K1918" s="303"/>
      <c r="L1918" s="50"/>
      <c r="M1918" s="63"/>
    </row>
    <row r="1919" spans="1:13">
      <c r="A1919" s="44" cm="1">
        <f t="array" aca="1" ref="A1919" ca="1">IF(INDEX(B:B,ROW()),COUNTIF(OFFSET(INDEX(B:B,ROW()),ROW()*-1+6,,ROW()-5),TRUE),0)</f>
        <v>0</v>
      </c>
      <c r="B1919" s="44" t="b" cm="1">
        <f t="array" ref="B1919">AND(分科號=INDEX(E:E,ROW()),INDEX(D:D,ROW())&gt;=分起日,INDEX(D:D,ROW())&lt;=分訖日,IF(分專案="全部",TRUE,INDEX(J:J,ROW())=分專案))</f>
        <v>0</v>
      </c>
      <c r="C1919" s="45" cm="1">
        <f t="array" ref="C1919">IF(INDEX(F:F,ROW())&lt;&gt;"",INDEX(F:F,ROW()),IF(INDEX(E:E,ROW())&lt;&gt;0,INDEX(C:C,ROW()-1),0))</f>
        <v>0</v>
      </c>
      <c r="D1919" s="44" cm="1">
        <f t="array" ref="D1919">IF(INDEX(G:G,ROW())&lt;&gt;"",INDEX(G:G,ROW()),IF(INDEX(E:E,ROW())&lt;&gt;0,INDEX(D:D,ROW()-1),0))</f>
        <v>0</v>
      </c>
      <c r="E1919" s="217" cm="1">
        <f t="array" ref="E1919">IF(INDEX(I:I,ROW())&lt;&gt;"",VALUE(TRIM(LEFT(INDEX(I:I,ROW()),6))),0)</f>
        <v>0</v>
      </c>
      <c r="F1919" s="283"/>
      <c r="G1919" s="287"/>
      <c r="H1919" s="302"/>
      <c r="I1919" s="288"/>
      <c r="J1919" s="302"/>
      <c r="K1919" s="303"/>
      <c r="L1919" s="50"/>
      <c r="M1919" s="63"/>
    </row>
    <row r="1920" spans="1:13">
      <c r="A1920" s="44" cm="1">
        <f t="array" aca="1" ref="A1920" ca="1">IF(INDEX(B:B,ROW()),COUNTIF(OFFSET(INDEX(B:B,ROW()),ROW()*-1+6,,ROW()-5),TRUE),0)</f>
        <v>0</v>
      </c>
      <c r="B1920" s="44" t="b" cm="1">
        <f t="array" ref="B1920">AND(分科號=INDEX(E:E,ROW()),INDEX(D:D,ROW())&gt;=分起日,INDEX(D:D,ROW())&lt;=分訖日,IF(分專案="全部",TRUE,INDEX(J:J,ROW())=分專案))</f>
        <v>0</v>
      </c>
      <c r="C1920" s="45" cm="1">
        <f t="array" ref="C1920">IF(INDEX(F:F,ROW())&lt;&gt;"",INDEX(F:F,ROW()),IF(INDEX(E:E,ROW())&lt;&gt;0,INDEX(C:C,ROW()-1),0))</f>
        <v>0</v>
      </c>
      <c r="D1920" s="44" cm="1">
        <f t="array" ref="D1920">IF(INDEX(G:G,ROW())&lt;&gt;"",INDEX(G:G,ROW()),IF(INDEX(E:E,ROW())&lt;&gt;0,INDEX(D:D,ROW()-1),0))</f>
        <v>0</v>
      </c>
      <c r="E1920" s="217" cm="1">
        <f t="array" ref="E1920">IF(INDEX(I:I,ROW())&lt;&gt;"",VALUE(TRIM(LEFT(INDEX(I:I,ROW()),6))),0)</f>
        <v>0</v>
      </c>
      <c r="F1920" s="283"/>
      <c r="G1920" s="287"/>
      <c r="H1920" s="302"/>
      <c r="I1920" s="288"/>
      <c r="J1920" s="302"/>
      <c r="K1920" s="303"/>
      <c r="L1920" s="50"/>
      <c r="M1920" s="63"/>
    </row>
    <row r="1921" spans="1:13">
      <c r="A1921" s="44" cm="1">
        <f t="array" aca="1" ref="A1921" ca="1">IF(INDEX(B:B,ROW()),COUNTIF(OFFSET(INDEX(B:B,ROW()),ROW()*-1+6,,ROW()-5),TRUE),0)</f>
        <v>0</v>
      </c>
      <c r="B1921" s="44" t="b" cm="1">
        <f t="array" ref="B1921">AND(分科號=INDEX(E:E,ROW()),INDEX(D:D,ROW())&gt;=分起日,INDEX(D:D,ROW())&lt;=分訖日,IF(分專案="全部",TRUE,INDEX(J:J,ROW())=分專案))</f>
        <v>0</v>
      </c>
      <c r="C1921" s="45" cm="1">
        <f t="array" ref="C1921">IF(INDEX(F:F,ROW())&lt;&gt;"",INDEX(F:F,ROW()),IF(INDEX(E:E,ROW())&lt;&gt;0,INDEX(C:C,ROW()-1),0))</f>
        <v>0</v>
      </c>
      <c r="D1921" s="44" cm="1">
        <f t="array" ref="D1921">IF(INDEX(G:G,ROW())&lt;&gt;"",INDEX(G:G,ROW()),IF(INDEX(E:E,ROW())&lt;&gt;0,INDEX(D:D,ROW()-1),0))</f>
        <v>0</v>
      </c>
      <c r="E1921" s="217" cm="1">
        <f t="array" ref="E1921">IF(INDEX(I:I,ROW())&lt;&gt;"",VALUE(TRIM(LEFT(INDEX(I:I,ROW()),6))),0)</f>
        <v>0</v>
      </c>
      <c r="F1921" s="283"/>
      <c r="G1921" s="287"/>
      <c r="H1921" s="302"/>
      <c r="I1921" s="288"/>
      <c r="J1921" s="302"/>
      <c r="K1921" s="303"/>
      <c r="L1921" s="50"/>
      <c r="M1921" s="63"/>
    </row>
    <row r="1922" spans="1:13">
      <c r="A1922" s="44" cm="1">
        <f t="array" aca="1" ref="A1922" ca="1">IF(INDEX(B:B,ROW()),COUNTIF(OFFSET(INDEX(B:B,ROW()),ROW()*-1+6,,ROW()-5),TRUE),0)</f>
        <v>0</v>
      </c>
      <c r="B1922" s="44" t="b" cm="1">
        <f t="array" ref="B1922">AND(分科號=INDEX(E:E,ROW()),INDEX(D:D,ROW())&gt;=分起日,INDEX(D:D,ROW())&lt;=分訖日,IF(分專案="全部",TRUE,INDEX(J:J,ROW())=分專案))</f>
        <v>0</v>
      </c>
      <c r="C1922" s="45" cm="1">
        <f t="array" ref="C1922">IF(INDEX(F:F,ROW())&lt;&gt;"",INDEX(F:F,ROW()),IF(INDEX(E:E,ROW())&lt;&gt;0,INDEX(C:C,ROW()-1),0))</f>
        <v>0</v>
      </c>
      <c r="D1922" s="44" cm="1">
        <f t="array" ref="D1922">IF(INDEX(G:G,ROW())&lt;&gt;"",INDEX(G:G,ROW()),IF(INDEX(E:E,ROW())&lt;&gt;0,INDEX(D:D,ROW()-1),0))</f>
        <v>0</v>
      </c>
      <c r="E1922" s="217" cm="1">
        <f t="array" ref="E1922">IF(INDEX(I:I,ROW())&lt;&gt;"",VALUE(TRIM(LEFT(INDEX(I:I,ROW()),6))),0)</f>
        <v>0</v>
      </c>
      <c r="F1922" s="283"/>
      <c r="G1922" s="287"/>
      <c r="H1922" s="302"/>
      <c r="I1922" s="288"/>
      <c r="J1922" s="302"/>
      <c r="K1922" s="303"/>
      <c r="L1922" s="50"/>
      <c r="M1922" s="63"/>
    </row>
    <row r="1923" spans="1:13">
      <c r="A1923" s="44" cm="1">
        <f t="array" aca="1" ref="A1923" ca="1">IF(INDEX(B:B,ROW()),COUNTIF(OFFSET(INDEX(B:B,ROW()),ROW()*-1+6,,ROW()-5),TRUE),0)</f>
        <v>0</v>
      </c>
      <c r="B1923" s="44" t="b" cm="1">
        <f t="array" ref="B1923">AND(分科號=INDEX(E:E,ROW()),INDEX(D:D,ROW())&gt;=分起日,INDEX(D:D,ROW())&lt;=分訖日,IF(分專案="全部",TRUE,INDEX(J:J,ROW())=分專案))</f>
        <v>0</v>
      </c>
      <c r="C1923" s="45" cm="1">
        <f t="array" ref="C1923">IF(INDEX(F:F,ROW())&lt;&gt;"",INDEX(F:F,ROW()),IF(INDEX(E:E,ROW())&lt;&gt;0,INDEX(C:C,ROW()-1),0))</f>
        <v>0</v>
      </c>
      <c r="D1923" s="44" cm="1">
        <f t="array" ref="D1923">IF(INDEX(G:G,ROW())&lt;&gt;"",INDEX(G:G,ROW()),IF(INDEX(E:E,ROW())&lt;&gt;0,INDEX(D:D,ROW()-1),0))</f>
        <v>0</v>
      </c>
      <c r="E1923" s="217" cm="1">
        <f t="array" ref="E1923">IF(INDEX(I:I,ROW())&lt;&gt;"",VALUE(TRIM(LEFT(INDEX(I:I,ROW()),6))),0)</f>
        <v>0</v>
      </c>
      <c r="F1923" s="283"/>
      <c r="G1923" s="287"/>
      <c r="H1923" s="302"/>
      <c r="I1923" s="288"/>
      <c r="J1923" s="302"/>
      <c r="K1923" s="303"/>
      <c r="L1923" s="50"/>
      <c r="M1923" s="63"/>
    </row>
    <row r="1924" spans="1:13">
      <c r="A1924" s="44" cm="1">
        <f t="array" aca="1" ref="A1924" ca="1">IF(INDEX(B:B,ROW()),COUNTIF(OFFSET(INDEX(B:B,ROW()),ROW()*-1+6,,ROW()-5),TRUE),0)</f>
        <v>0</v>
      </c>
      <c r="B1924" s="44" t="b" cm="1">
        <f t="array" ref="B1924">AND(分科號=INDEX(E:E,ROW()),INDEX(D:D,ROW())&gt;=分起日,INDEX(D:D,ROW())&lt;=分訖日,IF(分專案="全部",TRUE,INDEX(J:J,ROW())=分專案))</f>
        <v>0</v>
      </c>
      <c r="C1924" s="45" cm="1">
        <f t="array" ref="C1924">IF(INDEX(F:F,ROW())&lt;&gt;"",INDEX(F:F,ROW()),IF(INDEX(E:E,ROW())&lt;&gt;0,INDEX(C:C,ROW()-1),0))</f>
        <v>0</v>
      </c>
      <c r="D1924" s="44" cm="1">
        <f t="array" ref="D1924">IF(INDEX(G:G,ROW())&lt;&gt;"",INDEX(G:G,ROW()),IF(INDEX(E:E,ROW())&lt;&gt;0,INDEX(D:D,ROW()-1),0))</f>
        <v>0</v>
      </c>
      <c r="E1924" s="217" cm="1">
        <f t="array" ref="E1924">IF(INDEX(I:I,ROW())&lt;&gt;"",VALUE(TRIM(LEFT(INDEX(I:I,ROW()),6))),0)</f>
        <v>0</v>
      </c>
      <c r="F1924" s="283"/>
      <c r="G1924" s="287"/>
      <c r="H1924" s="302"/>
      <c r="I1924" s="288"/>
      <c r="J1924" s="302"/>
      <c r="K1924" s="303"/>
      <c r="L1924" s="50"/>
      <c r="M1924" s="63"/>
    </row>
    <row r="1925" spans="1:13">
      <c r="A1925" s="44" cm="1">
        <f t="array" aca="1" ref="A1925" ca="1">IF(INDEX(B:B,ROW()),COUNTIF(OFFSET(INDEX(B:B,ROW()),ROW()*-1+6,,ROW()-5),TRUE),0)</f>
        <v>0</v>
      </c>
      <c r="B1925" s="44" t="b" cm="1">
        <f t="array" ref="B1925">AND(分科號=INDEX(E:E,ROW()),INDEX(D:D,ROW())&gt;=分起日,INDEX(D:D,ROW())&lt;=分訖日,IF(分專案="全部",TRUE,INDEX(J:J,ROW())=分專案))</f>
        <v>0</v>
      </c>
      <c r="C1925" s="45" cm="1">
        <f t="array" ref="C1925">IF(INDEX(F:F,ROW())&lt;&gt;"",INDEX(F:F,ROW()),IF(INDEX(E:E,ROW())&lt;&gt;0,INDEX(C:C,ROW()-1),0))</f>
        <v>0</v>
      </c>
      <c r="D1925" s="44" cm="1">
        <f t="array" ref="D1925">IF(INDEX(G:G,ROW())&lt;&gt;"",INDEX(G:G,ROW()),IF(INDEX(E:E,ROW())&lt;&gt;0,INDEX(D:D,ROW()-1),0))</f>
        <v>0</v>
      </c>
      <c r="E1925" s="217" cm="1">
        <f t="array" ref="E1925">IF(INDEX(I:I,ROW())&lt;&gt;"",VALUE(TRIM(LEFT(INDEX(I:I,ROW()),6))),0)</f>
        <v>0</v>
      </c>
      <c r="F1925" s="283"/>
      <c r="G1925" s="287"/>
      <c r="H1925" s="302"/>
      <c r="I1925" s="288"/>
      <c r="J1925" s="302"/>
      <c r="K1925" s="303"/>
      <c r="L1925" s="50"/>
      <c r="M1925" s="63"/>
    </row>
    <row r="1926" spans="1:13">
      <c r="A1926" s="44" cm="1">
        <f t="array" aca="1" ref="A1926" ca="1">IF(INDEX(B:B,ROW()),COUNTIF(OFFSET(INDEX(B:B,ROW()),ROW()*-1+6,,ROW()-5),TRUE),0)</f>
        <v>0</v>
      </c>
      <c r="B1926" s="44" t="b" cm="1">
        <f t="array" ref="B1926">AND(分科號=INDEX(E:E,ROW()),INDEX(D:D,ROW())&gt;=分起日,INDEX(D:D,ROW())&lt;=分訖日,IF(分專案="全部",TRUE,INDEX(J:J,ROW())=分專案))</f>
        <v>0</v>
      </c>
      <c r="C1926" s="45" cm="1">
        <f t="array" ref="C1926">IF(INDEX(F:F,ROW())&lt;&gt;"",INDEX(F:F,ROW()),IF(INDEX(E:E,ROW())&lt;&gt;0,INDEX(C:C,ROW()-1),0))</f>
        <v>0</v>
      </c>
      <c r="D1926" s="44" cm="1">
        <f t="array" ref="D1926">IF(INDEX(G:G,ROW())&lt;&gt;"",INDEX(G:G,ROW()),IF(INDEX(E:E,ROW())&lt;&gt;0,INDEX(D:D,ROW()-1),0))</f>
        <v>0</v>
      </c>
      <c r="E1926" s="217" cm="1">
        <f t="array" ref="E1926">IF(INDEX(I:I,ROW())&lt;&gt;"",VALUE(TRIM(LEFT(INDEX(I:I,ROW()),6))),0)</f>
        <v>0</v>
      </c>
      <c r="F1926" s="283"/>
      <c r="G1926" s="287"/>
      <c r="H1926" s="302"/>
      <c r="I1926" s="288"/>
      <c r="J1926" s="302"/>
      <c r="K1926" s="303"/>
      <c r="L1926" s="50"/>
      <c r="M1926" s="63"/>
    </row>
    <row r="1927" spans="1:13">
      <c r="A1927" s="44" cm="1">
        <f t="array" aca="1" ref="A1927" ca="1">IF(INDEX(B:B,ROW()),COUNTIF(OFFSET(INDEX(B:B,ROW()),ROW()*-1+6,,ROW()-5),TRUE),0)</f>
        <v>0</v>
      </c>
      <c r="B1927" s="44" t="b" cm="1">
        <f t="array" ref="B1927">AND(分科號=INDEX(E:E,ROW()),INDEX(D:D,ROW())&gt;=分起日,INDEX(D:D,ROW())&lt;=分訖日,IF(分專案="全部",TRUE,INDEX(J:J,ROW())=分專案))</f>
        <v>0</v>
      </c>
      <c r="C1927" s="45" cm="1">
        <f t="array" ref="C1927">IF(INDEX(F:F,ROW())&lt;&gt;"",INDEX(F:F,ROW()),IF(INDEX(E:E,ROW())&lt;&gt;0,INDEX(C:C,ROW()-1),0))</f>
        <v>0</v>
      </c>
      <c r="D1927" s="44" cm="1">
        <f t="array" ref="D1927">IF(INDEX(G:G,ROW())&lt;&gt;"",INDEX(G:G,ROW()),IF(INDEX(E:E,ROW())&lt;&gt;0,INDEX(D:D,ROW()-1),0))</f>
        <v>0</v>
      </c>
      <c r="E1927" s="217" cm="1">
        <f t="array" ref="E1927">IF(INDEX(I:I,ROW())&lt;&gt;"",VALUE(TRIM(LEFT(INDEX(I:I,ROW()),6))),0)</f>
        <v>0</v>
      </c>
      <c r="F1927" s="283"/>
      <c r="G1927" s="287"/>
      <c r="H1927" s="302"/>
      <c r="I1927" s="288"/>
      <c r="J1927" s="302"/>
      <c r="K1927" s="303"/>
      <c r="L1927" s="50"/>
      <c r="M1927" s="63"/>
    </row>
    <row r="1928" spans="1:13">
      <c r="A1928" s="44" cm="1">
        <f t="array" aca="1" ref="A1928" ca="1">IF(INDEX(B:B,ROW()),COUNTIF(OFFSET(INDEX(B:B,ROW()),ROW()*-1+6,,ROW()-5),TRUE),0)</f>
        <v>0</v>
      </c>
      <c r="B1928" s="44" t="b" cm="1">
        <f t="array" ref="B1928">AND(分科號=INDEX(E:E,ROW()),INDEX(D:D,ROW())&gt;=分起日,INDEX(D:D,ROW())&lt;=分訖日,IF(分專案="全部",TRUE,INDEX(J:J,ROW())=分專案))</f>
        <v>0</v>
      </c>
      <c r="C1928" s="45" cm="1">
        <f t="array" ref="C1928">IF(INDEX(F:F,ROW())&lt;&gt;"",INDEX(F:F,ROW()),IF(INDEX(E:E,ROW())&lt;&gt;0,INDEX(C:C,ROW()-1),0))</f>
        <v>0</v>
      </c>
      <c r="D1928" s="44" cm="1">
        <f t="array" ref="D1928">IF(INDEX(G:G,ROW())&lt;&gt;"",INDEX(G:G,ROW()),IF(INDEX(E:E,ROW())&lt;&gt;0,INDEX(D:D,ROW()-1),0))</f>
        <v>0</v>
      </c>
      <c r="E1928" s="217" cm="1">
        <f t="array" ref="E1928">IF(INDEX(I:I,ROW())&lt;&gt;"",VALUE(TRIM(LEFT(INDEX(I:I,ROW()),6))),0)</f>
        <v>0</v>
      </c>
      <c r="F1928" s="283"/>
      <c r="G1928" s="287"/>
      <c r="H1928" s="302"/>
      <c r="I1928" s="288"/>
      <c r="J1928" s="302"/>
      <c r="K1928" s="303"/>
      <c r="L1928" s="50"/>
      <c r="M1928" s="63"/>
    </row>
    <row r="1929" spans="1:13">
      <c r="A1929" s="44" cm="1">
        <f t="array" aca="1" ref="A1929" ca="1">IF(INDEX(B:B,ROW()),COUNTIF(OFFSET(INDEX(B:B,ROW()),ROW()*-1+6,,ROW()-5),TRUE),0)</f>
        <v>0</v>
      </c>
      <c r="B1929" s="44" t="b" cm="1">
        <f t="array" ref="B1929">AND(分科號=INDEX(E:E,ROW()),INDEX(D:D,ROW())&gt;=分起日,INDEX(D:D,ROW())&lt;=分訖日,IF(分專案="全部",TRUE,INDEX(J:J,ROW())=分專案))</f>
        <v>0</v>
      </c>
      <c r="C1929" s="45" cm="1">
        <f t="array" ref="C1929">IF(INDEX(F:F,ROW())&lt;&gt;"",INDEX(F:F,ROW()),IF(INDEX(E:E,ROW())&lt;&gt;0,INDEX(C:C,ROW()-1),0))</f>
        <v>0</v>
      </c>
      <c r="D1929" s="44" cm="1">
        <f t="array" ref="D1929">IF(INDEX(G:G,ROW())&lt;&gt;"",INDEX(G:G,ROW()),IF(INDEX(E:E,ROW())&lt;&gt;0,INDEX(D:D,ROW()-1),0))</f>
        <v>0</v>
      </c>
      <c r="E1929" s="217" cm="1">
        <f t="array" ref="E1929">IF(INDEX(I:I,ROW())&lt;&gt;"",VALUE(TRIM(LEFT(INDEX(I:I,ROW()),6))),0)</f>
        <v>0</v>
      </c>
      <c r="F1929" s="283"/>
      <c r="G1929" s="287"/>
      <c r="H1929" s="302"/>
      <c r="I1929" s="288"/>
      <c r="J1929" s="302"/>
      <c r="K1929" s="303"/>
      <c r="L1929" s="50"/>
      <c r="M1929" s="63"/>
    </row>
    <row r="1930" spans="1:13">
      <c r="A1930" s="44" cm="1">
        <f t="array" aca="1" ref="A1930" ca="1">IF(INDEX(B:B,ROW()),COUNTIF(OFFSET(INDEX(B:B,ROW()),ROW()*-1+6,,ROW()-5),TRUE),0)</f>
        <v>0</v>
      </c>
      <c r="B1930" s="44" t="b" cm="1">
        <f t="array" ref="B1930">AND(分科號=INDEX(E:E,ROW()),INDEX(D:D,ROW())&gt;=分起日,INDEX(D:D,ROW())&lt;=分訖日,IF(分專案="全部",TRUE,INDEX(J:J,ROW())=分專案))</f>
        <v>0</v>
      </c>
      <c r="C1930" s="45" cm="1">
        <f t="array" ref="C1930">IF(INDEX(F:F,ROW())&lt;&gt;"",INDEX(F:F,ROW()),IF(INDEX(E:E,ROW())&lt;&gt;0,INDEX(C:C,ROW()-1),0))</f>
        <v>0</v>
      </c>
      <c r="D1930" s="44" cm="1">
        <f t="array" ref="D1930">IF(INDEX(G:G,ROW())&lt;&gt;"",INDEX(G:G,ROW()),IF(INDEX(E:E,ROW())&lt;&gt;0,INDEX(D:D,ROW()-1),0))</f>
        <v>0</v>
      </c>
      <c r="E1930" s="217" cm="1">
        <f t="array" ref="E1930">IF(INDEX(I:I,ROW())&lt;&gt;"",VALUE(TRIM(LEFT(INDEX(I:I,ROW()),6))),0)</f>
        <v>0</v>
      </c>
      <c r="F1930" s="283"/>
      <c r="G1930" s="287"/>
      <c r="H1930" s="302"/>
      <c r="I1930" s="288"/>
      <c r="J1930" s="302"/>
      <c r="K1930" s="303"/>
      <c r="L1930" s="50"/>
      <c r="M1930" s="63"/>
    </row>
    <row r="1931" spans="1:13">
      <c r="A1931" s="44" cm="1">
        <f t="array" aca="1" ref="A1931" ca="1">IF(INDEX(B:B,ROW()),COUNTIF(OFFSET(INDEX(B:B,ROW()),ROW()*-1+6,,ROW()-5),TRUE),0)</f>
        <v>0</v>
      </c>
      <c r="B1931" s="44" t="b" cm="1">
        <f t="array" ref="B1931">AND(分科號=INDEX(E:E,ROW()),INDEX(D:D,ROW())&gt;=分起日,INDEX(D:D,ROW())&lt;=分訖日,IF(分專案="全部",TRUE,INDEX(J:J,ROW())=分專案))</f>
        <v>0</v>
      </c>
      <c r="C1931" s="45" cm="1">
        <f t="array" ref="C1931">IF(INDEX(F:F,ROW())&lt;&gt;"",INDEX(F:F,ROW()),IF(INDEX(E:E,ROW())&lt;&gt;0,INDEX(C:C,ROW()-1),0))</f>
        <v>0</v>
      </c>
      <c r="D1931" s="44" cm="1">
        <f t="array" ref="D1931">IF(INDEX(G:G,ROW())&lt;&gt;"",INDEX(G:G,ROW()),IF(INDEX(E:E,ROW())&lt;&gt;0,INDEX(D:D,ROW()-1),0))</f>
        <v>0</v>
      </c>
      <c r="E1931" s="217" cm="1">
        <f t="array" ref="E1931">IF(INDEX(I:I,ROW())&lt;&gt;"",VALUE(TRIM(LEFT(INDEX(I:I,ROW()),6))),0)</f>
        <v>0</v>
      </c>
      <c r="F1931" s="283"/>
      <c r="G1931" s="287"/>
      <c r="H1931" s="302"/>
      <c r="I1931" s="288"/>
      <c r="J1931" s="302"/>
      <c r="K1931" s="303"/>
      <c r="L1931" s="50"/>
      <c r="M1931" s="63"/>
    </row>
    <row r="1932" spans="1:13">
      <c r="A1932" s="44" cm="1">
        <f t="array" aca="1" ref="A1932" ca="1">IF(INDEX(B:B,ROW()),COUNTIF(OFFSET(INDEX(B:B,ROW()),ROW()*-1+6,,ROW()-5),TRUE),0)</f>
        <v>0</v>
      </c>
      <c r="B1932" s="44" t="b" cm="1">
        <f t="array" ref="B1932">AND(分科號=INDEX(E:E,ROW()),INDEX(D:D,ROW())&gt;=分起日,INDEX(D:D,ROW())&lt;=分訖日,IF(分專案="全部",TRUE,INDEX(J:J,ROW())=分專案))</f>
        <v>0</v>
      </c>
      <c r="C1932" s="45" cm="1">
        <f t="array" ref="C1932">IF(INDEX(F:F,ROW())&lt;&gt;"",INDEX(F:F,ROW()),IF(INDEX(E:E,ROW())&lt;&gt;0,INDEX(C:C,ROW()-1),0))</f>
        <v>0</v>
      </c>
      <c r="D1932" s="44" cm="1">
        <f t="array" ref="D1932">IF(INDEX(G:G,ROW())&lt;&gt;"",INDEX(G:G,ROW()),IF(INDEX(E:E,ROW())&lt;&gt;0,INDEX(D:D,ROW()-1),0))</f>
        <v>0</v>
      </c>
      <c r="E1932" s="217" cm="1">
        <f t="array" ref="E1932">IF(INDEX(I:I,ROW())&lt;&gt;"",VALUE(TRIM(LEFT(INDEX(I:I,ROW()),6))),0)</f>
        <v>0</v>
      </c>
      <c r="F1932" s="283"/>
      <c r="G1932" s="287"/>
      <c r="H1932" s="302"/>
      <c r="I1932" s="288"/>
      <c r="J1932" s="302"/>
      <c r="K1932" s="303"/>
      <c r="L1932" s="50"/>
      <c r="M1932" s="63"/>
    </row>
    <row r="1933" spans="1:13">
      <c r="A1933" s="44" cm="1">
        <f t="array" aca="1" ref="A1933" ca="1">IF(INDEX(B:B,ROW()),COUNTIF(OFFSET(INDEX(B:B,ROW()),ROW()*-1+6,,ROW()-5),TRUE),0)</f>
        <v>0</v>
      </c>
      <c r="B1933" s="44" t="b" cm="1">
        <f t="array" ref="B1933">AND(分科號=INDEX(E:E,ROW()),INDEX(D:D,ROW())&gt;=分起日,INDEX(D:D,ROW())&lt;=分訖日,IF(分專案="全部",TRUE,INDEX(J:J,ROW())=分專案))</f>
        <v>0</v>
      </c>
      <c r="C1933" s="45" cm="1">
        <f t="array" ref="C1933">IF(INDEX(F:F,ROW())&lt;&gt;"",INDEX(F:F,ROW()),IF(INDEX(E:E,ROW())&lt;&gt;0,INDEX(C:C,ROW()-1),0))</f>
        <v>0</v>
      </c>
      <c r="D1933" s="44" cm="1">
        <f t="array" ref="D1933">IF(INDEX(G:G,ROW())&lt;&gt;"",INDEX(G:G,ROW()),IF(INDEX(E:E,ROW())&lt;&gt;0,INDEX(D:D,ROW()-1),0))</f>
        <v>0</v>
      </c>
      <c r="E1933" s="217" cm="1">
        <f t="array" ref="E1933">IF(INDEX(I:I,ROW())&lt;&gt;"",VALUE(TRIM(LEFT(INDEX(I:I,ROW()),6))),0)</f>
        <v>0</v>
      </c>
      <c r="F1933" s="283"/>
      <c r="G1933" s="287"/>
      <c r="H1933" s="302"/>
      <c r="I1933" s="288"/>
      <c r="J1933" s="302"/>
      <c r="K1933" s="303"/>
      <c r="L1933" s="50"/>
      <c r="M1933" s="63"/>
    </row>
    <row r="1934" spans="1:13">
      <c r="A1934" s="44" cm="1">
        <f t="array" aca="1" ref="A1934" ca="1">IF(INDEX(B:B,ROW()),COUNTIF(OFFSET(INDEX(B:B,ROW()),ROW()*-1+6,,ROW()-5),TRUE),0)</f>
        <v>0</v>
      </c>
      <c r="B1934" s="44" t="b" cm="1">
        <f t="array" ref="B1934">AND(分科號=INDEX(E:E,ROW()),INDEX(D:D,ROW())&gt;=分起日,INDEX(D:D,ROW())&lt;=分訖日,IF(分專案="全部",TRUE,INDEX(J:J,ROW())=分專案))</f>
        <v>0</v>
      </c>
      <c r="C1934" s="45" cm="1">
        <f t="array" ref="C1934">IF(INDEX(F:F,ROW())&lt;&gt;"",INDEX(F:F,ROW()),IF(INDEX(E:E,ROW())&lt;&gt;0,INDEX(C:C,ROW()-1),0))</f>
        <v>0</v>
      </c>
      <c r="D1934" s="44" cm="1">
        <f t="array" ref="D1934">IF(INDEX(G:G,ROW())&lt;&gt;"",INDEX(G:G,ROW()),IF(INDEX(E:E,ROW())&lt;&gt;0,INDEX(D:D,ROW()-1),0))</f>
        <v>0</v>
      </c>
      <c r="E1934" s="217" cm="1">
        <f t="array" ref="E1934">IF(INDEX(I:I,ROW())&lt;&gt;"",VALUE(TRIM(LEFT(INDEX(I:I,ROW()),6))),0)</f>
        <v>0</v>
      </c>
      <c r="F1934" s="283"/>
      <c r="G1934" s="287"/>
      <c r="H1934" s="302"/>
      <c r="I1934" s="288"/>
      <c r="J1934" s="302"/>
      <c r="K1934" s="303"/>
      <c r="L1934" s="50"/>
      <c r="M1934" s="63"/>
    </row>
    <row r="1935" spans="1:13">
      <c r="A1935" s="44" cm="1">
        <f t="array" aca="1" ref="A1935" ca="1">IF(INDEX(B:B,ROW()),COUNTIF(OFFSET(INDEX(B:B,ROW()),ROW()*-1+6,,ROW()-5),TRUE),0)</f>
        <v>0</v>
      </c>
      <c r="B1935" s="44" t="b" cm="1">
        <f t="array" ref="B1935">AND(分科號=INDEX(E:E,ROW()),INDEX(D:D,ROW())&gt;=分起日,INDEX(D:D,ROW())&lt;=分訖日,IF(分專案="全部",TRUE,INDEX(J:J,ROW())=分專案))</f>
        <v>0</v>
      </c>
      <c r="C1935" s="45" cm="1">
        <f t="array" ref="C1935">IF(INDEX(F:F,ROW())&lt;&gt;"",INDEX(F:F,ROW()),IF(INDEX(E:E,ROW())&lt;&gt;0,INDEX(C:C,ROW()-1),0))</f>
        <v>0</v>
      </c>
      <c r="D1935" s="44" cm="1">
        <f t="array" ref="D1935">IF(INDEX(G:G,ROW())&lt;&gt;"",INDEX(G:G,ROW()),IF(INDEX(E:E,ROW())&lt;&gt;0,INDEX(D:D,ROW()-1),0))</f>
        <v>0</v>
      </c>
      <c r="E1935" s="217" cm="1">
        <f t="array" ref="E1935">IF(INDEX(I:I,ROW())&lt;&gt;"",VALUE(TRIM(LEFT(INDEX(I:I,ROW()),6))),0)</f>
        <v>0</v>
      </c>
      <c r="F1935" s="283"/>
      <c r="G1935" s="287"/>
      <c r="H1935" s="302"/>
      <c r="I1935" s="288"/>
      <c r="J1935" s="302"/>
      <c r="K1935" s="303"/>
      <c r="L1935" s="50"/>
      <c r="M1935" s="63"/>
    </row>
    <row r="1936" spans="1:13">
      <c r="A1936" s="44" cm="1">
        <f t="array" aca="1" ref="A1936" ca="1">IF(INDEX(B:B,ROW()),COUNTIF(OFFSET(INDEX(B:B,ROW()),ROW()*-1+6,,ROW()-5),TRUE),0)</f>
        <v>0</v>
      </c>
      <c r="B1936" s="44" t="b" cm="1">
        <f t="array" ref="B1936">AND(分科號=INDEX(E:E,ROW()),INDEX(D:D,ROW())&gt;=分起日,INDEX(D:D,ROW())&lt;=分訖日,IF(分專案="全部",TRUE,INDEX(J:J,ROW())=分專案))</f>
        <v>0</v>
      </c>
      <c r="C1936" s="45" cm="1">
        <f t="array" ref="C1936">IF(INDEX(F:F,ROW())&lt;&gt;"",INDEX(F:F,ROW()),IF(INDEX(E:E,ROW())&lt;&gt;0,INDEX(C:C,ROW()-1),0))</f>
        <v>0</v>
      </c>
      <c r="D1936" s="44" cm="1">
        <f t="array" ref="D1936">IF(INDEX(G:G,ROW())&lt;&gt;"",INDEX(G:G,ROW()),IF(INDEX(E:E,ROW())&lt;&gt;0,INDEX(D:D,ROW()-1),0))</f>
        <v>0</v>
      </c>
      <c r="E1936" s="217" cm="1">
        <f t="array" ref="E1936">IF(INDEX(I:I,ROW())&lt;&gt;"",VALUE(TRIM(LEFT(INDEX(I:I,ROW()),6))),0)</f>
        <v>0</v>
      </c>
      <c r="F1936" s="283"/>
      <c r="G1936" s="287"/>
      <c r="H1936" s="302"/>
      <c r="I1936" s="288"/>
      <c r="J1936" s="302"/>
      <c r="K1936" s="303"/>
      <c r="L1936" s="50"/>
      <c r="M1936" s="63"/>
    </row>
    <row r="1937" spans="1:13">
      <c r="A1937" s="44" cm="1">
        <f t="array" aca="1" ref="A1937" ca="1">IF(INDEX(B:B,ROW()),COUNTIF(OFFSET(INDEX(B:B,ROW()),ROW()*-1+6,,ROW()-5),TRUE),0)</f>
        <v>0</v>
      </c>
      <c r="B1937" s="44" t="b" cm="1">
        <f t="array" ref="B1937">AND(分科號=INDEX(E:E,ROW()),INDEX(D:D,ROW())&gt;=分起日,INDEX(D:D,ROW())&lt;=分訖日,IF(分專案="全部",TRUE,INDEX(J:J,ROW())=分專案))</f>
        <v>0</v>
      </c>
      <c r="C1937" s="45" cm="1">
        <f t="array" ref="C1937">IF(INDEX(F:F,ROW())&lt;&gt;"",INDEX(F:F,ROW()),IF(INDEX(E:E,ROW())&lt;&gt;0,INDEX(C:C,ROW()-1),0))</f>
        <v>0</v>
      </c>
      <c r="D1937" s="44" cm="1">
        <f t="array" ref="D1937">IF(INDEX(G:G,ROW())&lt;&gt;"",INDEX(G:G,ROW()),IF(INDEX(E:E,ROW())&lt;&gt;0,INDEX(D:D,ROW()-1),0))</f>
        <v>0</v>
      </c>
      <c r="E1937" s="217" cm="1">
        <f t="array" ref="E1937">IF(INDEX(I:I,ROW())&lt;&gt;"",VALUE(TRIM(LEFT(INDEX(I:I,ROW()),6))),0)</f>
        <v>0</v>
      </c>
      <c r="F1937" s="283"/>
      <c r="G1937" s="287"/>
      <c r="H1937" s="302"/>
      <c r="I1937" s="288"/>
      <c r="J1937" s="302"/>
      <c r="K1937" s="303"/>
      <c r="L1937" s="50"/>
      <c r="M1937" s="63"/>
    </row>
    <row r="1938" spans="1:13">
      <c r="A1938" s="44" cm="1">
        <f t="array" aca="1" ref="A1938" ca="1">IF(INDEX(B:B,ROW()),COUNTIF(OFFSET(INDEX(B:B,ROW()),ROW()*-1+6,,ROW()-5),TRUE),0)</f>
        <v>0</v>
      </c>
      <c r="B1938" s="44" t="b" cm="1">
        <f t="array" ref="B1938">AND(分科號=INDEX(E:E,ROW()),INDEX(D:D,ROW())&gt;=分起日,INDEX(D:D,ROW())&lt;=分訖日,IF(分專案="全部",TRUE,INDEX(J:J,ROW())=分專案))</f>
        <v>0</v>
      </c>
      <c r="C1938" s="45" cm="1">
        <f t="array" ref="C1938">IF(INDEX(F:F,ROW())&lt;&gt;"",INDEX(F:F,ROW()),IF(INDEX(E:E,ROW())&lt;&gt;0,INDEX(C:C,ROW()-1),0))</f>
        <v>0</v>
      </c>
      <c r="D1938" s="44" cm="1">
        <f t="array" ref="D1938">IF(INDEX(G:G,ROW())&lt;&gt;"",INDEX(G:G,ROW()),IF(INDEX(E:E,ROW())&lt;&gt;0,INDEX(D:D,ROW()-1),0))</f>
        <v>0</v>
      </c>
      <c r="E1938" s="217" cm="1">
        <f t="array" ref="E1938">IF(INDEX(I:I,ROW())&lt;&gt;"",VALUE(TRIM(LEFT(INDEX(I:I,ROW()),6))),0)</f>
        <v>0</v>
      </c>
      <c r="F1938" s="283"/>
      <c r="G1938" s="287"/>
      <c r="H1938" s="302"/>
      <c r="I1938" s="288"/>
      <c r="J1938" s="302"/>
      <c r="K1938" s="303"/>
      <c r="L1938" s="50"/>
      <c r="M1938" s="63"/>
    </row>
    <row r="1939" spans="1:13">
      <c r="A1939" s="44" cm="1">
        <f t="array" aca="1" ref="A1939" ca="1">IF(INDEX(B:B,ROW()),COUNTIF(OFFSET(INDEX(B:B,ROW()),ROW()*-1+6,,ROW()-5),TRUE),0)</f>
        <v>0</v>
      </c>
      <c r="B1939" s="44" t="b" cm="1">
        <f t="array" ref="B1939">AND(分科號=INDEX(E:E,ROW()),INDEX(D:D,ROW())&gt;=分起日,INDEX(D:D,ROW())&lt;=分訖日,IF(分專案="全部",TRUE,INDEX(J:J,ROW())=分專案))</f>
        <v>0</v>
      </c>
      <c r="C1939" s="45" cm="1">
        <f t="array" ref="C1939">IF(INDEX(F:F,ROW())&lt;&gt;"",INDEX(F:F,ROW()),IF(INDEX(E:E,ROW())&lt;&gt;0,INDEX(C:C,ROW()-1),0))</f>
        <v>0</v>
      </c>
      <c r="D1939" s="44" cm="1">
        <f t="array" ref="D1939">IF(INDEX(G:G,ROW())&lt;&gt;"",INDEX(G:G,ROW()),IF(INDEX(E:E,ROW())&lt;&gt;0,INDEX(D:D,ROW()-1),0))</f>
        <v>0</v>
      </c>
      <c r="E1939" s="217" cm="1">
        <f t="array" ref="E1939">IF(INDEX(I:I,ROW())&lt;&gt;"",VALUE(TRIM(LEFT(INDEX(I:I,ROW()),6))),0)</f>
        <v>0</v>
      </c>
      <c r="F1939" s="283"/>
      <c r="G1939" s="287"/>
      <c r="H1939" s="302"/>
      <c r="I1939" s="288"/>
      <c r="J1939" s="302"/>
      <c r="K1939" s="303"/>
      <c r="L1939" s="50"/>
      <c r="M1939" s="63"/>
    </row>
    <row r="1940" spans="1:13">
      <c r="A1940" s="44" cm="1">
        <f t="array" aca="1" ref="A1940" ca="1">IF(INDEX(B:B,ROW()),COUNTIF(OFFSET(INDEX(B:B,ROW()),ROW()*-1+6,,ROW()-5),TRUE),0)</f>
        <v>0</v>
      </c>
      <c r="B1940" s="44" t="b" cm="1">
        <f t="array" ref="B1940">AND(分科號=INDEX(E:E,ROW()),INDEX(D:D,ROW())&gt;=分起日,INDEX(D:D,ROW())&lt;=分訖日,IF(分專案="全部",TRUE,INDEX(J:J,ROW())=分專案))</f>
        <v>0</v>
      </c>
      <c r="C1940" s="45" cm="1">
        <f t="array" ref="C1940">IF(INDEX(F:F,ROW())&lt;&gt;"",INDEX(F:F,ROW()),IF(INDEX(E:E,ROW())&lt;&gt;0,INDEX(C:C,ROW()-1),0))</f>
        <v>0</v>
      </c>
      <c r="D1940" s="44" cm="1">
        <f t="array" ref="D1940">IF(INDEX(G:G,ROW())&lt;&gt;"",INDEX(G:G,ROW()),IF(INDEX(E:E,ROW())&lt;&gt;0,INDEX(D:D,ROW()-1),0))</f>
        <v>0</v>
      </c>
      <c r="E1940" s="217" cm="1">
        <f t="array" ref="E1940">IF(INDEX(I:I,ROW())&lt;&gt;"",VALUE(TRIM(LEFT(INDEX(I:I,ROW()),6))),0)</f>
        <v>0</v>
      </c>
      <c r="F1940" s="283"/>
      <c r="G1940" s="287"/>
      <c r="H1940" s="302"/>
      <c r="I1940" s="288"/>
      <c r="J1940" s="302"/>
      <c r="K1940" s="303"/>
      <c r="L1940" s="50"/>
      <c r="M1940" s="63"/>
    </row>
    <row r="1941" spans="1:13">
      <c r="A1941" s="44" cm="1">
        <f t="array" aca="1" ref="A1941" ca="1">IF(INDEX(B:B,ROW()),COUNTIF(OFFSET(INDEX(B:B,ROW()),ROW()*-1+6,,ROW()-5),TRUE),0)</f>
        <v>0</v>
      </c>
      <c r="B1941" s="44" t="b" cm="1">
        <f t="array" ref="B1941">AND(分科號=INDEX(E:E,ROW()),INDEX(D:D,ROW())&gt;=分起日,INDEX(D:D,ROW())&lt;=分訖日,IF(分專案="全部",TRUE,INDEX(J:J,ROW())=分專案))</f>
        <v>0</v>
      </c>
      <c r="C1941" s="45" cm="1">
        <f t="array" ref="C1941">IF(INDEX(F:F,ROW())&lt;&gt;"",INDEX(F:F,ROW()),IF(INDEX(E:E,ROW())&lt;&gt;0,INDEX(C:C,ROW()-1),0))</f>
        <v>0</v>
      </c>
      <c r="D1941" s="44" cm="1">
        <f t="array" ref="D1941">IF(INDEX(G:G,ROW())&lt;&gt;"",INDEX(G:G,ROW()),IF(INDEX(E:E,ROW())&lt;&gt;0,INDEX(D:D,ROW()-1),0))</f>
        <v>0</v>
      </c>
      <c r="E1941" s="217" cm="1">
        <f t="array" ref="E1941">IF(INDEX(I:I,ROW())&lt;&gt;"",VALUE(TRIM(LEFT(INDEX(I:I,ROW()),6))),0)</f>
        <v>0</v>
      </c>
      <c r="F1941" s="283"/>
      <c r="G1941" s="287"/>
      <c r="H1941" s="302"/>
      <c r="I1941" s="288"/>
      <c r="J1941" s="302"/>
      <c r="K1941" s="303"/>
      <c r="L1941" s="50"/>
      <c r="M1941" s="63"/>
    </row>
    <row r="1942" spans="1:13">
      <c r="A1942" s="44" cm="1">
        <f t="array" aca="1" ref="A1942" ca="1">IF(INDEX(B:B,ROW()),COUNTIF(OFFSET(INDEX(B:B,ROW()),ROW()*-1+6,,ROW()-5),TRUE),0)</f>
        <v>0</v>
      </c>
      <c r="B1942" s="44" t="b" cm="1">
        <f t="array" ref="B1942">AND(分科號=INDEX(E:E,ROW()),INDEX(D:D,ROW())&gt;=分起日,INDEX(D:D,ROW())&lt;=分訖日,IF(分專案="全部",TRUE,INDEX(J:J,ROW())=分專案))</f>
        <v>0</v>
      </c>
      <c r="C1942" s="45" cm="1">
        <f t="array" ref="C1942">IF(INDEX(F:F,ROW())&lt;&gt;"",INDEX(F:F,ROW()),IF(INDEX(E:E,ROW())&lt;&gt;0,INDEX(C:C,ROW()-1),0))</f>
        <v>0</v>
      </c>
      <c r="D1942" s="44" cm="1">
        <f t="array" ref="D1942">IF(INDEX(G:G,ROW())&lt;&gt;"",INDEX(G:G,ROW()),IF(INDEX(E:E,ROW())&lt;&gt;0,INDEX(D:D,ROW()-1),0))</f>
        <v>0</v>
      </c>
      <c r="E1942" s="217" cm="1">
        <f t="array" ref="E1942">IF(INDEX(I:I,ROW())&lt;&gt;"",VALUE(TRIM(LEFT(INDEX(I:I,ROW()),6))),0)</f>
        <v>0</v>
      </c>
      <c r="F1942" s="283"/>
      <c r="G1942" s="287"/>
      <c r="H1942" s="302"/>
      <c r="I1942" s="288"/>
      <c r="J1942" s="302"/>
      <c r="K1942" s="303"/>
      <c r="L1942" s="50"/>
      <c r="M1942" s="63"/>
    </row>
    <row r="1943" spans="1:13">
      <c r="A1943" s="44" cm="1">
        <f t="array" aca="1" ref="A1943" ca="1">IF(INDEX(B:B,ROW()),COUNTIF(OFFSET(INDEX(B:B,ROW()),ROW()*-1+6,,ROW()-5),TRUE),0)</f>
        <v>0</v>
      </c>
      <c r="B1943" s="44" t="b" cm="1">
        <f t="array" ref="B1943">AND(分科號=INDEX(E:E,ROW()),INDEX(D:D,ROW())&gt;=分起日,INDEX(D:D,ROW())&lt;=分訖日,IF(分專案="全部",TRUE,INDEX(J:J,ROW())=分專案))</f>
        <v>0</v>
      </c>
      <c r="C1943" s="45" cm="1">
        <f t="array" ref="C1943">IF(INDEX(F:F,ROW())&lt;&gt;"",INDEX(F:F,ROW()),IF(INDEX(E:E,ROW())&lt;&gt;0,INDEX(C:C,ROW()-1),0))</f>
        <v>0</v>
      </c>
      <c r="D1943" s="44" cm="1">
        <f t="array" ref="D1943">IF(INDEX(G:G,ROW())&lt;&gt;"",INDEX(G:G,ROW()),IF(INDEX(E:E,ROW())&lt;&gt;0,INDEX(D:D,ROW()-1),0))</f>
        <v>0</v>
      </c>
      <c r="E1943" s="217" cm="1">
        <f t="array" ref="E1943">IF(INDEX(I:I,ROW())&lt;&gt;"",VALUE(TRIM(LEFT(INDEX(I:I,ROW()),6))),0)</f>
        <v>0</v>
      </c>
      <c r="F1943" s="283"/>
      <c r="G1943" s="287"/>
      <c r="H1943" s="302"/>
      <c r="I1943" s="288"/>
      <c r="J1943" s="302"/>
      <c r="K1943" s="303"/>
      <c r="L1943" s="50"/>
      <c r="M1943" s="63"/>
    </row>
    <row r="1944" spans="1:13">
      <c r="A1944" s="44" cm="1">
        <f t="array" aca="1" ref="A1944" ca="1">IF(INDEX(B:B,ROW()),COUNTIF(OFFSET(INDEX(B:B,ROW()),ROW()*-1+6,,ROW()-5),TRUE),0)</f>
        <v>0</v>
      </c>
      <c r="B1944" s="44" t="b" cm="1">
        <f t="array" ref="B1944">AND(分科號=INDEX(E:E,ROW()),INDEX(D:D,ROW())&gt;=分起日,INDEX(D:D,ROW())&lt;=分訖日,IF(分專案="全部",TRUE,INDEX(J:J,ROW())=分專案))</f>
        <v>0</v>
      </c>
      <c r="C1944" s="45" cm="1">
        <f t="array" ref="C1944">IF(INDEX(F:F,ROW())&lt;&gt;"",INDEX(F:F,ROW()),IF(INDEX(E:E,ROW())&lt;&gt;0,INDEX(C:C,ROW()-1),0))</f>
        <v>0</v>
      </c>
      <c r="D1944" s="44" cm="1">
        <f t="array" ref="D1944">IF(INDEX(G:G,ROW())&lt;&gt;"",INDEX(G:G,ROW()),IF(INDEX(E:E,ROW())&lt;&gt;0,INDEX(D:D,ROW()-1),0))</f>
        <v>0</v>
      </c>
      <c r="E1944" s="217" cm="1">
        <f t="array" ref="E1944">IF(INDEX(I:I,ROW())&lt;&gt;"",VALUE(TRIM(LEFT(INDEX(I:I,ROW()),6))),0)</f>
        <v>0</v>
      </c>
      <c r="F1944" s="283"/>
      <c r="G1944" s="287"/>
      <c r="H1944" s="302"/>
      <c r="I1944" s="288"/>
      <c r="J1944" s="302"/>
      <c r="K1944" s="303"/>
      <c r="L1944" s="50"/>
      <c r="M1944" s="63"/>
    </row>
    <row r="1945" spans="1:13">
      <c r="A1945" s="44" cm="1">
        <f t="array" aca="1" ref="A1945" ca="1">IF(INDEX(B:B,ROW()),COUNTIF(OFFSET(INDEX(B:B,ROW()),ROW()*-1+6,,ROW()-5),TRUE),0)</f>
        <v>0</v>
      </c>
      <c r="B1945" s="44" t="b" cm="1">
        <f t="array" ref="B1945">AND(分科號=INDEX(E:E,ROW()),INDEX(D:D,ROW())&gt;=分起日,INDEX(D:D,ROW())&lt;=分訖日,IF(分專案="全部",TRUE,INDEX(J:J,ROW())=分專案))</f>
        <v>0</v>
      </c>
      <c r="C1945" s="45" cm="1">
        <f t="array" ref="C1945">IF(INDEX(F:F,ROW())&lt;&gt;"",INDEX(F:F,ROW()),IF(INDEX(E:E,ROW())&lt;&gt;0,INDEX(C:C,ROW()-1),0))</f>
        <v>0</v>
      </c>
      <c r="D1945" s="44" cm="1">
        <f t="array" ref="D1945">IF(INDEX(G:G,ROW())&lt;&gt;"",INDEX(G:G,ROW()),IF(INDEX(E:E,ROW())&lt;&gt;0,INDEX(D:D,ROW()-1),0))</f>
        <v>0</v>
      </c>
      <c r="E1945" s="217" cm="1">
        <f t="array" ref="E1945">IF(INDEX(I:I,ROW())&lt;&gt;"",VALUE(TRIM(LEFT(INDEX(I:I,ROW()),6))),0)</f>
        <v>0</v>
      </c>
      <c r="F1945" s="283"/>
      <c r="G1945" s="287"/>
      <c r="H1945" s="302"/>
      <c r="I1945" s="288"/>
      <c r="J1945" s="302"/>
      <c r="K1945" s="303"/>
      <c r="L1945" s="50"/>
      <c r="M1945" s="63"/>
    </row>
    <row r="1946" spans="1:13">
      <c r="A1946" s="44" cm="1">
        <f t="array" aca="1" ref="A1946" ca="1">IF(INDEX(B:B,ROW()),COUNTIF(OFFSET(INDEX(B:B,ROW()),ROW()*-1+6,,ROW()-5),TRUE),0)</f>
        <v>0</v>
      </c>
      <c r="B1946" s="44" t="b" cm="1">
        <f t="array" ref="B1946">AND(分科號=INDEX(E:E,ROW()),INDEX(D:D,ROW())&gt;=分起日,INDEX(D:D,ROW())&lt;=分訖日,IF(分專案="全部",TRUE,INDEX(J:J,ROW())=分專案))</f>
        <v>0</v>
      </c>
      <c r="C1946" s="45" cm="1">
        <f t="array" ref="C1946">IF(INDEX(F:F,ROW())&lt;&gt;"",INDEX(F:F,ROW()),IF(INDEX(E:E,ROW())&lt;&gt;0,INDEX(C:C,ROW()-1),0))</f>
        <v>0</v>
      </c>
      <c r="D1946" s="44" cm="1">
        <f t="array" ref="D1946">IF(INDEX(G:G,ROW())&lt;&gt;"",INDEX(G:G,ROW()),IF(INDEX(E:E,ROW())&lt;&gt;0,INDEX(D:D,ROW()-1),0))</f>
        <v>0</v>
      </c>
      <c r="E1946" s="217" cm="1">
        <f t="array" ref="E1946">IF(INDEX(I:I,ROW())&lt;&gt;"",VALUE(TRIM(LEFT(INDEX(I:I,ROW()),6))),0)</f>
        <v>0</v>
      </c>
      <c r="F1946" s="283"/>
      <c r="G1946" s="287"/>
      <c r="H1946" s="302"/>
      <c r="I1946" s="288"/>
      <c r="J1946" s="302"/>
      <c r="K1946" s="303"/>
      <c r="L1946" s="50"/>
      <c r="M1946" s="63"/>
    </row>
    <row r="1947" spans="1:13">
      <c r="A1947" s="44" cm="1">
        <f t="array" aca="1" ref="A1947" ca="1">IF(INDEX(B:B,ROW()),COUNTIF(OFFSET(INDEX(B:B,ROW()),ROW()*-1+6,,ROW()-5),TRUE),0)</f>
        <v>0</v>
      </c>
      <c r="B1947" s="44" t="b" cm="1">
        <f t="array" ref="B1947">AND(分科號=INDEX(E:E,ROW()),INDEX(D:D,ROW())&gt;=分起日,INDEX(D:D,ROW())&lt;=分訖日,IF(分專案="全部",TRUE,INDEX(J:J,ROW())=分專案))</f>
        <v>0</v>
      </c>
      <c r="C1947" s="45" cm="1">
        <f t="array" ref="C1947">IF(INDEX(F:F,ROW())&lt;&gt;"",INDEX(F:F,ROW()),IF(INDEX(E:E,ROW())&lt;&gt;0,INDEX(C:C,ROW()-1),0))</f>
        <v>0</v>
      </c>
      <c r="D1947" s="44" cm="1">
        <f t="array" ref="D1947">IF(INDEX(G:G,ROW())&lt;&gt;"",INDEX(G:G,ROW()),IF(INDEX(E:E,ROW())&lt;&gt;0,INDEX(D:D,ROW()-1),0))</f>
        <v>0</v>
      </c>
      <c r="E1947" s="217" cm="1">
        <f t="array" ref="E1947">IF(INDEX(I:I,ROW())&lt;&gt;"",VALUE(TRIM(LEFT(INDEX(I:I,ROW()),6))),0)</f>
        <v>0</v>
      </c>
      <c r="F1947" s="283"/>
      <c r="G1947" s="287"/>
      <c r="H1947" s="302"/>
      <c r="I1947" s="288"/>
      <c r="J1947" s="302"/>
      <c r="K1947" s="303"/>
      <c r="L1947" s="50"/>
      <c r="M1947" s="63"/>
    </row>
    <row r="1948" spans="1:13">
      <c r="A1948" s="44" cm="1">
        <f t="array" aca="1" ref="A1948" ca="1">IF(INDEX(B:B,ROW()),COUNTIF(OFFSET(INDEX(B:B,ROW()),ROW()*-1+6,,ROW()-5),TRUE),0)</f>
        <v>0</v>
      </c>
      <c r="B1948" s="44" t="b" cm="1">
        <f t="array" ref="B1948">AND(分科號=INDEX(E:E,ROW()),INDEX(D:D,ROW())&gt;=分起日,INDEX(D:D,ROW())&lt;=分訖日,IF(分專案="全部",TRUE,INDEX(J:J,ROW())=分專案))</f>
        <v>0</v>
      </c>
      <c r="C1948" s="45" cm="1">
        <f t="array" ref="C1948">IF(INDEX(F:F,ROW())&lt;&gt;"",INDEX(F:F,ROW()),IF(INDEX(E:E,ROW())&lt;&gt;0,INDEX(C:C,ROW()-1),0))</f>
        <v>0</v>
      </c>
      <c r="D1948" s="44" cm="1">
        <f t="array" ref="D1948">IF(INDEX(G:G,ROW())&lt;&gt;"",INDEX(G:G,ROW()),IF(INDEX(E:E,ROW())&lt;&gt;0,INDEX(D:D,ROW()-1),0))</f>
        <v>0</v>
      </c>
      <c r="E1948" s="217" cm="1">
        <f t="array" ref="E1948">IF(INDEX(I:I,ROW())&lt;&gt;"",VALUE(TRIM(LEFT(INDEX(I:I,ROW()),6))),0)</f>
        <v>0</v>
      </c>
      <c r="F1948" s="283"/>
      <c r="G1948" s="287"/>
      <c r="H1948" s="302"/>
      <c r="I1948" s="288"/>
      <c r="J1948" s="302"/>
      <c r="K1948" s="303"/>
      <c r="L1948" s="50"/>
      <c r="M1948" s="63"/>
    </row>
    <row r="1949" spans="1:13">
      <c r="A1949" s="44" cm="1">
        <f t="array" aca="1" ref="A1949" ca="1">IF(INDEX(B:B,ROW()),COUNTIF(OFFSET(INDEX(B:B,ROW()),ROW()*-1+6,,ROW()-5),TRUE),0)</f>
        <v>0</v>
      </c>
      <c r="B1949" s="44" t="b" cm="1">
        <f t="array" ref="B1949">AND(分科號=INDEX(E:E,ROW()),INDEX(D:D,ROW())&gt;=分起日,INDEX(D:D,ROW())&lt;=分訖日,IF(分專案="全部",TRUE,INDEX(J:J,ROW())=分專案))</f>
        <v>0</v>
      </c>
      <c r="C1949" s="45" cm="1">
        <f t="array" ref="C1949">IF(INDEX(F:F,ROW())&lt;&gt;"",INDEX(F:F,ROW()),IF(INDEX(E:E,ROW())&lt;&gt;0,INDEX(C:C,ROW()-1),0))</f>
        <v>0</v>
      </c>
      <c r="D1949" s="44" cm="1">
        <f t="array" ref="D1949">IF(INDEX(G:G,ROW())&lt;&gt;"",INDEX(G:G,ROW()),IF(INDEX(E:E,ROW())&lt;&gt;0,INDEX(D:D,ROW()-1),0))</f>
        <v>0</v>
      </c>
      <c r="E1949" s="217" cm="1">
        <f t="array" ref="E1949">IF(INDEX(I:I,ROW())&lt;&gt;"",VALUE(TRIM(LEFT(INDEX(I:I,ROW()),6))),0)</f>
        <v>0</v>
      </c>
      <c r="F1949" s="283"/>
      <c r="G1949" s="287"/>
      <c r="H1949" s="302"/>
      <c r="I1949" s="288"/>
      <c r="J1949" s="302"/>
      <c r="K1949" s="303"/>
      <c r="L1949" s="50"/>
      <c r="M1949" s="63"/>
    </row>
    <row r="1950" spans="1:13">
      <c r="A1950" s="44" cm="1">
        <f t="array" aca="1" ref="A1950" ca="1">IF(INDEX(B:B,ROW()),COUNTIF(OFFSET(INDEX(B:B,ROW()),ROW()*-1+6,,ROW()-5),TRUE),0)</f>
        <v>0</v>
      </c>
      <c r="B1950" s="44" t="b" cm="1">
        <f t="array" ref="B1950">AND(分科號=INDEX(E:E,ROW()),INDEX(D:D,ROW())&gt;=分起日,INDEX(D:D,ROW())&lt;=分訖日,IF(分專案="全部",TRUE,INDEX(J:J,ROW())=分專案))</f>
        <v>0</v>
      </c>
      <c r="C1950" s="45" cm="1">
        <f t="array" ref="C1950">IF(INDEX(F:F,ROW())&lt;&gt;"",INDEX(F:F,ROW()),IF(INDEX(E:E,ROW())&lt;&gt;0,INDEX(C:C,ROW()-1),0))</f>
        <v>0</v>
      </c>
      <c r="D1950" s="44" cm="1">
        <f t="array" ref="D1950">IF(INDEX(G:G,ROW())&lt;&gt;"",INDEX(G:G,ROW()),IF(INDEX(E:E,ROW())&lt;&gt;0,INDEX(D:D,ROW()-1),0))</f>
        <v>0</v>
      </c>
      <c r="E1950" s="217" cm="1">
        <f t="array" ref="E1950">IF(INDEX(I:I,ROW())&lt;&gt;"",VALUE(TRIM(LEFT(INDEX(I:I,ROW()),6))),0)</f>
        <v>0</v>
      </c>
      <c r="F1950" s="283"/>
      <c r="G1950" s="287"/>
      <c r="H1950" s="302"/>
      <c r="I1950" s="288"/>
      <c r="J1950" s="302"/>
      <c r="K1950" s="303"/>
      <c r="L1950" s="50"/>
      <c r="M1950" s="63"/>
    </row>
    <row r="1951" spans="1:13">
      <c r="A1951" s="44" cm="1">
        <f t="array" aca="1" ref="A1951" ca="1">IF(INDEX(B:B,ROW()),COUNTIF(OFFSET(INDEX(B:B,ROW()),ROW()*-1+6,,ROW()-5),TRUE),0)</f>
        <v>0</v>
      </c>
      <c r="B1951" s="44" t="b" cm="1">
        <f t="array" ref="B1951">AND(分科號=INDEX(E:E,ROW()),INDEX(D:D,ROW())&gt;=分起日,INDEX(D:D,ROW())&lt;=分訖日,IF(分專案="全部",TRUE,INDEX(J:J,ROW())=分專案))</f>
        <v>0</v>
      </c>
      <c r="C1951" s="45" cm="1">
        <f t="array" ref="C1951">IF(INDEX(F:F,ROW())&lt;&gt;"",INDEX(F:F,ROW()),IF(INDEX(E:E,ROW())&lt;&gt;0,INDEX(C:C,ROW()-1),0))</f>
        <v>0</v>
      </c>
      <c r="D1951" s="44" cm="1">
        <f t="array" ref="D1951">IF(INDEX(G:G,ROW())&lt;&gt;"",INDEX(G:G,ROW()),IF(INDEX(E:E,ROW())&lt;&gt;0,INDEX(D:D,ROW()-1),0))</f>
        <v>0</v>
      </c>
      <c r="E1951" s="217" cm="1">
        <f t="array" ref="E1951">IF(INDEX(I:I,ROW())&lt;&gt;"",VALUE(TRIM(LEFT(INDEX(I:I,ROW()),6))),0)</f>
        <v>0</v>
      </c>
      <c r="F1951" s="283"/>
      <c r="G1951" s="287"/>
      <c r="H1951" s="302"/>
      <c r="I1951" s="288"/>
      <c r="J1951" s="302"/>
      <c r="K1951" s="303"/>
      <c r="L1951" s="50"/>
      <c r="M1951" s="63"/>
    </row>
    <row r="1952" spans="1:13">
      <c r="A1952" s="44" cm="1">
        <f t="array" aca="1" ref="A1952" ca="1">IF(INDEX(B:B,ROW()),COUNTIF(OFFSET(INDEX(B:B,ROW()),ROW()*-1+6,,ROW()-5),TRUE),0)</f>
        <v>0</v>
      </c>
      <c r="B1952" s="44" t="b" cm="1">
        <f t="array" ref="B1952">AND(分科號=INDEX(E:E,ROW()),INDEX(D:D,ROW())&gt;=分起日,INDEX(D:D,ROW())&lt;=分訖日,IF(分專案="全部",TRUE,INDEX(J:J,ROW())=分專案))</f>
        <v>0</v>
      </c>
      <c r="C1952" s="45" cm="1">
        <f t="array" ref="C1952">IF(INDEX(F:F,ROW())&lt;&gt;"",INDEX(F:F,ROW()),IF(INDEX(E:E,ROW())&lt;&gt;0,INDEX(C:C,ROW()-1),0))</f>
        <v>0</v>
      </c>
      <c r="D1952" s="44" cm="1">
        <f t="array" ref="D1952">IF(INDEX(G:G,ROW())&lt;&gt;"",INDEX(G:G,ROW()),IF(INDEX(E:E,ROW())&lt;&gt;0,INDEX(D:D,ROW()-1),0))</f>
        <v>0</v>
      </c>
      <c r="E1952" s="217" cm="1">
        <f t="array" ref="E1952">IF(INDEX(I:I,ROW())&lt;&gt;"",VALUE(TRIM(LEFT(INDEX(I:I,ROW()),6))),0)</f>
        <v>0</v>
      </c>
      <c r="F1952" s="283"/>
      <c r="G1952" s="287"/>
      <c r="H1952" s="302"/>
      <c r="I1952" s="288"/>
      <c r="J1952" s="302"/>
      <c r="K1952" s="303"/>
      <c r="L1952" s="50"/>
      <c r="M1952" s="63"/>
    </row>
    <row r="1953" spans="1:13">
      <c r="A1953" s="44" cm="1">
        <f t="array" aca="1" ref="A1953" ca="1">IF(INDEX(B:B,ROW()),COUNTIF(OFFSET(INDEX(B:B,ROW()),ROW()*-1+6,,ROW()-5),TRUE),0)</f>
        <v>0</v>
      </c>
      <c r="B1953" s="44" t="b" cm="1">
        <f t="array" ref="B1953">AND(分科號=INDEX(E:E,ROW()),INDEX(D:D,ROW())&gt;=分起日,INDEX(D:D,ROW())&lt;=分訖日,IF(分專案="全部",TRUE,INDEX(J:J,ROW())=分專案))</f>
        <v>0</v>
      </c>
      <c r="C1953" s="45" cm="1">
        <f t="array" ref="C1953">IF(INDEX(F:F,ROW())&lt;&gt;"",INDEX(F:F,ROW()),IF(INDEX(E:E,ROW())&lt;&gt;0,INDEX(C:C,ROW()-1),0))</f>
        <v>0</v>
      </c>
      <c r="D1953" s="44" cm="1">
        <f t="array" ref="D1953">IF(INDEX(G:G,ROW())&lt;&gt;"",INDEX(G:G,ROW()),IF(INDEX(E:E,ROW())&lt;&gt;0,INDEX(D:D,ROW()-1),0))</f>
        <v>0</v>
      </c>
      <c r="E1953" s="217" cm="1">
        <f t="array" ref="E1953">IF(INDEX(I:I,ROW())&lt;&gt;"",VALUE(TRIM(LEFT(INDEX(I:I,ROW()),6))),0)</f>
        <v>0</v>
      </c>
      <c r="F1953" s="283"/>
      <c r="G1953" s="287"/>
      <c r="H1953" s="302"/>
      <c r="I1953" s="288"/>
      <c r="J1953" s="302"/>
      <c r="K1953" s="303"/>
      <c r="L1953" s="50"/>
      <c r="M1953" s="63"/>
    </row>
    <row r="1954" spans="1:13">
      <c r="A1954" s="44" cm="1">
        <f t="array" aca="1" ref="A1954" ca="1">IF(INDEX(B:B,ROW()),COUNTIF(OFFSET(INDEX(B:B,ROW()),ROW()*-1+6,,ROW()-5),TRUE),0)</f>
        <v>0</v>
      </c>
      <c r="B1954" s="44" t="b" cm="1">
        <f t="array" ref="B1954">AND(分科號=INDEX(E:E,ROW()),INDEX(D:D,ROW())&gt;=分起日,INDEX(D:D,ROW())&lt;=分訖日,IF(分專案="全部",TRUE,INDEX(J:J,ROW())=分專案))</f>
        <v>0</v>
      </c>
      <c r="C1954" s="45" cm="1">
        <f t="array" ref="C1954">IF(INDEX(F:F,ROW())&lt;&gt;"",INDEX(F:F,ROW()),IF(INDEX(E:E,ROW())&lt;&gt;0,INDEX(C:C,ROW()-1),0))</f>
        <v>0</v>
      </c>
      <c r="D1954" s="44" cm="1">
        <f t="array" ref="D1954">IF(INDEX(G:G,ROW())&lt;&gt;"",INDEX(G:G,ROW()),IF(INDEX(E:E,ROW())&lt;&gt;0,INDEX(D:D,ROW()-1),0))</f>
        <v>0</v>
      </c>
      <c r="E1954" s="217" cm="1">
        <f t="array" ref="E1954">IF(INDEX(I:I,ROW())&lt;&gt;"",VALUE(TRIM(LEFT(INDEX(I:I,ROW()),6))),0)</f>
        <v>0</v>
      </c>
      <c r="F1954" s="283"/>
      <c r="G1954" s="287"/>
      <c r="H1954" s="302"/>
      <c r="I1954" s="288"/>
      <c r="J1954" s="302"/>
      <c r="K1954" s="303"/>
      <c r="L1954" s="50"/>
      <c r="M1954" s="63"/>
    </row>
    <row r="1955" spans="1:13">
      <c r="A1955" s="44" cm="1">
        <f t="array" aca="1" ref="A1955" ca="1">IF(INDEX(B:B,ROW()),COUNTIF(OFFSET(INDEX(B:B,ROW()),ROW()*-1+6,,ROW()-5),TRUE),0)</f>
        <v>0</v>
      </c>
      <c r="B1955" s="44" t="b" cm="1">
        <f t="array" ref="B1955">AND(分科號=INDEX(E:E,ROW()),INDEX(D:D,ROW())&gt;=分起日,INDEX(D:D,ROW())&lt;=分訖日,IF(分專案="全部",TRUE,INDEX(J:J,ROW())=分專案))</f>
        <v>0</v>
      </c>
      <c r="C1955" s="45" cm="1">
        <f t="array" ref="C1955">IF(INDEX(F:F,ROW())&lt;&gt;"",INDEX(F:F,ROW()),IF(INDEX(E:E,ROW())&lt;&gt;0,INDEX(C:C,ROW()-1),0))</f>
        <v>0</v>
      </c>
      <c r="D1955" s="44" cm="1">
        <f t="array" ref="D1955">IF(INDEX(G:G,ROW())&lt;&gt;"",INDEX(G:G,ROW()),IF(INDEX(E:E,ROW())&lt;&gt;0,INDEX(D:D,ROW()-1),0))</f>
        <v>0</v>
      </c>
      <c r="E1955" s="217" cm="1">
        <f t="array" ref="E1955">IF(INDEX(I:I,ROW())&lt;&gt;"",VALUE(TRIM(LEFT(INDEX(I:I,ROW()),6))),0)</f>
        <v>0</v>
      </c>
      <c r="F1955" s="283"/>
      <c r="G1955" s="287"/>
      <c r="H1955" s="302"/>
      <c r="I1955" s="288"/>
      <c r="J1955" s="302"/>
      <c r="K1955" s="303"/>
      <c r="L1955" s="50"/>
      <c r="M1955" s="63"/>
    </row>
    <row r="1956" spans="1:13">
      <c r="A1956" s="44" cm="1">
        <f t="array" aca="1" ref="A1956" ca="1">IF(INDEX(B:B,ROW()),COUNTIF(OFFSET(INDEX(B:B,ROW()),ROW()*-1+6,,ROW()-5),TRUE),0)</f>
        <v>0</v>
      </c>
      <c r="B1956" s="44" t="b" cm="1">
        <f t="array" ref="B1956">AND(分科號=INDEX(E:E,ROW()),INDEX(D:D,ROW())&gt;=分起日,INDEX(D:D,ROW())&lt;=分訖日,IF(分專案="全部",TRUE,INDEX(J:J,ROW())=分專案))</f>
        <v>0</v>
      </c>
      <c r="C1956" s="45" cm="1">
        <f t="array" ref="C1956">IF(INDEX(F:F,ROW())&lt;&gt;"",INDEX(F:F,ROW()),IF(INDEX(E:E,ROW())&lt;&gt;0,INDEX(C:C,ROW()-1),0))</f>
        <v>0</v>
      </c>
      <c r="D1956" s="44" cm="1">
        <f t="array" ref="D1956">IF(INDEX(G:G,ROW())&lt;&gt;"",INDEX(G:G,ROW()),IF(INDEX(E:E,ROW())&lt;&gt;0,INDEX(D:D,ROW()-1),0))</f>
        <v>0</v>
      </c>
      <c r="E1956" s="217" cm="1">
        <f t="array" ref="E1956">IF(INDEX(I:I,ROW())&lt;&gt;"",VALUE(TRIM(LEFT(INDEX(I:I,ROW()),6))),0)</f>
        <v>0</v>
      </c>
      <c r="F1956" s="283"/>
      <c r="G1956" s="287"/>
      <c r="H1956" s="302"/>
      <c r="I1956" s="288"/>
      <c r="J1956" s="302"/>
      <c r="K1956" s="303"/>
      <c r="L1956" s="50"/>
      <c r="M1956" s="63"/>
    </row>
    <row r="1957" spans="1:13">
      <c r="A1957" s="44" cm="1">
        <f t="array" aca="1" ref="A1957" ca="1">IF(INDEX(B:B,ROW()),COUNTIF(OFFSET(INDEX(B:B,ROW()),ROW()*-1+6,,ROW()-5),TRUE),0)</f>
        <v>0</v>
      </c>
      <c r="B1957" s="44" t="b" cm="1">
        <f t="array" ref="B1957">AND(分科號=INDEX(E:E,ROW()),INDEX(D:D,ROW())&gt;=分起日,INDEX(D:D,ROW())&lt;=分訖日,IF(分專案="全部",TRUE,INDEX(J:J,ROW())=分專案))</f>
        <v>0</v>
      </c>
      <c r="C1957" s="45" cm="1">
        <f t="array" ref="C1957">IF(INDEX(F:F,ROW())&lt;&gt;"",INDEX(F:F,ROW()),IF(INDEX(E:E,ROW())&lt;&gt;0,INDEX(C:C,ROW()-1),0))</f>
        <v>0</v>
      </c>
      <c r="D1957" s="44" cm="1">
        <f t="array" ref="D1957">IF(INDEX(G:G,ROW())&lt;&gt;"",INDEX(G:G,ROW()),IF(INDEX(E:E,ROW())&lt;&gt;0,INDEX(D:D,ROW()-1),0))</f>
        <v>0</v>
      </c>
      <c r="E1957" s="217" cm="1">
        <f t="array" ref="E1957">IF(INDEX(I:I,ROW())&lt;&gt;"",VALUE(TRIM(LEFT(INDEX(I:I,ROW()),6))),0)</f>
        <v>0</v>
      </c>
      <c r="F1957" s="283"/>
      <c r="G1957" s="287"/>
      <c r="H1957" s="302"/>
      <c r="I1957" s="288"/>
      <c r="J1957" s="302"/>
      <c r="K1957" s="303"/>
      <c r="L1957" s="50"/>
      <c r="M1957" s="63"/>
    </row>
    <row r="1958" spans="1:13">
      <c r="A1958" s="44" cm="1">
        <f t="array" aca="1" ref="A1958" ca="1">IF(INDEX(B:B,ROW()),COUNTIF(OFFSET(INDEX(B:B,ROW()),ROW()*-1+6,,ROW()-5),TRUE),0)</f>
        <v>0</v>
      </c>
      <c r="B1958" s="44" t="b" cm="1">
        <f t="array" ref="B1958">AND(分科號=INDEX(E:E,ROW()),INDEX(D:D,ROW())&gt;=分起日,INDEX(D:D,ROW())&lt;=分訖日,IF(分專案="全部",TRUE,INDEX(J:J,ROW())=分專案))</f>
        <v>0</v>
      </c>
      <c r="C1958" s="45" cm="1">
        <f t="array" ref="C1958">IF(INDEX(F:F,ROW())&lt;&gt;"",INDEX(F:F,ROW()),IF(INDEX(E:E,ROW())&lt;&gt;0,INDEX(C:C,ROW()-1),0))</f>
        <v>0</v>
      </c>
      <c r="D1958" s="44" cm="1">
        <f t="array" ref="D1958">IF(INDEX(G:G,ROW())&lt;&gt;"",INDEX(G:G,ROW()),IF(INDEX(E:E,ROW())&lt;&gt;0,INDEX(D:D,ROW()-1),0))</f>
        <v>0</v>
      </c>
      <c r="E1958" s="217" cm="1">
        <f t="array" ref="E1958">IF(INDEX(I:I,ROW())&lt;&gt;"",VALUE(TRIM(LEFT(INDEX(I:I,ROW()),6))),0)</f>
        <v>0</v>
      </c>
      <c r="F1958" s="283"/>
      <c r="G1958" s="287"/>
      <c r="H1958" s="302"/>
      <c r="I1958" s="288"/>
      <c r="J1958" s="302"/>
      <c r="K1958" s="303"/>
      <c r="L1958" s="50"/>
      <c r="M1958" s="63"/>
    </row>
    <row r="1959" spans="1:13">
      <c r="A1959" s="44" cm="1">
        <f t="array" aca="1" ref="A1959" ca="1">IF(INDEX(B:B,ROW()),COUNTIF(OFFSET(INDEX(B:B,ROW()),ROW()*-1+6,,ROW()-5),TRUE),0)</f>
        <v>0</v>
      </c>
      <c r="B1959" s="44" t="b" cm="1">
        <f t="array" ref="B1959">AND(分科號=INDEX(E:E,ROW()),INDEX(D:D,ROW())&gt;=分起日,INDEX(D:D,ROW())&lt;=分訖日,IF(分專案="全部",TRUE,INDEX(J:J,ROW())=分專案))</f>
        <v>0</v>
      </c>
      <c r="C1959" s="45" cm="1">
        <f t="array" ref="C1959">IF(INDEX(F:F,ROW())&lt;&gt;"",INDEX(F:F,ROW()),IF(INDEX(E:E,ROW())&lt;&gt;0,INDEX(C:C,ROW()-1),0))</f>
        <v>0</v>
      </c>
      <c r="D1959" s="44" cm="1">
        <f t="array" ref="D1959">IF(INDEX(G:G,ROW())&lt;&gt;"",INDEX(G:G,ROW()),IF(INDEX(E:E,ROW())&lt;&gt;0,INDEX(D:D,ROW()-1),0))</f>
        <v>0</v>
      </c>
      <c r="E1959" s="217" cm="1">
        <f t="array" ref="E1959">IF(INDEX(I:I,ROW())&lt;&gt;"",VALUE(TRIM(LEFT(INDEX(I:I,ROW()),6))),0)</f>
        <v>0</v>
      </c>
      <c r="F1959" s="283"/>
      <c r="G1959" s="287"/>
      <c r="H1959" s="302"/>
      <c r="I1959" s="288"/>
      <c r="J1959" s="302"/>
      <c r="K1959" s="303"/>
      <c r="L1959" s="50"/>
      <c r="M1959" s="63"/>
    </row>
    <row r="1960" spans="1:13">
      <c r="A1960" s="44" cm="1">
        <f t="array" aca="1" ref="A1960" ca="1">IF(INDEX(B:B,ROW()),COUNTIF(OFFSET(INDEX(B:B,ROW()),ROW()*-1+6,,ROW()-5),TRUE),0)</f>
        <v>0</v>
      </c>
      <c r="B1960" s="44" t="b" cm="1">
        <f t="array" ref="B1960">AND(分科號=INDEX(E:E,ROW()),INDEX(D:D,ROW())&gt;=分起日,INDEX(D:D,ROW())&lt;=分訖日,IF(分專案="全部",TRUE,INDEX(J:J,ROW())=分專案))</f>
        <v>0</v>
      </c>
      <c r="C1960" s="45" cm="1">
        <f t="array" ref="C1960">IF(INDEX(F:F,ROW())&lt;&gt;"",INDEX(F:F,ROW()),IF(INDEX(E:E,ROW())&lt;&gt;0,INDEX(C:C,ROW()-1),0))</f>
        <v>0</v>
      </c>
      <c r="D1960" s="44" cm="1">
        <f t="array" ref="D1960">IF(INDEX(G:G,ROW())&lt;&gt;"",INDEX(G:G,ROW()),IF(INDEX(E:E,ROW())&lt;&gt;0,INDEX(D:D,ROW()-1),0))</f>
        <v>0</v>
      </c>
      <c r="E1960" s="217" cm="1">
        <f t="array" ref="E1960">IF(INDEX(I:I,ROW())&lt;&gt;"",VALUE(TRIM(LEFT(INDEX(I:I,ROW()),6))),0)</f>
        <v>0</v>
      </c>
      <c r="F1960" s="283"/>
      <c r="G1960" s="287"/>
      <c r="H1960" s="302"/>
      <c r="I1960" s="288"/>
      <c r="J1960" s="302"/>
      <c r="K1960" s="303"/>
      <c r="L1960" s="50"/>
      <c r="M1960" s="63"/>
    </row>
    <row r="1961" spans="1:13">
      <c r="A1961" s="44" cm="1">
        <f t="array" aca="1" ref="A1961" ca="1">IF(INDEX(B:B,ROW()),COUNTIF(OFFSET(INDEX(B:B,ROW()),ROW()*-1+6,,ROW()-5),TRUE),0)</f>
        <v>0</v>
      </c>
      <c r="B1961" s="44" t="b" cm="1">
        <f t="array" ref="B1961">AND(分科號=INDEX(E:E,ROW()),INDEX(D:D,ROW())&gt;=分起日,INDEX(D:D,ROW())&lt;=分訖日,IF(分專案="全部",TRUE,INDEX(J:J,ROW())=分專案))</f>
        <v>0</v>
      </c>
      <c r="C1961" s="45" cm="1">
        <f t="array" ref="C1961">IF(INDEX(F:F,ROW())&lt;&gt;"",INDEX(F:F,ROW()),IF(INDEX(E:E,ROW())&lt;&gt;0,INDEX(C:C,ROW()-1),0))</f>
        <v>0</v>
      </c>
      <c r="D1961" s="44" cm="1">
        <f t="array" ref="D1961">IF(INDEX(G:G,ROW())&lt;&gt;"",INDEX(G:G,ROW()),IF(INDEX(E:E,ROW())&lt;&gt;0,INDEX(D:D,ROW()-1),0))</f>
        <v>0</v>
      </c>
      <c r="E1961" s="217" cm="1">
        <f t="array" ref="E1961">IF(INDEX(I:I,ROW())&lt;&gt;"",VALUE(TRIM(LEFT(INDEX(I:I,ROW()),6))),0)</f>
        <v>0</v>
      </c>
      <c r="F1961" s="283"/>
      <c r="G1961" s="287"/>
      <c r="H1961" s="302"/>
      <c r="I1961" s="288"/>
      <c r="J1961" s="302"/>
      <c r="K1961" s="303"/>
      <c r="L1961" s="50"/>
      <c r="M1961" s="63"/>
    </row>
    <row r="1962" spans="1:13">
      <c r="A1962" s="44" cm="1">
        <f t="array" aca="1" ref="A1962" ca="1">IF(INDEX(B:B,ROW()),COUNTIF(OFFSET(INDEX(B:B,ROW()),ROW()*-1+6,,ROW()-5),TRUE),0)</f>
        <v>0</v>
      </c>
      <c r="B1962" s="44" t="b" cm="1">
        <f t="array" ref="B1962">AND(分科號=INDEX(E:E,ROW()),INDEX(D:D,ROW())&gt;=分起日,INDEX(D:D,ROW())&lt;=分訖日,IF(分專案="全部",TRUE,INDEX(J:J,ROW())=分專案))</f>
        <v>0</v>
      </c>
      <c r="C1962" s="45" cm="1">
        <f t="array" ref="C1962">IF(INDEX(F:F,ROW())&lt;&gt;"",INDEX(F:F,ROW()),IF(INDEX(E:E,ROW())&lt;&gt;0,INDEX(C:C,ROW()-1),0))</f>
        <v>0</v>
      </c>
      <c r="D1962" s="44" cm="1">
        <f t="array" ref="D1962">IF(INDEX(G:G,ROW())&lt;&gt;"",INDEX(G:G,ROW()),IF(INDEX(E:E,ROW())&lt;&gt;0,INDEX(D:D,ROW()-1),0))</f>
        <v>0</v>
      </c>
      <c r="E1962" s="217" cm="1">
        <f t="array" ref="E1962">IF(INDEX(I:I,ROW())&lt;&gt;"",VALUE(TRIM(LEFT(INDEX(I:I,ROW()),6))),0)</f>
        <v>0</v>
      </c>
      <c r="F1962" s="283"/>
      <c r="G1962" s="287"/>
      <c r="H1962" s="302"/>
      <c r="I1962" s="288"/>
      <c r="J1962" s="302"/>
      <c r="K1962" s="303"/>
      <c r="L1962" s="50"/>
      <c r="M1962" s="63"/>
    </row>
    <row r="1963" spans="1:13">
      <c r="A1963" s="44" cm="1">
        <f t="array" aca="1" ref="A1963" ca="1">IF(INDEX(B:B,ROW()),COUNTIF(OFFSET(INDEX(B:B,ROW()),ROW()*-1+6,,ROW()-5),TRUE),0)</f>
        <v>0</v>
      </c>
      <c r="B1963" s="44" t="b" cm="1">
        <f t="array" ref="B1963">AND(分科號=INDEX(E:E,ROW()),INDEX(D:D,ROW())&gt;=分起日,INDEX(D:D,ROW())&lt;=分訖日,IF(分專案="全部",TRUE,INDEX(J:J,ROW())=分專案))</f>
        <v>0</v>
      </c>
      <c r="C1963" s="45" cm="1">
        <f t="array" ref="C1963">IF(INDEX(F:F,ROW())&lt;&gt;"",INDEX(F:F,ROW()),IF(INDEX(E:E,ROW())&lt;&gt;0,INDEX(C:C,ROW()-1),0))</f>
        <v>0</v>
      </c>
      <c r="D1963" s="44" cm="1">
        <f t="array" ref="D1963">IF(INDEX(G:G,ROW())&lt;&gt;"",INDEX(G:G,ROW()),IF(INDEX(E:E,ROW())&lt;&gt;0,INDEX(D:D,ROW()-1),0))</f>
        <v>0</v>
      </c>
      <c r="E1963" s="217" cm="1">
        <f t="array" ref="E1963">IF(INDEX(I:I,ROW())&lt;&gt;"",VALUE(TRIM(LEFT(INDEX(I:I,ROW()),6))),0)</f>
        <v>0</v>
      </c>
      <c r="F1963" s="283"/>
      <c r="G1963" s="287"/>
      <c r="H1963" s="302"/>
      <c r="I1963" s="288"/>
      <c r="J1963" s="302"/>
      <c r="K1963" s="303"/>
      <c r="L1963" s="50"/>
      <c r="M1963" s="63"/>
    </row>
    <row r="1964" spans="1:13">
      <c r="A1964" s="44" cm="1">
        <f t="array" aca="1" ref="A1964" ca="1">IF(INDEX(B:B,ROW()),COUNTIF(OFFSET(INDEX(B:B,ROW()),ROW()*-1+6,,ROW()-5),TRUE),0)</f>
        <v>0</v>
      </c>
      <c r="B1964" s="44" t="b" cm="1">
        <f t="array" ref="B1964">AND(分科號=INDEX(E:E,ROW()),INDEX(D:D,ROW())&gt;=分起日,INDEX(D:D,ROW())&lt;=分訖日,IF(分專案="全部",TRUE,INDEX(J:J,ROW())=分專案))</f>
        <v>0</v>
      </c>
      <c r="C1964" s="45" cm="1">
        <f t="array" ref="C1964">IF(INDEX(F:F,ROW())&lt;&gt;"",INDEX(F:F,ROW()),IF(INDEX(E:E,ROW())&lt;&gt;0,INDEX(C:C,ROW()-1),0))</f>
        <v>0</v>
      </c>
      <c r="D1964" s="44" cm="1">
        <f t="array" ref="D1964">IF(INDEX(G:G,ROW())&lt;&gt;"",INDEX(G:G,ROW()),IF(INDEX(E:E,ROW())&lt;&gt;0,INDEX(D:D,ROW()-1),0))</f>
        <v>0</v>
      </c>
      <c r="E1964" s="217" cm="1">
        <f t="array" ref="E1964">IF(INDEX(I:I,ROW())&lt;&gt;"",VALUE(TRIM(LEFT(INDEX(I:I,ROW()),6))),0)</f>
        <v>0</v>
      </c>
      <c r="F1964" s="283"/>
      <c r="G1964" s="287"/>
      <c r="H1964" s="302"/>
      <c r="I1964" s="288"/>
      <c r="J1964" s="302"/>
      <c r="K1964" s="303"/>
      <c r="L1964" s="50"/>
      <c r="M1964" s="63"/>
    </row>
    <row r="1965" spans="1:13">
      <c r="A1965" s="44" cm="1">
        <f t="array" aca="1" ref="A1965" ca="1">IF(INDEX(B:B,ROW()),COUNTIF(OFFSET(INDEX(B:B,ROW()),ROW()*-1+6,,ROW()-5),TRUE),0)</f>
        <v>0</v>
      </c>
      <c r="B1965" s="44" t="b" cm="1">
        <f t="array" ref="B1965">AND(分科號=INDEX(E:E,ROW()),INDEX(D:D,ROW())&gt;=分起日,INDEX(D:D,ROW())&lt;=分訖日,IF(分專案="全部",TRUE,INDEX(J:J,ROW())=分專案))</f>
        <v>0</v>
      </c>
      <c r="C1965" s="45" cm="1">
        <f t="array" ref="C1965">IF(INDEX(F:F,ROW())&lt;&gt;"",INDEX(F:F,ROW()),IF(INDEX(E:E,ROW())&lt;&gt;0,INDEX(C:C,ROW()-1),0))</f>
        <v>0</v>
      </c>
      <c r="D1965" s="44" cm="1">
        <f t="array" ref="D1965">IF(INDEX(G:G,ROW())&lt;&gt;"",INDEX(G:G,ROW()),IF(INDEX(E:E,ROW())&lt;&gt;0,INDEX(D:D,ROW()-1),0))</f>
        <v>0</v>
      </c>
      <c r="E1965" s="217" cm="1">
        <f t="array" ref="E1965">IF(INDEX(I:I,ROW())&lt;&gt;"",VALUE(TRIM(LEFT(INDEX(I:I,ROW()),6))),0)</f>
        <v>0</v>
      </c>
      <c r="F1965" s="283"/>
      <c r="G1965" s="287"/>
      <c r="H1965" s="302"/>
      <c r="I1965" s="288"/>
      <c r="J1965" s="302"/>
      <c r="K1965" s="303"/>
      <c r="L1965" s="50"/>
      <c r="M1965" s="63"/>
    </row>
    <row r="1966" spans="1:13">
      <c r="A1966" s="44" cm="1">
        <f t="array" aca="1" ref="A1966" ca="1">IF(INDEX(B:B,ROW()),COUNTIF(OFFSET(INDEX(B:B,ROW()),ROW()*-1+6,,ROW()-5),TRUE),0)</f>
        <v>0</v>
      </c>
      <c r="B1966" s="44" t="b" cm="1">
        <f t="array" ref="B1966">AND(分科號=INDEX(E:E,ROW()),INDEX(D:D,ROW())&gt;=分起日,INDEX(D:D,ROW())&lt;=分訖日,IF(分專案="全部",TRUE,INDEX(J:J,ROW())=分專案))</f>
        <v>0</v>
      </c>
      <c r="C1966" s="45" cm="1">
        <f t="array" ref="C1966">IF(INDEX(F:F,ROW())&lt;&gt;"",INDEX(F:F,ROW()),IF(INDEX(E:E,ROW())&lt;&gt;0,INDEX(C:C,ROW()-1),0))</f>
        <v>0</v>
      </c>
      <c r="D1966" s="44" cm="1">
        <f t="array" ref="D1966">IF(INDEX(G:G,ROW())&lt;&gt;"",INDEX(G:G,ROW()),IF(INDEX(E:E,ROW())&lt;&gt;0,INDEX(D:D,ROW()-1),0))</f>
        <v>0</v>
      </c>
      <c r="E1966" s="217" cm="1">
        <f t="array" ref="E1966">IF(INDEX(I:I,ROW())&lt;&gt;"",VALUE(TRIM(LEFT(INDEX(I:I,ROW()),6))),0)</f>
        <v>0</v>
      </c>
      <c r="F1966" s="283"/>
      <c r="G1966" s="287"/>
      <c r="H1966" s="302"/>
      <c r="I1966" s="288"/>
      <c r="J1966" s="302"/>
      <c r="K1966" s="303"/>
      <c r="L1966" s="50"/>
      <c r="M1966" s="63"/>
    </row>
    <row r="1967" spans="1:13">
      <c r="A1967" s="44" cm="1">
        <f t="array" aca="1" ref="A1967" ca="1">IF(INDEX(B:B,ROW()),COUNTIF(OFFSET(INDEX(B:B,ROW()),ROW()*-1+6,,ROW()-5),TRUE),0)</f>
        <v>0</v>
      </c>
      <c r="B1967" s="44" t="b" cm="1">
        <f t="array" ref="B1967">AND(分科號=INDEX(E:E,ROW()),INDEX(D:D,ROW())&gt;=分起日,INDEX(D:D,ROW())&lt;=分訖日,IF(分專案="全部",TRUE,INDEX(J:J,ROW())=分專案))</f>
        <v>0</v>
      </c>
      <c r="C1967" s="45" cm="1">
        <f t="array" ref="C1967">IF(INDEX(F:F,ROW())&lt;&gt;"",INDEX(F:F,ROW()),IF(INDEX(E:E,ROW())&lt;&gt;0,INDEX(C:C,ROW()-1),0))</f>
        <v>0</v>
      </c>
      <c r="D1967" s="44" cm="1">
        <f t="array" ref="D1967">IF(INDEX(G:G,ROW())&lt;&gt;"",INDEX(G:G,ROW()),IF(INDEX(E:E,ROW())&lt;&gt;0,INDEX(D:D,ROW()-1),0))</f>
        <v>0</v>
      </c>
      <c r="E1967" s="217" cm="1">
        <f t="array" ref="E1967">IF(INDEX(I:I,ROW())&lt;&gt;"",VALUE(TRIM(LEFT(INDEX(I:I,ROW()),6))),0)</f>
        <v>0</v>
      </c>
      <c r="F1967" s="283"/>
      <c r="G1967" s="287"/>
      <c r="H1967" s="302"/>
      <c r="I1967" s="288"/>
      <c r="J1967" s="302"/>
      <c r="K1967" s="303"/>
      <c r="L1967" s="50"/>
      <c r="M1967" s="63"/>
    </row>
    <row r="1968" spans="1:13">
      <c r="A1968" s="44" cm="1">
        <f t="array" aca="1" ref="A1968" ca="1">IF(INDEX(B:B,ROW()),COUNTIF(OFFSET(INDEX(B:B,ROW()),ROW()*-1+6,,ROW()-5),TRUE),0)</f>
        <v>0</v>
      </c>
      <c r="B1968" s="44" t="b" cm="1">
        <f t="array" ref="B1968">AND(分科號=INDEX(E:E,ROW()),INDEX(D:D,ROW())&gt;=分起日,INDEX(D:D,ROW())&lt;=分訖日,IF(分專案="全部",TRUE,INDEX(J:J,ROW())=分專案))</f>
        <v>0</v>
      </c>
      <c r="C1968" s="45" cm="1">
        <f t="array" ref="C1968">IF(INDEX(F:F,ROW())&lt;&gt;"",INDEX(F:F,ROW()),IF(INDEX(E:E,ROW())&lt;&gt;0,INDEX(C:C,ROW()-1),0))</f>
        <v>0</v>
      </c>
      <c r="D1968" s="44" cm="1">
        <f t="array" ref="D1968">IF(INDEX(G:G,ROW())&lt;&gt;"",INDEX(G:G,ROW()),IF(INDEX(E:E,ROW())&lt;&gt;0,INDEX(D:D,ROW()-1),0))</f>
        <v>0</v>
      </c>
      <c r="E1968" s="217" cm="1">
        <f t="array" ref="E1968">IF(INDEX(I:I,ROW())&lt;&gt;"",VALUE(TRIM(LEFT(INDEX(I:I,ROW()),6))),0)</f>
        <v>0</v>
      </c>
      <c r="F1968" s="283"/>
      <c r="G1968" s="287"/>
      <c r="H1968" s="302"/>
      <c r="I1968" s="288"/>
      <c r="J1968" s="302"/>
      <c r="K1968" s="303"/>
      <c r="L1968" s="50"/>
      <c r="M1968" s="63"/>
    </row>
    <row r="1969" spans="1:13">
      <c r="A1969" s="44" cm="1">
        <f t="array" aca="1" ref="A1969" ca="1">IF(INDEX(B:B,ROW()),COUNTIF(OFFSET(INDEX(B:B,ROW()),ROW()*-1+6,,ROW()-5),TRUE),0)</f>
        <v>0</v>
      </c>
      <c r="B1969" s="44" t="b" cm="1">
        <f t="array" ref="B1969">AND(分科號=INDEX(E:E,ROW()),INDEX(D:D,ROW())&gt;=分起日,INDEX(D:D,ROW())&lt;=分訖日,IF(分專案="全部",TRUE,INDEX(J:J,ROW())=分專案))</f>
        <v>0</v>
      </c>
      <c r="C1969" s="45" cm="1">
        <f t="array" ref="C1969">IF(INDEX(F:F,ROW())&lt;&gt;"",INDEX(F:F,ROW()),IF(INDEX(E:E,ROW())&lt;&gt;0,INDEX(C:C,ROW()-1),0))</f>
        <v>0</v>
      </c>
      <c r="D1969" s="44" cm="1">
        <f t="array" ref="D1969">IF(INDEX(G:G,ROW())&lt;&gt;"",INDEX(G:G,ROW()),IF(INDEX(E:E,ROW())&lt;&gt;0,INDEX(D:D,ROW()-1),0))</f>
        <v>0</v>
      </c>
      <c r="E1969" s="217" cm="1">
        <f t="array" ref="E1969">IF(INDEX(I:I,ROW())&lt;&gt;"",VALUE(TRIM(LEFT(INDEX(I:I,ROW()),6))),0)</f>
        <v>0</v>
      </c>
      <c r="F1969" s="283"/>
      <c r="G1969" s="287"/>
      <c r="H1969" s="302"/>
      <c r="I1969" s="288"/>
      <c r="J1969" s="302"/>
      <c r="K1969" s="303"/>
      <c r="L1969" s="50"/>
      <c r="M1969" s="63"/>
    </row>
    <row r="1970" spans="1:13">
      <c r="A1970" s="44" cm="1">
        <f t="array" aca="1" ref="A1970" ca="1">IF(INDEX(B:B,ROW()),COUNTIF(OFFSET(INDEX(B:B,ROW()),ROW()*-1+6,,ROW()-5),TRUE),0)</f>
        <v>0</v>
      </c>
      <c r="B1970" s="44" t="b" cm="1">
        <f t="array" ref="B1970">AND(分科號=INDEX(E:E,ROW()),INDEX(D:D,ROW())&gt;=分起日,INDEX(D:D,ROW())&lt;=分訖日,IF(分專案="全部",TRUE,INDEX(J:J,ROW())=分專案))</f>
        <v>0</v>
      </c>
      <c r="C1970" s="45" cm="1">
        <f t="array" ref="C1970">IF(INDEX(F:F,ROW())&lt;&gt;"",INDEX(F:F,ROW()),IF(INDEX(E:E,ROW())&lt;&gt;0,INDEX(C:C,ROW()-1),0))</f>
        <v>0</v>
      </c>
      <c r="D1970" s="44" cm="1">
        <f t="array" ref="D1970">IF(INDEX(G:G,ROW())&lt;&gt;"",INDEX(G:G,ROW()),IF(INDEX(E:E,ROW())&lt;&gt;0,INDEX(D:D,ROW()-1),0))</f>
        <v>0</v>
      </c>
      <c r="E1970" s="217" cm="1">
        <f t="array" ref="E1970">IF(INDEX(I:I,ROW())&lt;&gt;"",VALUE(TRIM(LEFT(INDEX(I:I,ROW()),6))),0)</f>
        <v>0</v>
      </c>
      <c r="F1970" s="283"/>
      <c r="G1970" s="287"/>
      <c r="H1970" s="302"/>
      <c r="I1970" s="288"/>
      <c r="J1970" s="302"/>
      <c r="K1970" s="303"/>
      <c r="L1970" s="50"/>
      <c r="M1970" s="63"/>
    </row>
    <row r="1971" spans="1:13">
      <c r="A1971" s="44" cm="1">
        <f t="array" aca="1" ref="A1971" ca="1">IF(INDEX(B:B,ROW()),COUNTIF(OFFSET(INDEX(B:B,ROW()),ROW()*-1+6,,ROW()-5),TRUE),0)</f>
        <v>0</v>
      </c>
      <c r="B1971" s="44" t="b" cm="1">
        <f t="array" ref="B1971">AND(分科號=INDEX(E:E,ROW()),INDEX(D:D,ROW())&gt;=分起日,INDEX(D:D,ROW())&lt;=分訖日,IF(分專案="全部",TRUE,INDEX(J:J,ROW())=分專案))</f>
        <v>0</v>
      </c>
      <c r="C1971" s="45" cm="1">
        <f t="array" ref="C1971">IF(INDEX(F:F,ROW())&lt;&gt;"",INDEX(F:F,ROW()),IF(INDEX(E:E,ROW())&lt;&gt;0,INDEX(C:C,ROW()-1),0))</f>
        <v>0</v>
      </c>
      <c r="D1971" s="44" cm="1">
        <f t="array" ref="D1971">IF(INDEX(G:G,ROW())&lt;&gt;"",INDEX(G:G,ROW()),IF(INDEX(E:E,ROW())&lt;&gt;0,INDEX(D:D,ROW()-1),0))</f>
        <v>0</v>
      </c>
      <c r="E1971" s="217" cm="1">
        <f t="array" ref="E1971">IF(INDEX(I:I,ROW())&lt;&gt;"",VALUE(TRIM(LEFT(INDEX(I:I,ROW()),6))),0)</f>
        <v>0</v>
      </c>
      <c r="F1971" s="283"/>
      <c r="G1971" s="287"/>
      <c r="H1971" s="302"/>
      <c r="I1971" s="288"/>
      <c r="J1971" s="302"/>
      <c r="K1971" s="303"/>
      <c r="L1971" s="50"/>
      <c r="M1971" s="63"/>
    </row>
    <row r="1972" spans="1:13">
      <c r="A1972" s="44" cm="1">
        <f t="array" aca="1" ref="A1972" ca="1">IF(INDEX(B:B,ROW()),COUNTIF(OFFSET(INDEX(B:B,ROW()),ROW()*-1+6,,ROW()-5),TRUE),0)</f>
        <v>0</v>
      </c>
      <c r="B1972" s="44" t="b" cm="1">
        <f t="array" ref="B1972">AND(分科號=INDEX(E:E,ROW()),INDEX(D:D,ROW())&gt;=分起日,INDEX(D:D,ROW())&lt;=分訖日,IF(分專案="全部",TRUE,INDEX(J:J,ROW())=分專案))</f>
        <v>0</v>
      </c>
      <c r="C1972" s="45" cm="1">
        <f t="array" ref="C1972">IF(INDEX(F:F,ROW())&lt;&gt;"",INDEX(F:F,ROW()),IF(INDEX(E:E,ROW())&lt;&gt;0,INDEX(C:C,ROW()-1),0))</f>
        <v>0</v>
      </c>
      <c r="D1972" s="44" cm="1">
        <f t="array" ref="D1972">IF(INDEX(G:G,ROW())&lt;&gt;"",INDEX(G:G,ROW()),IF(INDEX(E:E,ROW())&lt;&gt;0,INDEX(D:D,ROW()-1),0))</f>
        <v>0</v>
      </c>
      <c r="E1972" s="217" cm="1">
        <f t="array" ref="E1972">IF(INDEX(I:I,ROW())&lt;&gt;"",VALUE(TRIM(LEFT(INDEX(I:I,ROW()),6))),0)</f>
        <v>0</v>
      </c>
      <c r="F1972" s="283"/>
      <c r="G1972" s="287"/>
      <c r="H1972" s="302"/>
      <c r="I1972" s="288"/>
      <c r="J1972" s="302"/>
      <c r="K1972" s="303"/>
      <c r="L1972" s="50"/>
      <c r="M1972" s="63"/>
    </row>
    <row r="1973" spans="1:13">
      <c r="A1973" s="44" cm="1">
        <f t="array" aca="1" ref="A1973" ca="1">IF(INDEX(B:B,ROW()),COUNTIF(OFFSET(INDEX(B:B,ROW()),ROW()*-1+6,,ROW()-5),TRUE),0)</f>
        <v>0</v>
      </c>
      <c r="B1973" s="44" t="b" cm="1">
        <f t="array" ref="B1973">AND(分科號=INDEX(E:E,ROW()),INDEX(D:D,ROW())&gt;=分起日,INDEX(D:D,ROW())&lt;=分訖日,IF(分專案="全部",TRUE,INDEX(J:J,ROW())=分專案))</f>
        <v>0</v>
      </c>
      <c r="C1973" s="45" cm="1">
        <f t="array" ref="C1973">IF(INDEX(F:F,ROW())&lt;&gt;"",INDEX(F:F,ROW()),IF(INDEX(E:E,ROW())&lt;&gt;0,INDEX(C:C,ROW()-1),0))</f>
        <v>0</v>
      </c>
      <c r="D1973" s="44" cm="1">
        <f t="array" ref="D1973">IF(INDEX(G:G,ROW())&lt;&gt;"",INDEX(G:G,ROW()),IF(INDEX(E:E,ROW())&lt;&gt;0,INDEX(D:D,ROW()-1),0))</f>
        <v>0</v>
      </c>
      <c r="E1973" s="217" cm="1">
        <f t="array" ref="E1973">IF(INDEX(I:I,ROW())&lt;&gt;"",VALUE(TRIM(LEFT(INDEX(I:I,ROW()),6))),0)</f>
        <v>0</v>
      </c>
      <c r="F1973" s="283"/>
      <c r="G1973" s="287"/>
      <c r="H1973" s="302"/>
      <c r="I1973" s="288"/>
      <c r="J1973" s="302"/>
      <c r="K1973" s="303"/>
      <c r="L1973" s="50"/>
      <c r="M1973" s="63"/>
    </row>
    <row r="1974" spans="1:13">
      <c r="A1974" s="44" cm="1">
        <f t="array" aca="1" ref="A1974" ca="1">IF(INDEX(B:B,ROW()),COUNTIF(OFFSET(INDEX(B:B,ROW()),ROW()*-1+6,,ROW()-5),TRUE),0)</f>
        <v>0</v>
      </c>
      <c r="B1974" s="44" t="b" cm="1">
        <f t="array" ref="B1974">AND(分科號=INDEX(E:E,ROW()),INDEX(D:D,ROW())&gt;=分起日,INDEX(D:D,ROW())&lt;=分訖日,IF(分專案="全部",TRUE,INDEX(J:J,ROW())=分專案))</f>
        <v>0</v>
      </c>
      <c r="C1974" s="45" cm="1">
        <f t="array" ref="C1974">IF(INDEX(F:F,ROW())&lt;&gt;"",INDEX(F:F,ROW()),IF(INDEX(E:E,ROW())&lt;&gt;0,INDEX(C:C,ROW()-1),0))</f>
        <v>0</v>
      </c>
      <c r="D1974" s="44" cm="1">
        <f t="array" ref="D1974">IF(INDEX(G:G,ROW())&lt;&gt;"",INDEX(G:G,ROW()),IF(INDEX(E:E,ROW())&lt;&gt;0,INDEX(D:D,ROW()-1),0))</f>
        <v>0</v>
      </c>
      <c r="E1974" s="217" cm="1">
        <f t="array" ref="E1974">IF(INDEX(I:I,ROW())&lt;&gt;"",VALUE(TRIM(LEFT(INDEX(I:I,ROW()),6))),0)</f>
        <v>0</v>
      </c>
      <c r="F1974" s="283"/>
      <c r="G1974" s="287"/>
      <c r="H1974" s="302"/>
      <c r="I1974" s="288"/>
      <c r="J1974" s="302"/>
      <c r="K1974" s="303"/>
      <c r="L1974" s="50"/>
      <c r="M1974" s="63"/>
    </row>
    <row r="1975" spans="1:13">
      <c r="A1975" s="44" cm="1">
        <f t="array" aca="1" ref="A1975" ca="1">IF(INDEX(B:B,ROW()),COUNTIF(OFFSET(INDEX(B:B,ROW()),ROW()*-1+6,,ROW()-5),TRUE),0)</f>
        <v>0</v>
      </c>
      <c r="B1975" s="44" t="b" cm="1">
        <f t="array" ref="B1975">AND(分科號=INDEX(E:E,ROW()),INDEX(D:D,ROW())&gt;=分起日,INDEX(D:D,ROW())&lt;=分訖日,IF(分專案="全部",TRUE,INDEX(J:J,ROW())=分專案))</f>
        <v>0</v>
      </c>
      <c r="C1975" s="45" cm="1">
        <f t="array" ref="C1975">IF(INDEX(F:F,ROW())&lt;&gt;"",INDEX(F:F,ROW()),IF(INDEX(E:E,ROW())&lt;&gt;0,INDEX(C:C,ROW()-1),0))</f>
        <v>0</v>
      </c>
      <c r="D1975" s="44" cm="1">
        <f t="array" ref="D1975">IF(INDEX(G:G,ROW())&lt;&gt;"",INDEX(G:G,ROW()),IF(INDEX(E:E,ROW())&lt;&gt;0,INDEX(D:D,ROW()-1),0))</f>
        <v>0</v>
      </c>
      <c r="E1975" s="217" cm="1">
        <f t="array" ref="E1975">IF(INDEX(I:I,ROW())&lt;&gt;"",VALUE(TRIM(LEFT(INDEX(I:I,ROW()),6))),0)</f>
        <v>0</v>
      </c>
      <c r="F1975" s="283"/>
      <c r="G1975" s="287"/>
      <c r="H1975" s="302"/>
      <c r="I1975" s="288"/>
      <c r="J1975" s="302"/>
      <c r="K1975" s="303"/>
      <c r="L1975" s="50"/>
      <c r="M1975" s="63"/>
    </row>
    <row r="1976" spans="1:13">
      <c r="A1976" s="44" cm="1">
        <f t="array" aca="1" ref="A1976" ca="1">IF(INDEX(B:B,ROW()),COUNTIF(OFFSET(INDEX(B:B,ROW()),ROW()*-1+6,,ROW()-5),TRUE),0)</f>
        <v>0</v>
      </c>
      <c r="B1976" s="44" t="b" cm="1">
        <f t="array" ref="B1976">AND(分科號=INDEX(E:E,ROW()),INDEX(D:D,ROW())&gt;=分起日,INDEX(D:D,ROW())&lt;=分訖日,IF(分專案="全部",TRUE,INDEX(J:J,ROW())=分專案))</f>
        <v>0</v>
      </c>
      <c r="C1976" s="45" cm="1">
        <f t="array" ref="C1976">IF(INDEX(F:F,ROW())&lt;&gt;"",INDEX(F:F,ROW()),IF(INDEX(E:E,ROW())&lt;&gt;0,INDEX(C:C,ROW()-1),0))</f>
        <v>0</v>
      </c>
      <c r="D1976" s="44" cm="1">
        <f t="array" ref="D1976">IF(INDEX(G:G,ROW())&lt;&gt;"",INDEX(G:G,ROW()),IF(INDEX(E:E,ROW())&lt;&gt;0,INDEX(D:D,ROW()-1),0))</f>
        <v>0</v>
      </c>
      <c r="E1976" s="217" cm="1">
        <f t="array" ref="E1976">IF(INDEX(I:I,ROW())&lt;&gt;"",VALUE(TRIM(LEFT(INDEX(I:I,ROW()),6))),0)</f>
        <v>0</v>
      </c>
      <c r="F1976" s="283"/>
      <c r="G1976" s="287"/>
      <c r="H1976" s="302"/>
      <c r="I1976" s="288"/>
      <c r="J1976" s="302"/>
      <c r="K1976" s="303"/>
      <c r="L1976" s="50"/>
      <c r="M1976" s="63"/>
    </row>
    <row r="1977" spans="1:13">
      <c r="A1977" s="44" cm="1">
        <f t="array" aca="1" ref="A1977" ca="1">IF(INDEX(B:B,ROW()),COUNTIF(OFFSET(INDEX(B:B,ROW()),ROW()*-1+6,,ROW()-5),TRUE),0)</f>
        <v>0</v>
      </c>
      <c r="B1977" s="44" t="b" cm="1">
        <f t="array" ref="B1977">AND(分科號=INDEX(E:E,ROW()),INDEX(D:D,ROW())&gt;=分起日,INDEX(D:D,ROW())&lt;=分訖日,IF(分專案="全部",TRUE,INDEX(J:J,ROW())=分專案))</f>
        <v>0</v>
      </c>
      <c r="C1977" s="45" cm="1">
        <f t="array" ref="C1977">IF(INDEX(F:F,ROW())&lt;&gt;"",INDEX(F:F,ROW()),IF(INDEX(E:E,ROW())&lt;&gt;0,INDEX(C:C,ROW()-1),0))</f>
        <v>0</v>
      </c>
      <c r="D1977" s="44" cm="1">
        <f t="array" ref="D1977">IF(INDEX(G:G,ROW())&lt;&gt;"",INDEX(G:G,ROW()),IF(INDEX(E:E,ROW())&lt;&gt;0,INDEX(D:D,ROW()-1),0))</f>
        <v>0</v>
      </c>
      <c r="E1977" s="217" cm="1">
        <f t="array" ref="E1977">IF(INDEX(I:I,ROW())&lt;&gt;"",VALUE(TRIM(LEFT(INDEX(I:I,ROW()),6))),0)</f>
        <v>0</v>
      </c>
      <c r="F1977" s="283"/>
      <c r="G1977" s="287"/>
      <c r="H1977" s="302"/>
      <c r="I1977" s="288"/>
      <c r="J1977" s="302"/>
      <c r="K1977" s="303"/>
      <c r="L1977" s="50"/>
      <c r="M1977" s="63"/>
    </row>
    <row r="1978" spans="1:13">
      <c r="A1978" s="44" cm="1">
        <f t="array" aca="1" ref="A1978" ca="1">IF(INDEX(B:B,ROW()),COUNTIF(OFFSET(INDEX(B:B,ROW()),ROW()*-1+6,,ROW()-5),TRUE),0)</f>
        <v>0</v>
      </c>
      <c r="B1978" s="44" t="b" cm="1">
        <f t="array" ref="B1978">AND(分科號=INDEX(E:E,ROW()),INDEX(D:D,ROW())&gt;=分起日,INDEX(D:D,ROW())&lt;=分訖日,IF(分專案="全部",TRUE,INDEX(J:J,ROW())=分專案))</f>
        <v>0</v>
      </c>
      <c r="C1978" s="45" cm="1">
        <f t="array" ref="C1978">IF(INDEX(F:F,ROW())&lt;&gt;"",INDEX(F:F,ROW()),IF(INDEX(E:E,ROW())&lt;&gt;0,INDEX(C:C,ROW()-1),0))</f>
        <v>0</v>
      </c>
      <c r="D1978" s="44" cm="1">
        <f t="array" ref="D1978">IF(INDEX(G:G,ROW())&lt;&gt;"",INDEX(G:G,ROW()),IF(INDEX(E:E,ROW())&lt;&gt;0,INDEX(D:D,ROW()-1),0))</f>
        <v>0</v>
      </c>
      <c r="E1978" s="217" cm="1">
        <f t="array" ref="E1978">IF(INDEX(I:I,ROW())&lt;&gt;"",VALUE(TRIM(LEFT(INDEX(I:I,ROW()),6))),0)</f>
        <v>0</v>
      </c>
      <c r="F1978" s="283"/>
      <c r="G1978" s="287"/>
      <c r="H1978" s="302"/>
      <c r="I1978" s="288"/>
      <c r="J1978" s="302"/>
      <c r="K1978" s="303"/>
      <c r="L1978" s="50"/>
      <c r="M1978" s="63"/>
    </row>
    <row r="1979" spans="1:13">
      <c r="A1979" s="44" cm="1">
        <f t="array" aca="1" ref="A1979" ca="1">IF(INDEX(B:B,ROW()),COUNTIF(OFFSET(INDEX(B:B,ROW()),ROW()*-1+6,,ROW()-5),TRUE),0)</f>
        <v>0</v>
      </c>
      <c r="B1979" s="44" t="b" cm="1">
        <f t="array" ref="B1979">AND(分科號=INDEX(E:E,ROW()),INDEX(D:D,ROW())&gt;=分起日,INDEX(D:D,ROW())&lt;=分訖日,IF(分專案="全部",TRUE,INDEX(J:J,ROW())=分專案))</f>
        <v>0</v>
      </c>
      <c r="C1979" s="45" cm="1">
        <f t="array" ref="C1979">IF(INDEX(F:F,ROW())&lt;&gt;"",INDEX(F:F,ROW()),IF(INDEX(E:E,ROW())&lt;&gt;0,INDEX(C:C,ROW()-1),0))</f>
        <v>0</v>
      </c>
      <c r="D1979" s="44" cm="1">
        <f t="array" ref="D1979">IF(INDEX(G:G,ROW())&lt;&gt;"",INDEX(G:G,ROW()),IF(INDEX(E:E,ROW())&lt;&gt;0,INDEX(D:D,ROW()-1),0))</f>
        <v>0</v>
      </c>
      <c r="E1979" s="217" cm="1">
        <f t="array" ref="E1979">IF(INDEX(I:I,ROW())&lt;&gt;"",VALUE(TRIM(LEFT(INDEX(I:I,ROW()),6))),0)</f>
        <v>0</v>
      </c>
      <c r="F1979" s="283"/>
      <c r="G1979" s="287"/>
      <c r="H1979" s="302"/>
      <c r="I1979" s="288"/>
      <c r="J1979" s="302"/>
      <c r="K1979" s="303"/>
      <c r="L1979" s="50"/>
      <c r="M1979" s="63"/>
    </row>
    <row r="1980" spans="1:13">
      <c r="A1980" s="44" cm="1">
        <f t="array" aca="1" ref="A1980" ca="1">IF(INDEX(B:B,ROW()),COUNTIF(OFFSET(INDEX(B:B,ROW()),ROW()*-1+6,,ROW()-5),TRUE),0)</f>
        <v>0</v>
      </c>
      <c r="B1980" s="44" t="b" cm="1">
        <f t="array" ref="B1980">AND(分科號=INDEX(E:E,ROW()),INDEX(D:D,ROW())&gt;=分起日,INDEX(D:D,ROW())&lt;=分訖日,IF(分專案="全部",TRUE,INDEX(J:J,ROW())=分專案))</f>
        <v>0</v>
      </c>
      <c r="C1980" s="45" cm="1">
        <f t="array" ref="C1980">IF(INDEX(F:F,ROW())&lt;&gt;"",INDEX(F:F,ROW()),IF(INDEX(E:E,ROW())&lt;&gt;0,INDEX(C:C,ROW()-1),0))</f>
        <v>0</v>
      </c>
      <c r="D1980" s="44" cm="1">
        <f t="array" ref="D1980">IF(INDEX(G:G,ROW())&lt;&gt;"",INDEX(G:G,ROW()),IF(INDEX(E:E,ROW())&lt;&gt;0,INDEX(D:D,ROW()-1),0))</f>
        <v>0</v>
      </c>
      <c r="E1980" s="217" cm="1">
        <f t="array" ref="E1980">IF(INDEX(I:I,ROW())&lt;&gt;"",VALUE(TRIM(LEFT(INDEX(I:I,ROW()),6))),0)</f>
        <v>0</v>
      </c>
      <c r="F1980" s="283"/>
      <c r="G1980" s="287"/>
      <c r="H1980" s="302"/>
      <c r="I1980" s="288"/>
      <c r="J1980" s="302"/>
      <c r="K1980" s="303"/>
      <c r="L1980" s="50"/>
      <c r="M1980" s="63"/>
    </row>
    <row r="1981" spans="1:13">
      <c r="A1981" s="44" cm="1">
        <f t="array" aca="1" ref="A1981" ca="1">IF(INDEX(B:B,ROW()),COUNTIF(OFFSET(INDEX(B:B,ROW()),ROW()*-1+6,,ROW()-5),TRUE),0)</f>
        <v>0</v>
      </c>
      <c r="B1981" s="44" t="b" cm="1">
        <f t="array" ref="B1981">AND(分科號=INDEX(E:E,ROW()),INDEX(D:D,ROW())&gt;=分起日,INDEX(D:D,ROW())&lt;=分訖日,IF(分專案="全部",TRUE,INDEX(J:J,ROW())=分專案))</f>
        <v>0</v>
      </c>
      <c r="C1981" s="45" cm="1">
        <f t="array" ref="C1981">IF(INDEX(F:F,ROW())&lt;&gt;"",INDEX(F:F,ROW()),IF(INDEX(E:E,ROW())&lt;&gt;0,INDEX(C:C,ROW()-1),0))</f>
        <v>0</v>
      </c>
      <c r="D1981" s="44" cm="1">
        <f t="array" ref="D1981">IF(INDEX(G:G,ROW())&lt;&gt;"",INDEX(G:G,ROW()),IF(INDEX(E:E,ROW())&lt;&gt;0,INDEX(D:D,ROW()-1),0))</f>
        <v>0</v>
      </c>
      <c r="E1981" s="217" cm="1">
        <f t="array" ref="E1981">IF(INDEX(I:I,ROW())&lt;&gt;"",VALUE(TRIM(LEFT(INDEX(I:I,ROW()),6))),0)</f>
        <v>0</v>
      </c>
      <c r="F1981" s="283"/>
      <c r="G1981" s="287"/>
      <c r="H1981" s="302"/>
      <c r="I1981" s="288"/>
      <c r="J1981" s="302"/>
      <c r="K1981" s="303"/>
      <c r="L1981" s="50"/>
      <c r="M1981" s="63"/>
    </row>
    <row r="1982" spans="1:13">
      <c r="A1982" s="44" cm="1">
        <f t="array" aca="1" ref="A1982" ca="1">IF(INDEX(B:B,ROW()),COUNTIF(OFFSET(INDEX(B:B,ROW()),ROW()*-1+6,,ROW()-5),TRUE),0)</f>
        <v>0</v>
      </c>
      <c r="B1982" s="44" t="b" cm="1">
        <f t="array" ref="B1982">AND(分科號=INDEX(E:E,ROW()),INDEX(D:D,ROW())&gt;=分起日,INDEX(D:D,ROW())&lt;=分訖日,IF(分專案="全部",TRUE,INDEX(J:J,ROW())=分專案))</f>
        <v>0</v>
      </c>
      <c r="C1982" s="45" cm="1">
        <f t="array" ref="C1982">IF(INDEX(F:F,ROW())&lt;&gt;"",INDEX(F:F,ROW()),IF(INDEX(E:E,ROW())&lt;&gt;0,INDEX(C:C,ROW()-1),0))</f>
        <v>0</v>
      </c>
      <c r="D1982" s="44" cm="1">
        <f t="array" ref="D1982">IF(INDEX(G:G,ROW())&lt;&gt;"",INDEX(G:G,ROW()),IF(INDEX(E:E,ROW())&lt;&gt;0,INDEX(D:D,ROW()-1),0))</f>
        <v>0</v>
      </c>
      <c r="E1982" s="217" cm="1">
        <f t="array" ref="E1982">IF(INDEX(I:I,ROW())&lt;&gt;"",VALUE(TRIM(LEFT(INDEX(I:I,ROW()),6))),0)</f>
        <v>0</v>
      </c>
      <c r="F1982" s="283"/>
      <c r="G1982" s="287"/>
      <c r="H1982" s="302"/>
      <c r="I1982" s="288"/>
      <c r="J1982" s="302"/>
      <c r="K1982" s="303"/>
      <c r="L1982" s="50"/>
      <c r="M1982" s="63"/>
    </row>
    <row r="1983" spans="1:13">
      <c r="A1983" s="44" cm="1">
        <f t="array" aca="1" ref="A1983" ca="1">IF(INDEX(B:B,ROW()),COUNTIF(OFFSET(INDEX(B:B,ROW()),ROW()*-1+6,,ROW()-5),TRUE),0)</f>
        <v>0</v>
      </c>
      <c r="B1983" s="44" t="b" cm="1">
        <f t="array" ref="B1983">AND(分科號=INDEX(E:E,ROW()),INDEX(D:D,ROW())&gt;=分起日,INDEX(D:D,ROW())&lt;=分訖日,IF(分專案="全部",TRUE,INDEX(J:J,ROW())=分專案))</f>
        <v>0</v>
      </c>
      <c r="C1983" s="45" cm="1">
        <f t="array" ref="C1983">IF(INDEX(F:F,ROW())&lt;&gt;"",INDEX(F:F,ROW()),IF(INDEX(E:E,ROW())&lt;&gt;0,INDEX(C:C,ROW()-1),0))</f>
        <v>0</v>
      </c>
      <c r="D1983" s="44" cm="1">
        <f t="array" ref="D1983">IF(INDEX(G:G,ROW())&lt;&gt;"",INDEX(G:G,ROW()),IF(INDEX(E:E,ROW())&lt;&gt;0,INDEX(D:D,ROW()-1),0))</f>
        <v>0</v>
      </c>
      <c r="E1983" s="217" cm="1">
        <f t="array" ref="E1983">IF(INDEX(I:I,ROW())&lt;&gt;"",VALUE(TRIM(LEFT(INDEX(I:I,ROW()),6))),0)</f>
        <v>0</v>
      </c>
      <c r="F1983" s="283"/>
      <c r="G1983" s="287"/>
      <c r="H1983" s="302"/>
      <c r="I1983" s="288"/>
      <c r="J1983" s="302"/>
      <c r="K1983" s="303"/>
      <c r="L1983" s="50"/>
      <c r="M1983" s="63"/>
    </row>
    <row r="1984" spans="1:13">
      <c r="A1984" s="44" cm="1">
        <f t="array" aca="1" ref="A1984" ca="1">IF(INDEX(B:B,ROW()),COUNTIF(OFFSET(INDEX(B:B,ROW()),ROW()*-1+6,,ROW()-5),TRUE),0)</f>
        <v>0</v>
      </c>
      <c r="B1984" s="44" t="b" cm="1">
        <f t="array" ref="B1984">AND(分科號=INDEX(E:E,ROW()),INDEX(D:D,ROW())&gt;=分起日,INDEX(D:D,ROW())&lt;=分訖日,IF(分專案="全部",TRUE,INDEX(J:J,ROW())=分專案))</f>
        <v>0</v>
      </c>
      <c r="C1984" s="45" cm="1">
        <f t="array" ref="C1984">IF(INDEX(F:F,ROW())&lt;&gt;"",INDEX(F:F,ROW()),IF(INDEX(E:E,ROW())&lt;&gt;0,INDEX(C:C,ROW()-1),0))</f>
        <v>0</v>
      </c>
      <c r="D1984" s="44" cm="1">
        <f t="array" ref="D1984">IF(INDEX(G:G,ROW())&lt;&gt;"",INDEX(G:G,ROW()),IF(INDEX(E:E,ROW())&lt;&gt;0,INDEX(D:D,ROW()-1),0))</f>
        <v>0</v>
      </c>
      <c r="E1984" s="217" cm="1">
        <f t="array" ref="E1984">IF(INDEX(I:I,ROW())&lt;&gt;"",VALUE(TRIM(LEFT(INDEX(I:I,ROW()),6))),0)</f>
        <v>0</v>
      </c>
      <c r="F1984" s="283"/>
      <c r="G1984" s="287"/>
      <c r="H1984" s="302"/>
      <c r="I1984" s="288"/>
      <c r="J1984" s="302"/>
      <c r="K1984" s="303"/>
      <c r="L1984" s="50"/>
      <c r="M1984" s="63"/>
    </row>
    <row r="1985" spans="1:13">
      <c r="A1985" s="44" cm="1">
        <f t="array" aca="1" ref="A1985" ca="1">IF(INDEX(B:B,ROW()),COUNTIF(OFFSET(INDEX(B:B,ROW()),ROW()*-1+6,,ROW()-5),TRUE),0)</f>
        <v>0</v>
      </c>
      <c r="B1985" s="44" t="b" cm="1">
        <f t="array" ref="B1985">AND(分科號=INDEX(E:E,ROW()),INDEX(D:D,ROW())&gt;=分起日,INDEX(D:D,ROW())&lt;=分訖日,IF(分專案="全部",TRUE,INDEX(J:J,ROW())=分專案))</f>
        <v>0</v>
      </c>
      <c r="C1985" s="45" cm="1">
        <f t="array" ref="C1985">IF(INDEX(F:F,ROW())&lt;&gt;"",INDEX(F:F,ROW()),IF(INDEX(E:E,ROW())&lt;&gt;0,INDEX(C:C,ROW()-1),0))</f>
        <v>0</v>
      </c>
      <c r="D1985" s="44" cm="1">
        <f t="array" ref="D1985">IF(INDEX(G:G,ROW())&lt;&gt;"",INDEX(G:G,ROW()),IF(INDEX(E:E,ROW())&lt;&gt;0,INDEX(D:D,ROW()-1),0))</f>
        <v>0</v>
      </c>
      <c r="E1985" s="217" cm="1">
        <f t="array" ref="E1985">IF(INDEX(I:I,ROW())&lt;&gt;"",VALUE(TRIM(LEFT(INDEX(I:I,ROW()),6))),0)</f>
        <v>0</v>
      </c>
      <c r="F1985" s="283"/>
      <c r="G1985" s="287"/>
      <c r="H1985" s="302"/>
      <c r="I1985" s="288"/>
      <c r="J1985" s="302"/>
      <c r="K1985" s="303"/>
      <c r="L1985" s="50"/>
      <c r="M1985" s="63"/>
    </row>
    <row r="1986" spans="1:13">
      <c r="A1986" s="44" cm="1">
        <f t="array" aca="1" ref="A1986" ca="1">IF(INDEX(B:B,ROW()),COUNTIF(OFFSET(INDEX(B:B,ROW()),ROW()*-1+6,,ROW()-5),TRUE),0)</f>
        <v>0</v>
      </c>
      <c r="B1986" s="44" t="b" cm="1">
        <f t="array" ref="B1986">AND(分科號=INDEX(E:E,ROW()),INDEX(D:D,ROW())&gt;=分起日,INDEX(D:D,ROW())&lt;=分訖日,IF(分專案="全部",TRUE,INDEX(J:J,ROW())=分專案))</f>
        <v>0</v>
      </c>
      <c r="C1986" s="45" cm="1">
        <f t="array" ref="C1986">IF(INDEX(F:F,ROW())&lt;&gt;"",INDEX(F:F,ROW()),IF(INDEX(E:E,ROW())&lt;&gt;0,INDEX(C:C,ROW()-1),0))</f>
        <v>0</v>
      </c>
      <c r="D1986" s="44" cm="1">
        <f t="array" ref="D1986">IF(INDEX(G:G,ROW())&lt;&gt;"",INDEX(G:G,ROW()),IF(INDEX(E:E,ROW())&lt;&gt;0,INDEX(D:D,ROW()-1),0))</f>
        <v>0</v>
      </c>
      <c r="E1986" s="217" cm="1">
        <f t="array" ref="E1986">IF(INDEX(I:I,ROW())&lt;&gt;"",VALUE(TRIM(LEFT(INDEX(I:I,ROW()),6))),0)</f>
        <v>0</v>
      </c>
      <c r="F1986" s="283"/>
      <c r="G1986" s="287"/>
      <c r="H1986" s="302"/>
      <c r="I1986" s="288"/>
      <c r="J1986" s="302"/>
      <c r="K1986" s="303"/>
      <c r="L1986" s="50"/>
      <c r="M1986" s="63"/>
    </row>
    <row r="1987" spans="1:13">
      <c r="A1987" s="44" cm="1">
        <f t="array" aca="1" ref="A1987" ca="1">IF(INDEX(B:B,ROW()),COUNTIF(OFFSET(INDEX(B:B,ROW()),ROW()*-1+6,,ROW()-5),TRUE),0)</f>
        <v>0</v>
      </c>
      <c r="B1987" s="44" t="b" cm="1">
        <f t="array" ref="B1987">AND(分科號=INDEX(E:E,ROW()),INDEX(D:D,ROW())&gt;=分起日,INDEX(D:D,ROW())&lt;=分訖日,IF(分專案="全部",TRUE,INDEX(J:J,ROW())=分專案))</f>
        <v>0</v>
      </c>
      <c r="C1987" s="45" cm="1">
        <f t="array" ref="C1987">IF(INDEX(F:F,ROW())&lt;&gt;"",INDEX(F:F,ROW()),IF(INDEX(E:E,ROW())&lt;&gt;0,INDEX(C:C,ROW()-1),0))</f>
        <v>0</v>
      </c>
      <c r="D1987" s="44" cm="1">
        <f t="array" ref="D1987">IF(INDEX(G:G,ROW())&lt;&gt;"",INDEX(G:G,ROW()),IF(INDEX(E:E,ROW())&lt;&gt;0,INDEX(D:D,ROW()-1),0))</f>
        <v>0</v>
      </c>
      <c r="E1987" s="217" cm="1">
        <f t="array" ref="E1987">IF(INDEX(I:I,ROW())&lt;&gt;"",VALUE(TRIM(LEFT(INDEX(I:I,ROW()),6))),0)</f>
        <v>0</v>
      </c>
      <c r="F1987" s="283"/>
      <c r="G1987" s="287"/>
      <c r="H1987" s="302"/>
      <c r="I1987" s="288"/>
      <c r="J1987" s="302"/>
      <c r="K1987" s="303"/>
      <c r="L1987" s="50"/>
      <c r="M1987" s="63"/>
    </row>
    <row r="1988" spans="1:13">
      <c r="A1988" s="44" cm="1">
        <f t="array" aca="1" ref="A1988" ca="1">IF(INDEX(B:B,ROW()),COUNTIF(OFFSET(INDEX(B:B,ROW()),ROW()*-1+6,,ROW()-5),TRUE),0)</f>
        <v>0</v>
      </c>
      <c r="B1988" s="44" t="b" cm="1">
        <f t="array" ref="B1988">AND(分科號=INDEX(E:E,ROW()),INDEX(D:D,ROW())&gt;=分起日,INDEX(D:D,ROW())&lt;=分訖日,IF(分專案="全部",TRUE,INDEX(J:J,ROW())=分專案))</f>
        <v>0</v>
      </c>
      <c r="C1988" s="45" cm="1">
        <f t="array" ref="C1988">IF(INDEX(F:F,ROW())&lt;&gt;"",INDEX(F:F,ROW()),IF(INDEX(E:E,ROW())&lt;&gt;0,INDEX(C:C,ROW()-1),0))</f>
        <v>0</v>
      </c>
      <c r="D1988" s="44" cm="1">
        <f t="array" ref="D1988">IF(INDEX(G:G,ROW())&lt;&gt;"",INDEX(G:G,ROW()),IF(INDEX(E:E,ROW())&lt;&gt;0,INDEX(D:D,ROW()-1),0))</f>
        <v>0</v>
      </c>
      <c r="E1988" s="217" cm="1">
        <f t="array" ref="E1988">IF(INDEX(I:I,ROW())&lt;&gt;"",VALUE(TRIM(LEFT(INDEX(I:I,ROW()),6))),0)</f>
        <v>0</v>
      </c>
      <c r="F1988" s="283"/>
      <c r="G1988" s="287"/>
      <c r="H1988" s="302"/>
      <c r="I1988" s="288"/>
      <c r="J1988" s="302"/>
      <c r="K1988" s="303"/>
      <c r="L1988" s="50"/>
      <c r="M1988" s="63"/>
    </row>
    <row r="1989" spans="1:13">
      <c r="A1989" s="44" cm="1">
        <f t="array" aca="1" ref="A1989" ca="1">IF(INDEX(B:B,ROW()),COUNTIF(OFFSET(INDEX(B:B,ROW()),ROW()*-1+6,,ROW()-5),TRUE),0)</f>
        <v>0</v>
      </c>
      <c r="B1989" s="44" t="b" cm="1">
        <f t="array" ref="B1989">AND(分科號=INDEX(E:E,ROW()),INDEX(D:D,ROW())&gt;=分起日,INDEX(D:D,ROW())&lt;=分訖日,IF(分專案="全部",TRUE,INDEX(J:J,ROW())=分專案))</f>
        <v>0</v>
      </c>
      <c r="C1989" s="45" cm="1">
        <f t="array" ref="C1989">IF(INDEX(F:F,ROW())&lt;&gt;"",INDEX(F:F,ROW()),IF(INDEX(E:E,ROW())&lt;&gt;0,INDEX(C:C,ROW()-1),0))</f>
        <v>0</v>
      </c>
      <c r="D1989" s="44" cm="1">
        <f t="array" ref="D1989">IF(INDEX(G:G,ROW())&lt;&gt;"",INDEX(G:G,ROW()),IF(INDEX(E:E,ROW())&lt;&gt;0,INDEX(D:D,ROW()-1),0))</f>
        <v>0</v>
      </c>
      <c r="E1989" s="217" cm="1">
        <f t="array" ref="E1989">IF(INDEX(I:I,ROW())&lt;&gt;"",VALUE(TRIM(LEFT(INDEX(I:I,ROW()),6))),0)</f>
        <v>0</v>
      </c>
      <c r="F1989" s="283"/>
      <c r="G1989" s="287"/>
      <c r="H1989" s="302"/>
      <c r="I1989" s="288"/>
      <c r="J1989" s="302"/>
      <c r="K1989" s="303"/>
      <c r="L1989" s="50"/>
      <c r="M1989" s="63"/>
    </row>
    <row r="1990" spans="1:13">
      <c r="A1990" s="44" cm="1">
        <f t="array" aca="1" ref="A1990" ca="1">IF(INDEX(B:B,ROW()),COUNTIF(OFFSET(INDEX(B:B,ROW()),ROW()*-1+6,,ROW()-5),TRUE),0)</f>
        <v>0</v>
      </c>
      <c r="B1990" s="44" t="b" cm="1">
        <f t="array" ref="B1990">AND(分科號=INDEX(E:E,ROW()),INDEX(D:D,ROW())&gt;=分起日,INDEX(D:D,ROW())&lt;=分訖日,IF(分專案="全部",TRUE,INDEX(J:J,ROW())=分專案))</f>
        <v>0</v>
      </c>
      <c r="C1990" s="45" cm="1">
        <f t="array" ref="C1990">IF(INDEX(F:F,ROW())&lt;&gt;"",INDEX(F:F,ROW()),IF(INDEX(E:E,ROW())&lt;&gt;0,INDEX(C:C,ROW()-1),0))</f>
        <v>0</v>
      </c>
      <c r="D1990" s="44" cm="1">
        <f t="array" ref="D1990">IF(INDEX(G:G,ROW())&lt;&gt;"",INDEX(G:G,ROW()),IF(INDEX(E:E,ROW())&lt;&gt;0,INDEX(D:D,ROW()-1),0))</f>
        <v>0</v>
      </c>
      <c r="E1990" s="217" cm="1">
        <f t="array" ref="E1990">IF(INDEX(I:I,ROW())&lt;&gt;"",VALUE(TRIM(LEFT(INDEX(I:I,ROW()),6))),0)</f>
        <v>0</v>
      </c>
      <c r="F1990" s="283"/>
      <c r="G1990" s="287"/>
      <c r="H1990" s="302"/>
      <c r="I1990" s="288"/>
      <c r="J1990" s="302"/>
      <c r="K1990" s="303"/>
      <c r="L1990" s="50"/>
      <c r="M1990" s="63"/>
    </row>
    <row r="1991" spans="1:13">
      <c r="A1991" s="44" cm="1">
        <f t="array" aca="1" ref="A1991" ca="1">IF(INDEX(B:B,ROW()),COUNTIF(OFFSET(INDEX(B:B,ROW()),ROW()*-1+6,,ROW()-5),TRUE),0)</f>
        <v>0</v>
      </c>
      <c r="B1991" s="44" t="b" cm="1">
        <f t="array" ref="B1991">AND(分科號=INDEX(E:E,ROW()),INDEX(D:D,ROW())&gt;=分起日,INDEX(D:D,ROW())&lt;=分訖日,IF(分專案="全部",TRUE,INDEX(J:J,ROW())=分專案))</f>
        <v>0</v>
      </c>
      <c r="C1991" s="45" cm="1">
        <f t="array" ref="C1991">IF(INDEX(F:F,ROW())&lt;&gt;"",INDEX(F:F,ROW()),IF(INDEX(E:E,ROW())&lt;&gt;0,INDEX(C:C,ROW()-1),0))</f>
        <v>0</v>
      </c>
      <c r="D1991" s="44" cm="1">
        <f t="array" ref="D1991">IF(INDEX(G:G,ROW())&lt;&gt;"",INDEX(G:G,ROW()),IF(INDEX(E:E,ROW())&lt;&gt;0,INDEX(D:D,ROW()-1),0))</f>
        <v>0</v>
      </c>
      <c r="E1991" s="217" cm="1">
        <f t="array" ref="E1991">IF(INDEX(I:I,ROW())&lt;&gt;"",VALUE(TRIM(LEFT(INDEX(I:I,ROW()),6))),0)</f>
        <v>0</v>
      </c>
      <c r="F1991" s="283"/>
      <c r="G1991" s="287"/>
      <c r="H1991" s="302"/>
      <c r="I1991" s="288"/>
      <c r="J1991" s="302"/>
      <c r="K1991" s="303"/>
      <c r="L1991" s="50"/>
      <c r="M1991" s="63"/>
    </row>
    <row r="1992" spans="1:13">
      <c r="A1992" s="44" cm="1">
        <f t="array" aca="1" ref="A1992" ca="1">IF(INDEX(B:B,ROW()),COUNTIF(OFFSET(INDEX(B:B,ROW()),ROW()*-1+6,,ROW()-5),TRUE),0)</f>
        <v>0</v>
      </c>
      <c r="B1992" s="44" t="b" cm="1">
        <f t="array" ref="B1992">AND(分科號=INDEX(E:E,ROW()),INDEX(D:D,ROW())&gt;=分起日,INDEX(D:D,ROW())&lt;=分訖日,IF(分專案="全部",TRUE,INDEX(J:J,ROW())=分專案))</f>
        <v>0</v>
      </c>
      <c r="C1992" s="45" cm="1">
        <f t="array" ref="C1992">IF(INDEX(F:F,ROW())&lt;&gt;"",INDEX(F:F,ROW()),IF(INDEX(E:E,ROW())&lt;&gt;0,INDEX(C:C,ROW()-1),0))</f>
        <v>0</v>
      </c>
      <c r="D1992" s="44" cm="1">
        <f t="array" ref="D1992">IF(INDEX(G:G,ROW())&lt;&gt;"",INDEX(G:G,ROW()),IF(INDEX(E:E,ROW())&lt;&gt;0,INDEX(D:D,ROW()-1),0))</f>
        <v>0</v>
      </c>
      <c r="E1992" s="217" cm="1">
        <f t="array" ref="E1992">IF(INDEX(I:I,ROW())&lt;&gt;"",VALUE(TRIM(LEFT(INDEX(I:I,ROW()),6))),0)</f>
        <v>0</v>
      </c>
      <c r="F1992" s="283"/>
      <c r="G1992" s="287"/>
      <c r="H1992" s="302"/>
      <c r="I1992" s="288"/>
      <c r="J1992" s="302"/>
      <c r="K1992" s="303"/>
      <c r="L1992" s="50"/>
      <c r="M1992" s="63"/>
    </row>
    <row r="1993" spans="1:13">
      <c r="A1993" s="44" cm="1">
        <f t="array" aca="1" ref="A1993" ca="1">IF(INDEX(B:B,ROW()),COUNTIF(OFFSET(INDEX(B:B,ROW()),ROW()*-1+6,,ROW()-5),TRUE),0)</f>
        <v>0</v>
      </c>
      <c r="B1993" s="44" t="b" cm="1">
        <f t="array" ref="B1993">AND(分科號=INDEX(E:E,ROW()),INDEX(D:D,ROW())&gt;=分起日,INDEX(D:D,ROW())&lt;=分訖日,IF(分專案="全部",TRUE,INDEX(J:J,ROW())=分專案))</f>
        <v>0</v>
      </c>
      <c r="C1993" s="45" cm="1">
        <f t="array" ref="C1993">IF(INDEX(F:F,ROW())&lt;&gt;"",INDEX(F:F,ROW()),IF(INDEX(E:E,ROW())&lt;&gt;0,INDEX(C:C,ROW()-1),0))</f>
        <v>0</v>
      </c>
      <c r="D1993" s="44" cm="1">
        <f t="array" ref="D1993">IF(INDEX(G:G,ROW())&lt;&gt;"",INDEX(G:G,ROW()),IF(INDEX(E:E,ROW())&lt;&gt;0,INDEX(D:D,ROW()-1),0))</f>
        <v>0</v>
      </c>
      <c r="E1993" s="217" cm="1">
        <f t="array" ref="E1993">IF(INDEX(I:I,ROW())&lt;&gt;"",VALUE(TRIM(LEFT(INDEX(I:I,ROW()),6))),0)</f>
        <v>0</v>
      </c>
      <c r="F1993" s="283"/>
      <c r="G1993" s="287"/>
      <c r="H1993" s="302"/>
      <c r="I1993" s="288"/>
      <c r="J1993" s="302"/>
      <c r="K1993" s="303"/>
      <c r="L1993" s="50"/>
      <c r="M1993" s="63"/>
    </row>
    <row r="1994" spans="1:13">
      <c r="A1994" s="44" cm="1">
        <f t="array" aca="1" ref="A1994" ca="1">IF(INDEX(B:B,ROW()),COUNTIF(OFFSET(INDEX(B:B,ROW()),ROW()*-1+6,,ROW()-5),TRUE),0)</f>
        <v>0</v>
      </c>
      <c r="B1994" s="44" t="b" cm="1">
        <f t="array" ref="B1994">AND(分科號=INDEX(E:E,ROW()),INDEX(D:D,ROW())&gt;=分起日,INDEX(D:D,ROW())&lt;=分訖日,IF(分專案="全部",TRUE,INDEX(J:J,ROW())=分專案))</f>
        <v>0</v>
      </c>
      <c r="C1994" s="45" cm="1">
        <f t="array" ref="C1994">IF(INDEX(F:F,ROW())&lt;&gt;"",INDEX(F:F,ROW()),IF(INDEX(E:E,ROW())&lt;&gt;0,INDEX(C:C,ROW()-1),0))</f>
        <v>0</v>
      </c>
      <c r="D1994" s="44" cm="1">
        <f t="array" ref="D1994">IF(INDEX(G:G,ROW())&lt;&gt;"",INDEX(G:G,ROW()),IF(INDEX(E:E,ROW())&lt;&gt;0,INDEX(D:D,ROW()-1),0))</f>
        <v>0</v>
      </c>
      <c r="E1994" s="217" cm="1">
        <f t="array" ref="E1994">IF(INDEX(I:I,ROW())&lt;&gt;"",VALUE(TRIM(LEFT(INDEX(I:I,ROW()),6))),0)</f>
        <v>0</v>
      </c>
      <c r="F1994" s="283"/>
      <c r="G1994" s="287"/>
      <c r="H1994" s="302"/>
      <c r="I1994" s="288"/>
      <c r="J1994" s="302"/>
      <c r="K1994" s="303"/>
      <c r="L1994" s="50"/>
      <c r="M1994" s="63"/>
    </row>
    <row r="1995" spans="1:13">
      <c r="A1995" s="44" cm="1">
        <f t="array" aca="1" ref="A1995" ca="1">IF(INDEX(B:B,ROW()),COUNTIF(OFFSET(INDEX(B:B,ROW()),ROW()*-1+6,,ROW()-5),TRUE),0)</f>
        <v>0</v>
      </c>
      <c r="B1995" s="44" t="b" cm="1">
        <f t="array" ref="B1995">AND(分科號=INDEX(E:E,ROW()),INDEX(D:D,ROW())&gt;=分起日,INDEX(D:D,ROW())&lt;=分訖日,IF(分專案="全部",TRUE,INDEX(J:J,ROW())=分專案))</f>
        <v>0</v>
      </c>
      <c r="C1995" s="45" cm="1">
        <f t="array" ref="C1995">IF(INDEX(F:F,ROW())&lt;&gt;"",INDEX(F:F,ROW()),IF(INDEX(E:E,ROW())&lt;&gt;0,INDEX(C:C,ROW()-1),0))</f>
        <v>0</v>
      </c>
      <c r="D1995" s="44" cm="1">
        <f t="array" ref="D1995">IF(INDEX(G:G,ROW())&lt;&gt;"",INDEX(G:G,ROW()),IF(INDEX(E:E,ROW())&lt;&gt;0,INDEX(D:D,ROW()-1),0))</f>
        <v>0</v>
      </c>
      <c r="E1995" s="217" cm="1">
        <f t="array" ref="E1995">IF(INDEX(I:I,ROW())&lt;&gt;"",VALUE(TRIM(LEFT(INDEX(I:I,ROW()),6))),0)</f>
        <v>0</v>
      </c>
      <c r="F1995" s="283"/>
      <c r="G1995" s="287"/>
      <c r="H1995" s="302"/>
      <c r="I1995" s="288"/>
      <c r="J1995" s="302"/>
      <c r="K1995" s="303"/>
      <c r="L1995" s="50"/>
      <c r="M1995" s="63"/>
    </row>
    <row r="1996" spans="1:13">
      <c r="A1996" s="44" cm="1">
        <f t="array" aca="1" ref="A1996" ca="1">IF(INDEX(B:B,ROW()),COUNTIF(OFFSET(INDEX(B:B,ROW()),ROW()*-1+6,,ROW()-5),TRUE),0)</f>
        <v>0</v>
      </c>
      <c r="B1996" s="44" t="b" cm="1">
        <f t="array" ref="B1996">AND(分科號=INDEX(E:E,ROW()),INDEX(D:D,ROW())&gt;=分起日,INDEX(D:D,ROW())&lt;=分訖日,IF(分專案="全部",TRUE,INDEX(J:J,ROW())=分專案))</f>
        <v>0</v>
      </c>
      <c r="C1996" s="45" cm="1">
        <f t="array" ref="C1996">IF(INDEX(F:F,ROW())&lt;&gt;"",INDEX(F:F,ROW()),IF(INDEX(E:E,ROW())&lt;&gt;0,INDEX(C:C,ROW()-1),0))</f>
        <v>0</v>
      </c>
      <c r="D1996" s="44" cm="1">
        <f t="array" ref="D1996">IF(INDEX(G:G,ROW())&lt;&gt;"",INDEX(G:G,ROW()),IF(INDEX(E:E,ROW())&lt;&gt;0,INDEX(D:D,ROW()-1),0))</f>
        <v>0</v>
      </c>
      <c r="E1996" s="217" cm="1">
        <f t="array" ref="E1996">IF(INDEX(I:I,ROW())&lt;&gt;"",VALUE(TRIM(LEFT(INDEX(I:I,ROW()),6))),0)</f>
        <v>0</v>
      </c>
      <c r="F1996" s="283"/>
      <c r="G1996" s="287"/>
      <c r="H1996" s="302"/>
      <c r="I1996" s="288"/>
      <c r="J1996" s="302"/>
      <c r="K1996" s="303"/>
      <c r="L1996" s="50"/>
      <c r="M1996" s="63"/>
    </row>
    <row r="1997" spans="1:13">
      <c r="A1997" s="44" cm="1">
        <f t="array" aca="1" ref="A1997" ca="1">IF(INDEX(B:B,ROW()),COUNTIF(OFFSET(INDEX(B:B,ROW()),ROW()*-1+6,,ROW()-5),TRUE),0)</f>
        <v>0</v>
      </c>
      <c r="B1997" s="44" t="b" cm="1">
        <f t="array" ref="B1997">AND(分科號=INDEX(E:E,ROW()),INDEX(D:D,ROW())&gt;=分起日,INDEX(D:D,ROW())&lt;=分訖日,IF(分專案="全部",TRUE,INDEX(J:J,ROW())=分專案))</f>
        <v>0</v>
      </c>
      <c r="C1997" s="45" cm="1">
        <f t="array" ref="C1997">IF(INDEX(F:F,ROW())&lt;&gt;"",INDEX(F:F,ROW()),IF(INDEX(E:E,ROW())&lt;&gt;0,INDEX(C:C,ROW()-1),0))</f>
        <v>0</v>
      </c>
      <c r="D1997" s="44" cm="1">
        <f t="array" ref="D1997">IF(INDEX(G:G,ROW())&lt;&gt;"",INDEX(G:G,ROW()),IF(INDEX(E:E,ROW())&lt;&gt;0,INDEX(D:D,ROW()-1),0))</f>
        <v>0</v>
      </c>
      <c r="E1997" s="217" cm="1">
        <f t="array" ref="E1997">IF(INDEX(I:I,ROW())&lt;&gt;"",VALUE(TRIM(LEFT(INDEX(I:I,ROW()),6))),0)</f>
        <v>0</v>
      </c>
      <c r="F1997" s="283"/>
      <c r="G1997" s="287"/>
      <c r="H1997" s="302"/>
      <c r="I1997" s="288"/>
      <c r="J1997" s="302"/>
      <c r="K1997" s="303"/>
      <c r="L1997" s="50"/>
      <c r="M1997" s="63"/>
    </row>
    <row r="1998" spans="1:13">
      <c r="A1998" s="44" cm="1">
        <f t="array" aca="1" ref="A1998" ca="1">IF(INDEX(B:B,ROW()),COUNTIF(OFFSET(INDEX(B:B,ROW()),ROW()*-1+6,,ROW()-5),TRUE),0)</f>
        <v>0</v>
      </c>
      <c r="B1998" s="44" t="b" cm="1">
        <f t="array" ref="B1998">AND(分科號=INDEX(E:E,ROW()),INDEX(D:D,ROW())&gt;=分起日,INDEX(D:D,ROW())&lt;=分訖日,IF(分專案="全部",TRUE,INDEX(J:J,ROW())=分專案))</f>
        <v>0</v>
      </c>
      <c r="C1998" s="45" cm="1">
        <f t="array" ref="C1998">IF(INDEX(F:F,ROW())&lt;&gt;"",INDEX(F:F,ROW()),IF(INDEX(E:E,ROW())&lt;&gt;0,INDEX(C:C,ROW()-1),0))</f>
        <v>0</v>
      </c>
      <c r="D1998" s="44" cm="1">
        <f t="array" ref="D1998">IF(INDEX(G:G,ROW())&lt;&gt;"",INDEX(G:G,ROW()),IF(INDEX(E:E,ROW())&lt;&gt;0,INDEX(D:D,ROW()-1),0))</f>
        <v>0</v>
      </c>
      <c r="E1998" s="217" cm="1">
        <f t="array" ref="E1998">IF(INDEX(I:I,ROW())&lt;&gt;"",VALUE(TRIM(LEFT(INDEX(I:I,ROW()),6))),0)</f>
        <v>0</v>
      </c>
      <c r="F1998" s="283"/>
      <c r="G1998" s="287"/>
      <c r="H1998" s="302"/>
      <c r="I1998" s="288"/>
      <c r="J1998" s="302"/>
      <c r="K1998" s="303"/>
      <c r="L1998" s="50"/>
      <c r="M1998" s="63"/>
    </row>
    <row r="1999" spans="1:13">
      <c r="A1999" s="44" cm="1">
        <f t="array" aca="1" ref="A1999" ca="1">IF(INDEX(B:B,ROW()),COUNTIF(OFFSET(INDEX(B:B,ROW()),ROW()*-1+6,,ROW()-5),TRUE),0)</f>
        <v>0</v>
      </c>
      <c r="B1999" s="44" t="b" cm="1">
        <f t="array" ref="B1999">AND(分科號=INDEX(E:E,ROW()),INDEX(D:D,ROW())&gt;=分起日,INDEX(D:D,ROW())&lt;=分訖日,IF(分專案="全部",TRUE,INDEX(J:J,ROW())=分專案))</f>
        <v>0</v>
      </c>
      <c r="C1999" s="45" cm="1">
        <f t="array" ref="C1999">IF(INDEX(F:F,ROW())&lt;&gt;"",INDEX(F:F,ROW()),IF(INDEX(E:E,ROW())&lt;&gt;0,INDEX(C:C,ROW()-1),0))</f>
        <v>0</v>
      </c>
      <c r="D1999" s="44" cm="1">
        <f t="array" ref="D1999">IF(INDEX(G:G,ROW())&lt;&gt;"",INDEX(G:G,ROW()),IF(INDEX(E:E,ROW())&lt;&gt;0,INDEX(D:D,ROW()-1),0))</f>
        <v>0</v>
      </c>
      <c r="E1999" s="217" cm="1">
        <f t="array" ref="E1999">IF(INDEX(I:I,ROW())&lt;&gt;"",VALUE(TRIM(LEFT(INDEX(I:I,ROW()),6))),0)</f>
        <v>0</v>
      </c>
      <c r="F1999" s="283"/>
      <c r="G1999" s="287"/>
      <c r="H1999" s="302"/>
      <c r="I1999" s="288"/>
      <c r="J1999" s="302"/>
      <c r="K1999" s="303"/>
      <c r="L1999" s="50"/>
      <c r="M1999" s="63"/>
    </row>
    <row r="2000" spans="1:13">
      <c r="A2000" s="44" cm="1">
        <f t="array" aca="1" ref="A2000" ca="1">IF(INDEX(B:B,ROW()),COUNTIF(OFFSET(INDEX(B:B,ROW()),ROW()*-1+6,,ROW()-5),TRUE),0)</f>
        <v>0</v>
      </c>
      <c r="B2000" s="44" t="b" cm="1">
        <f t="array" ref="B2000">AND(分科號=INDEX(E:E,ROW()),INDEX(D:D,ROW())&gt;=分起日,INDEX(D:D,ROW())&lt;=分訖日,IF(分專案="全部",TRUE,INDEX(J:J,ROW())=分專案))</f>
        <v>0</v>
      </c>
      <c r="C2000" s="45" cm="1">
        <f t="array" ref="C2000">IF(INDEX(F:F,ROW())&lt;&gt;"",INDEX(F:F,ROW()),IF(INDEX(E:E,ROW())&lt;&gt;0,INDEX(C:C,ROW()-1),0))</f>
        <v>0</v>
      </c>
      <c r="D2000" s="44" cm="1">
        <f t="array" ref="D2000">IF(INDEX(G:G,ROW())&lt;&gt;"",INDEX(G:G,ROW()),IF(INDEX(E:E,ROW())&lt;&gt;0,INDEX(D:D,ROW()-1),0))</f>
        <v>0</v>
      </c>
      <c r="E2000" s="217" cm="1">
        <f t="array" ref="E2000">IF(INDEX(I:I,ROW())&lt;&gt;"",VALUE(TRIM(LEFT(INDEX(I:I,ROW()),6))),0)</f>
        <v>0</v>
      </c>
      <c r="F2000" s="283"/>
      <c r="G2000" s="287"/>
      <c r="H2000" s="302"/>
      <c r="I2000" s="288"/>
      <c r="J2000" s="302"/>
      <c r="K2000" s="303"/>
      <c r="L2000" s="50"/>
      <c r="M2000" s="63"/>
    </row>
    <row r="2001" spans="1:13">
      <c r="A2001" s="44" cm="1">
        <f t="array" aca="1" ref="A2001" ca="1">IF(INDEX(B:B,ROW()),COUNTIF(OFFSET(INDEX(B:B,ROW()),ROW()*-1+6,,ROW()-5),TRUE),0)</f>
        <v>0</v>
      </c>
      <c r="B2001" s="44" t="b" cm="1">
        <f t="array" ref="B2001">AND(分科號=INDEX(E:E,ROW()),INDEX(D:D,ROW())&gt;=分起日,INDEX(D:D,ROW())&lt;=分訖日,IF(分專案="全部",TRUE,INDEX(J:J,ROW())=分專案))</f>
        <v>0</v>
      </c>
      <c r="C2001" s="45" cm="1">
        <f t="array" ref="C2001">IF(INDEX(F:F,ROW())&lt;&gt;"",INDEX(F:F,ROW()),IF(INDEX(E:E,ROW())&lt;&gt;0,INDEX(C:C,ROW()-1),0))</f>
        <v>0</v>
      </c>
      <c r="D2001" s="44" cm="1">
        <f t="array" ref="D2001">IF(INDEX(G:G,ROW())&lt;&gt;"",INDEX(G:G,ROW()),IF(INDEX(E:E,ROW())&lt;&gt;0,INDEX(D:D,ROW()-1),0))</f>
        <v>0</v>
      </c>
      <c r="E2001" s="217" cm="1">
        <f t="array" ref="E2001">IF(INDEX(I:I,ROW())&lt;&gt;"",VALUE(TRIM(LEFT(INDEX(I:I,ROW()),6))),0)</f>
        <v>0</v>
      </c>
      <c r="F2001" s="283"/>
      <c r="G2001" s="287"/>
      <c r="H2001" s="302"/>
      <c r="I2001" s="288"/>
      <c r="J2001" s="302"/>
      <c r="K2001" s="303"/>
      <c r="L2001" s="50"/>
      <c r="M2001" s="63"/>
    </row>
    <row r="2002" spans="1:13">
      <c r="A2002" s="44" cm="1">
        <f t="array" aca="1" ref="A2002" ca="1">IF(INDEX(B:B,ROW()),COUNTIF(OFFSET(INDEX(B:B,ROW()),ROW()*-1+6,,ROW()-5),TRUE),0)</f>
        <v>0</v>
      </c>
      <c r="B2002" s="44" t="b" cm="1">
        <f t="array" ref="B2002">AND(分科號=INDEX(E:E,ROW()),INDEX(D:D,ROW())&gt;=分起日,INDEX(D:D,ROW())&lt;=分訖日,IF(分專案="全部",TRUE,INDEX(J:J,ROW())=分專案))</f>
        <v>0</v>
      </c>
      <c r="C2002" s="45" cm="1">
        <f t="array" ref="C2002">IF(INDEX(F:F,ROW())&lt;&gt;"",INDEX(F:F,ROW()),IF(INDEX(E:E,ROW())&lt;&gt;0,INDEX(C:C,ROW()-1),0))</f>
        <v>0</v>
      </c>
      <c r="D2002" s="44" cm="1">
        <f t="array" ref="D2002">IF(INDEX(G:G,ROW())&lt;&gt;"",INDEX(G:G,ROW()),IF(INDEX(E:E,ROW())&lt;&gt;0,INDEX(D:D,ROW()-1),0))</f>
        <v>0</v>
      </c>
      <c r="E2002" s="217" cm="1">
        <f t="array" ref="E2002">IF(INDEX(I:I,ROW())&lt;&gt;"",VALUE(TRIM(LEFT(INDEX(I:I,ROW()),6))),0)</f>
        <v>0</v>
      </c>
      <c r="F2002" s="283"/>
      <c r="G2002" s="287"/>
      <c r="H2002" s="302"/>
      <c r="I2002" s="288"/>
      <c r="J2002" s="302"/>
      <c r="K2002" s="303"/>
      <c r="L2002" s="50"/>
      <c r="M2002" s="63"/>
    </row>
    <row r="2003" spans="1:13">
      <c r="A2003" s="44" cm="1">
        <f t="array" aca="1" ref="A2003" ca="1">IF(INDEX(B:B,ROW()),COUNTIF(OFFSET(INDEX(B:B,ROW()),ROW()*-1+6,,ROW()-5),TRUE),0)</f>
        <v>0</v>
      </c>
      <c r="B2003" s="44" t="b" cm="1">
        <f t="array" ref="B2003">AND(分科號=INDEX(E:E,ROW()),INDEX(D:D,ROW())&gt;=分起日,INDEX(D:D,ROW())&lt;=分訖日,IF(分專案="全部",TRUE,INDEX(J:J,ROW())=分專案))</f>
        <v>0</v>
      </c>
      <c r="C2003" s="45" cm="1">
        <f t="array" ref="C2003">IF(INDEX(F:F,ROW())&lt;&gt;"",INDEX(F:F,ROW()),IF(INDEX(E:E,ROW())&lt;&gt;0,INDEX(C:C,ROW()-1),0))</f>
        <v>0</v>
      </c>
      <c r="D2003" s="44" cm="1">
        <f t="array" ref="D2003">IF(INDEX(G:G,ROW())&lt;&gt;"",INDEX(G:G,ROW()),IF(INDEX(E:E,ROW())&lt;&gt;0,INDEX(D:D,ROW()-1),0))</f>
        <v>0</v>
      </c>
      <c r="E2003" s="217" cm="1">
        <f t="array" ref="E2003">IF(INDEX(I:I,ROW())&lt;&gt;"",VALUE(TRIM(LEFT(INDEX(I:I,ROW()),6))),0)</f>
        <v>0</v>
      </c>
      <c r="F2003" s="283"/>
      <c r="G2003" s="287"/>
      <c r="H2003" s="302"/>
      <c r="I2003" s="288"/>
      <c r="J2003" s="302"/>
      <c r="K2003" s="303"/>
      <c r="L2003" s="50"/>
      <c r="M2003" s="63"/>
    </row>
    <row r="2004" spans="1:13">
      <c r="A2004" s="44" cm="1">
        <f t="array" aca="1" ref="A2004" ca="1">IF(INDEX(B:B,ROW()),COUNTIF(OFFSET(INDEX(B:B,ROW()),ROW()*-1+6,,ROW()-5),TRUE),0)</f>
        <v>0</v>
      </c>
      <c r="B2004" s="44" t="b" cm="1">
        <f t="array" ref="B2004">AND(分科號=INDEX(E:E,ROW()),INDEX(D:D,ROW())&gt;=分起日,INDEX(D:D,ROW())&lt;=分訖日,IF(分專案="全部",TRUE,INDEX(J:J,ROW())=分專案))</f>
        <v>0</v>
      </c>
      <c r="C2004" s="45" cm="1">
        <f t="array" ref="C2004">IF(INDEX(F:F,ROW())&lt;&gt;"",INDEX(F:F,ROW()),IF(INDEX(E:E,ROW())&lt;&gt;0,INDEX(C:C,ROW()-1),0))</f>
        <v>0</v>
      </c>
      <c r="D2004" s="44" cm="1">
        <f t="array" ref="D2004">IF(INDEX(G:G,ROW())&lt;&gt;"",INDEX(G:G,ROW()),IF(INDEX(E:E,ROW())&lt;&gt;0,INDEX(D:D,ROW()-1),0))</f>
        <v>0</v>
      </c>
      <c r="E2004" s="217" cm="1">
        <f t="array" ref="E2004">IF(INDEX(I:I,ROW())&lt;&gt;"",VALUE(TRIM(LEFT(INDEX(I:I,ROW()),6))),0)</f>
        <v>0</v>
      </c>
      <c r="F2004" s="283"/>
      <c r="G2004" s="287"/>
      <c r="H2004" s="302"/>
      <c r="I2004" s="288"/>
      <c r="J2004" s="302"/>
      <c r="K2004" s="303"/>
      <c r="L2004" s="50"/>
      <c r="M2004" s="63"/>
    </row>
    <row r="2005" spans="1:13">
      <c r="A2005" s="44" cm="1">
        <f t="array" aca="1" ref="A2005" ca="1">IF(INDEX(B:B,ROW()),COUNTIF(OFFSET(INDEX(B:B,ROW()),ROW()*-1+6,,ROW()-5),TRUE),0)</f>
        <v>0</v>
      </c>
      <c r="B2005" s="44" t="b" cm="1">
        <f t="array" ref="B2005">AND(分科號=INDEX(E:E,ROW()),INDEX(D:D,ROW())&gt;=分起日,INDEX(D:D,ROW())&lt;=分訖日,IF(分專案="全部",TRUE,INDEX(J:J,ROW())=分專案))</f>
        <v>0</v>
      </c>
      <c r="C2005" s="45" cm="1">
        <f t="array" ref="C2005">IF(INDEX(F:F,ROW())&lt;&gt;"",INDEX(F:F,ROW()),IF(INDEX(E:E,ROW())&lt;&gt;0,INDEX(C:C,ROW()-1),0))</f>
        <v>0</v>
      </c>
      <c r="D2005" s="44" cm="1">
        <f t="array" ref="D2005">IF(INDEX(G:G,ROW())&lt;&gt;"",INDEX(G:G,ROW()),IF(INDEX(E:E,ROW())&lt;&gt;0,INDEX(D:D,ROW()-1),0))</f>
        <v>0</v>
      </c>
      <c r="E2005" s="217" cm="1">
        <f t="array" ref="E2005">IF(INDEX(I:I,ROW())&lt;&gt;"",VALUE(TRIM(LEFT(INDEX(I:I,ROW()),6))),0)</f>
        <v>0</v>
      </c>
      <c r="F2005" s="283"/>
      <c r="G2005" s="287"/>
      <c r="H2005" s="302"/>
      <c r="I2005" s="288"/>
      <c r="J2005" s="302"/>
      <c r="K2005" s="303"/>
      <c r="L2005" s="50"/>
      <c r="M2005" s="63"/>
    </row>
    <row r="2006" spans="1:13">
      <c r="A2006" s="44" cm="1">
        <f t="array" aca="1" ref="A2006" ca="1">IF(INDEX(B:B,ROW()),COUNTIF(OFFSET(INDEX(B:B,ROW()),ROW()*-1+6,,ROW()-5),TRUE),0)</f>
        <v>0</v>
      </c>
      <c r="B2006" s="44" t="b" cm="1">
        <f t="array" ref="B2006">AND(分科號=INDEX(E:E,ROW()),INDEX(D:D,ROW())&gt;=分起日,INDEX(D:D,ROW())&lt;=分訖日,IF(分專案="全部",TRUE,INDEX(J:J,ROW())=分專案))</f>
        <v>0</v>
      </c>
      <c r="C2006" s="45" cm="1">
        <f t="array" ref="C2006">IF(INDEX(F:F,ROW())&lt;&gt;"",INDEX(F:F,ROW()),IF(INDEX(E:E,ROW())&lt;&gt;0,INDEX(C:C,ROW()-1),0))</f>
        <v>0</v>
      </c>
      <c r="D2006" s="44" cm="1">
        <f t="array" ref="D2006">IF(INDEX(G:G,ROW())&lt;&gt;"",INDEX(G:G,ROW()),IF(INDEX(E:E,ROW())&lt;&gt;0,INDEX(D:D,ROW()-1),0))</f>
        <v>0</v>
      </c>
      <c r="E2006" s="217" cm="1">
        <f t="array" ref="E2006">IF(INDEX(I:I,ROW())&lt;&gt;"",VALUE(TRIM(LEFT(INDEX(I:I,ROW()),6))),0)</f>
        <v>0</v>
      </c>
      <c r="F2006" s="283"/>
      <c r="G2006" s="287"/>
      <c r="H2006" s="302"/>
      <c r="I2006" s="288"/>
      <c r="J2006" s="302"/>
      <c r="K2006" s="303"/>
      <c r="L2006" s="50"/>
      <c r="M2006" s="63"/>
    </row>
    <row r="2007" spans="1:13">
      <c r="A2007" s="44" cm="1">
        <f t="array" aca="1" ref="A2007" ca="1">IF(INDEX(B:B,ROW()),COUNTIF(OFFSET(INDEX(B:B,ROW()),ROW()*-1+6,,ROW()-5),TRUE),0)</f>
        <v>0</v>
      </c>
      <c r="B2007" s="44" t="b" cm="1">
        <f t="array" ref="B2007">AND(分科號=INDEX(E:E,ROW()),INDEX(D:D,ROW())&gt;=分起日,INDEX(D:D,ROW())&lt;=分訖日,IF(分專案="全部",TRUE,INDEX(J:J,ROW())=分專案))</f>
        <v>0</v>
      </c>
      <c r="C2007" s="45" cm="1">
        <f t="array" ref="C2007">IF(INDEX(F:F,ROW())&lt;&gt;"",INDEX(F:F,ROW()),IF(INDEX(E:E,ROW())&lt;&gt;0,INDEX(C:C,ROW()-1),0))</f>
        <v>0</v>
      </c>
      <c r="D2007" s="44" cm="1">
        <f t="array" ref="D2007">IF(INDEX(G:G,ROW())&lt;&gt;"",INDEX(G:G,ROW()),IF(INDEX(E:E,ROW())&lt;&gt;0,INDEX(D:D,ROW()-1),0))</f>
        <v>0</v>
      </c>
      <c r="E2007" s="217" cm="1">
        <f t="array" ref="E2007">IF(INDEX(I:I,ROW())&lt;&gt;"",VALUE(TRIM(LEFT(INDEX(I:I,ROW()),6))),0)</f>
        <v>0</v>
      </c>
      <c r="F2007" s="283"/>
      <c r="G2007" s="287"/>
      <c r="H2007" s="302"/>
      <c r="I2007" s="288"/>
      <c r="J2007" s="302"/>
      <c r="K2007" s="303"/>
      <c r="L2007" s="50"/>
      <c r="M2007" s="63"/>
    </row>
    <row r="2008" spans="1:13">
      <c r="A2008" s="44" cm="1">
        <f t="array" aca="1" ref="A2008" ca="1">IF(INDEX(B:B,ROW()),COUNTIF(OFFSET(INDEX(B:B,ROW()),ROW()*-1+6,,ROW()-5),TRUE),0)</f>
        <v>0</v>
      </c>
      <c r="B2008" s="44" t="b" cm="1">
        <f t="array" ref="B2008">AND(分科號=INDEX(E:E,ROW()),INDEX(D:D,ROW())&gt;=分起日,INDEX(D:D,ROW())&lt;=分訖日,IF(分專案="全部",TRUE,INDEX(J:J,ROW())=分專案))</f>
        <v>0</v>
      </c>
      <c r="C2008" s="45" cm="1">
        <f t="array" ref="C2008">IF(INDEX(F:F,ROW())&lt;&gt;"",INDEX(F:F,ROW()),IF(INDEX(E:E,ROW())&lt;&gt;0,INDEX(C:C,ROW()-1),0))</f>
        <v>0</v>
      </c>
      <c r="D2008" s="44" cm="1">
        <f t="array" ref="D2008">IF(INDEX(G:G,ROW())&lt;&gt;"",INDEX(G:G,ROW()),IF(INDEX(E:E,ROW())&lt;&gt;0,INDEX(D:D,ROW()-1),0))</f>
        <v>0</v>
      </c>
      <c r="E2008" s="217" cm="1">
        <f t="array" ref="E2008">IF(INDEX(I:I,ROW())&lt;&gt;"",VALUE(TRIM(LEFT(INDEX(I:I,ROW()),6))),0)</f>
        <v>0</v>
      </c>
      <c r="F2008" s="283"/>
      <c r="G2008" s="287"/>
      <c r="H2008" s="302"/>
      <c r="I2008" s="288"/>
      <c r="J2008" s="302"/>
      <c r="K2008" s="303"/>
      <c r="L2008" s="50"/>
      <c r="M2008" s="63"/>
    </row>
    <row r="2009" spans="1:13">
      <c r="A2009" s="44" cm="1">
        <f t="array" aca="1" ref="A2009" ca="1">IF(INDEX(B:B,ROW()),COUNTIF(OFFSET(INDEX(B:B,ROW()),ROW()*-1+6,,ROW()-5),TRUE),0)</f>
        <v>0</v>
      </c>
      <c r="B2009" s="44" t="b" cm="1">
        <f t="array" ref="B2009">AND(分科號=INDEX(E:E,ROW()),INDEX(D:D,ROW())&gt;=分起日,INDEX(D:D,ROW())&lt;=分訖日,IF(分專案="全部",TRUE,INDEX(J:J,ROW())=分專案))</f>
        <v>0</v>
      </c>
      <c r="C2009" s="45" cm="1">
        <f t="array" ref="C2009">IF(INDEX(F:F,ROW())&lt;&gt;"",INDEX(F:F,ROW()),IF(INDEX(E:E,ROW())&lt;&gt;0,INDEX(C:C,ROW()-1),0))</f>
        <v>0</v>
      </c>
      <c r="D2009" s="44" cm="1">
        <f t="array" ref="D2009">IF(INDEX(G:G,ROW())&lt;&gt;"",INDEX(G:G,ROW()),IF(INDEX(E:E,ROW())&lt;&gt;0,INDEX(D:D,ROW()-1),0))</f>
        <v>0</v>
      </c>
      <c r="E2009" s="217" cm="1">
        <f t="array" ref="E2009">IF(INDEX(I:I,ROW())&lt;&gt;"",VALUE(TRIM(LEFT(INDEX(I:I,ROW()),6))),0)</f>
        <v>0</v>
      </c>
      <c r="F2009" s="283"/>
      <c r="G2009" s="287"/>
      <c r="H2009" s="302"/>
      <c r="I2009" s="288"/>
      <c r="J2009" s="302"/>
      <c r="K2009" s="303"/>
      <c r="L2009" s="50"/>
      <c r="M2009" s="63"/>
    </row>
    <row r="2010" spans="1:13">
      <c r="A2010" s="44" cm="1">
        <f t="array" aca="1" ref="A2010" ca="1">IF(INDEX(B:B,ROW()),COUNTIF(OFFSET(INDEX(B:B,ROW()),ROW()*-1+6,,ROW()-5),TRUE),0)</f>
        <v>0</v>
      </c>
      <c r="B2010" s="44" t="b" cm="1">
        <f t="array" ref="B2010">AND(分科號=INDEX(E:E,ROW()),INDEX(D:D,ROW())&gt;=分起日,INDEX(D:D,ROW())&lt;=分訖日,IF(分專案="全部",TRUE,INDEX(J:J,ROW())=分專案))</f>
        <v>0</v>
      </c>
      <c r="C2010" s="45" cm="1">
        <f t="array" ref="C2010">IF(INDEX(F:F,ROW())&lt;&gt;"",INDEX(F:F,ROW()),IF(INDEX(E:E,ROW())&lt;&gt;0,INDEX(C:C,ROW()-1),0))</f>
        <v>0</v>
      </c>
      <c r="D2010" s="44" cm="1">
        <f t="array" ref="D2010">IF(INDEX(G:G,ROW())&lt;&gt;"",INDEX(G:G,ROW()),IF(INDEX(E:E,ROW())&lt;&gt;0,INDEX(D:D,ROW()-1),0))</f>
        <v>0</v>
      </c>
      <c r="E2010" s="217" cm="1">
        <f t="array" ref="E2010">IF(INDEX(I:I,ROW())&lt;&gt;"",VALUE(TRIM(LEFT(INDEX(I:I,ROW()),6))),0)</f>
        <v>0</v>
      </c>
      <c r="F2010" s="283"/>
      <c r="G2010" s="287"/>
      <c r="H2010" s="302"/>
      <c r="I2010" s="288"/>
      <c r="J2010" s="302"/>
      <c r="K2010" s="303"/>
      <c r="L2010" s="50"/>
      <c r="M2010" s="63"/>
    </row>
    <row r="2011" spans="1:13">
      <c r="A2011" s="44" cm="1">
        <f t="array" aca="1" ref="A2011" ca="1">IF(INDEX(B:B,ROW()),COUNTIF(OFFSET(INDEX(B:B,ROW()),ROW()*-1+6,,ROW()-5),TRUE),0)</f>
        <v>0</v>
      </c>
      <c r="B2011" s="44" t="b" cm="1">
        <f t="array" ref="B2011">AND(分科號=INDEX(E:E,ROW()),INDEX(D:D,ROW())&gt;=分起日,INDEX(D:D,ROW())&lt;=分訖日,IF(分專案="全部",TRUE,INDEX(J:J,ROW())=分專案))</f>
        <v>0</v>
      </c>
      <c r="C2011" s="45" cm="1">
        <f t="array" ref="C2011">IF(INDEX(F:F,ROW())&lt;&gt;"",INDEX(F:F,ROW()),IF(INDEX(E:E,ROW())&lt;&gt;0,INDEX(C:C,ROW()-1),0))</f>
        <v>0</v>
      </c>
      <c r="D2011" s="44" cm="1">
        <f t="array" ref="D2011">IF(INDEX(G:G,ROW())&lt;&gt;"",INDEX(G:G,ROW()),IF(INDEX(E:E,ROW())&lt;&gt;0,INDEX(D:D,ROW()-1),0))</f>
        <v>0</v>
      </c>
      <c r="E2011" s="217" cm="1">
        <f t="array" ref="E2011">IF(INDEX(I:I,ROW())&lt;&gt;"",VALUE(TRIM(LEFT(INDEX(I:I,ROW()),6))),0)</f>
        <v>0</v>
      </c>
      <c r="F2011" s="283"/>
      <c r="G2011" s="287"/>
      <c r="H2011" s="302"/>
      <c r="I2011" s="288"/>
      <c r="J2011" s="302"/>
      <c r="K2011" s="303"/>
      <c r="L2011" s="50"/>
      <c r="M2011" s="63"/>
    </row>
    <row r="2012" spans="1:13">
      <c r="A2012" s="44" cm="1">
        <f t="array" aca="1" ref="A2012" ca="1">IF(INDEX(B:B,ROW()),COUNTIF(OFFSET(INDEX(B:B,ROW()),ROW()*-1+6,,ROW()-5),TRUE),0)</f>
        <v>0</v>
      </c>
      <c r="B2012" s="44" t="b" cm="1">
        <f t="array" ref="B2012">AND(分科號=INDEX(E:E,ROW()),INDEX(D:D,ROW())&gt;=分起日,INDEX(D:D,ROW())&lt;=分訖日,IF(分專案="全部",TRUE,INDEX(J:J,ROW())=分專案))</f>
        <v>0</v>
      </c>
      <c r="C2012" s="45" cm="1">
        <f t="array" ref="C2012">IF(INDEX(F:F,ROW())&lt;&gt;"",INDEX(F:F,ROW()),IF(INDEX(E:E,ROW())&lt;&gt;0,INDEX(C:C,ROW()-1),0))</f>
        <v>0</v>
      </c>
      <c r="D2012" s="44" cm="1">
        <f t="array" ref="D2012">IF(INDEX(G:G,ROW())&lt;&gt;"",INDEX(G:G,ROW()),IF(INDEX(E:E,ROW())&lt;&gt;0,INDEX(D:D,ROW()-1),0))</f>
        <v>0</v>
      </c>
      <c r="E2012" s="217" cm="1">
        <f t="array" ref="E2012">IF(INDEX(I:I,ROW())&lt;&gt;"",VALUE(TRIM(LEFT(INDEX(I:I,ROW()),6))),0)</f>
        <v>0</v>
      </c>
      <c r="F2012" s="283"/>
      <c r="G2012" s="287"/>
      <c r="H2012" s="302"/>
      <c r="I2012" s="288"/>
      <c r="J2012" s="302"/>
      <c r="K2012" s="303"/>
      <c r="L2012" s="50"/>
      <c r="M2012" s="63"/>
    </row>
    <row r="2013" spans="1:13">
      <c r="A2013" s="44" cm="1">
        <f t="array" aca="1" ref="A2013" ca="1">IF(INDEX(B:B,ROW()),COUNTIF(OFFSET(INDEX(B:B,ROW()),ROW()*-1+6,,ROW()-5),TRUE),0)</f>
        <v>0</v>
      </c>
      <c r="B2013" s="44" t="b" cm="1">
        <f t="array" ref="B2013">AND(分科號=INDEX(E:E,ROW()),INDEX(D:D,ROW())&gt;=分起日,INDEX(D:D,ROW())&lt;=分訖日,IF(分專案="全部",TRUE,INDEX(J:J,ROW())=分專案))</f>
        <v>0</v>
      </c>
      <c r="C2013" s="45" cm="1">
        <f t="array" ref="C2013">IF(INDEX(F:F,ROW())&lt;&gt;"",INDEX(F:F,ROW()),IF(INDEX(E:E,ROW())&lt;&gt;0,INDEX(C:C,ROW()-1),0))</f>
        <v>0</v>
      </c>
      <c r="D2013" s="44" cm="1">
        <f t="array" ref="D2013">IF(INDEX(G:G,ROW())&lt;&gt;"",INDEX(G:G,ROW()),IF(INDEX(E:E,ROW())&lt;&gt;0,INDEX(D:D,ROW()-1),0))</f>
        <v>0</v>
      </c>
      <c r="E2013" s="217" cm="1">
        <f t="array" ref="E2013">IF(INDEX(I:I,ROW())&lt;&gt;"",VALUE(TRIM(LEFT(INDEX(I:I,ROW()),6))),0)</f>
        <v>0</v>
      </c>
      <c r="F2013" s="283"/>
      <c r="G2013" s="287"/>
      <c r="H2013" s="302"/>
      <c r="I2013" s="288"/>
      <c r="J2013" s="302"/>
      <c r="K2013" s="303"/>
      <c r="L2013" s="50"/>
      <c r="M2013" s="63"/>
    </row>
    <row r="2014" spans="1:13">
      <c r="A2014" s="44" cm="1">
        <f t="array" aca="1" ref="A2014" ca="1">IF(INDEX(B:B,ROW()),COUNTIF(OFFSET(INDEX(B:B,ROW()),ROW()*-1+6,,ROW()-5),TRUE),0)</f>
        <v>0</v>
      </c>
      <c r="B2014" s="44" t="b" cm="1">
        <f t="array" ref="B2014">AND(分科號=INDEX(E:E,ROW()),INDEX(D:D,ROW())&gt;=分起日,INDEX(D:D,ROW())&lt;=分訖日,IF(分專案="全部",TRUE,INDEX(J:J,ROW())=分專案))</f>
        <v>0</v>
      </c>
      <c r="C2014" s="45" cm="1">
        <f t="array" ref="C2014">IF(INDEX(F:F,ROW())&lt;&gt;"",INDEX(F:F,ROW()),IF(INDEX(E:E,ROW())&lt;&gt;0,INDEX(C:C,ROW()-1),0))</f>
        <v>0</v>
      </c>
      <c r="D2014" s="44" cm="1">
        <f t="array" ref="D2014">IF(INDEX(G:G,ROW())&lt;&gt;"",INDEX(G:G,ROW()),IF(INDEX(E:E,ROW())&lt;&gt;0,INDEX(D:D,ROW()-1),0))</f>
        <v>0</v>
      </c>
      <c r="E2014" s="217" cm="1">
        <f t="array" ref="E2014">IF(INDEX(I:I,ROW())&lt;&gt;"",VALUE(TRIM(LEFT(INDEX(I:I,ROW()),6))),0)</f>
        <v>0</v>
      </c>
      <c r="F2014" s="283"/>
      <c r="G2014" s="287"/>
      <c r="H2014" s="302"/>
      <c r="I2014" s="288"/>
      <c r="J2014" s="302"/>
      <c r="K2014" s="303"/>
      <c r="L2014" s="50"/>
      <c r="M2014" s="63"/>
    </row>
    <row r="2015" spans="1:13">
      <c r="A2015" s="44" cm="1">
        <f t="array" aca="1" ref="A2015" ca="1">IF(INDEX(B:B,ROW()),COUNTIF(OFFSET(INDEX(B:B,ROW()),ROW()*-1+6,,ROW()-5),TRUE),0)</f>
        <v>0</v>
      </c>
      <c r="B2015" s="44" t="b" cm="1">
        <f t="array" ref="B2015">AND(分科號=INDEX(E:E,ROW()),INDEX(D:D,ROW())&gt;=分起日,INDEX(D:D,ROW())&lt;=分訖日,IF(分專案="全部",TRUE,INDEX(J:J,ROW())=分專案))</f>
        <v>0</v>
      </c>
      <c r="C2015" s="45" cm="1">
        <f t="array" ref="C2015">IF(INDEX(F:F,ROW())&lt;&gt;"",INDEX(F:F,ROW()),IF(INDEX(E:E,ROW())&lt;&gt;0,INDEX(C:C,ROW()-1),0))</f>
        <v>0</v>
      </c>
      <c r="D2015" s="44" cm="1">
        <f t="array" ref="D2015">IF(INDEX(G:G,ROW())&lt;&gt;"",INDEX(G:G,ROW()),IF(INDEX(E:E,ROW())&lt;&gt;0,INDEX(D:D,ROW()-1),0))</f>
        <v>0</v>
      </c>
      <c r="E2015" s="217" cm="1">
        <f t="array" ref="E2015">IF(INDEX(I:I,ROW())&lt;&gt;"",VALUE(TRIM(LEFT(INDEX(I:I,ROW()),6))),0)</f>
        <v>0</v>
      </c>
      <c r="F2015" s="283"/>
      <c r="G2015" s="287"/>
      <c r="H2015" s="302"/>
      <c r="I2015" s="288"/>
      <c r="J2015" s="302"/>
      <c r="K2015" s="303"/>
      <c r="L2015" s="50"/>
      <c r="M2015" s="63"/>
    </row>
    <row r="2016" spans="1:13">
      <c r="A2016" s="44" cm="1">
        <f t="array" aca="1" ref="A2016" ca="1">IF(INDEX(B:B,ROW()),COUNTIF(OFFSET(INDEX(B:B,ROW()),ROW()*-1+6,,ROW()-5),TRUE),0)</f>
        <v>0</v>
      </c>
      <c r="B2016" s="44" t="b" cm="1">
        <f t="array" ref="B2016">AND(分科號=INDEX(E:E,ROW()),INDEX(D:D,ROW())&gt;=分起日,INDEX(D:D,ROW())&lt;=分訖日,IF(分專案="全部",TRUE,INDEX(J:J,ROW())=分專案))</f>
        <v>0</v>
      </c>
      <c r="C2016" s="45" cm="1">
        <f t="array" ref="C2016">IF(INDEX(F:F,ROW())&lt;&gt;"",INDEX(F:F,ROW()),IF(INDEX(E:E,ROW())&lt;&gt;0,INDEX(C:C,ROW()-1),0))</f>
        <v>0</v>
      </c>
      <c r="D2016" s="44" cm="1">
        <f t="array" ref="D2016">IF(INDEX(G:G,ROW())&lt;&gt;"",INDEX(G:G,ROW()),IF(INDEX(E:E,ROW())&lt;&gt;0,INDEX(D:D,ROW()-1),0))</f>
        <v>0</v>
      </c>
      <c r="E2016" s="217" cm="1">
        <f t="array" ref="E2016">IF(INDEX(I:I,ROW())&lt;&gt;"",VALUE(TRIM(LEFT(INDEX(I:I,ROW()),6))),0)</f>
        <v>0</v>
      </c>
      <c r="F2016" s="283"/>
      <c r="G2016" s="287"/>
      <c r="H2016" s="302"/>
      <c r="I2016" s="288"/>
      <c r="J2016" s="302"/>
      <c r="K2016" s="303"/>
      <c r="L2016" s="50"/>
      <c r="M2016" s="63"/>
    </row>
    <row r="2017" spans="1:13">
      <c r="A2017" s="44" cm="1">
        <f t="array" aca="1" ref="A2017" ca="1">IF(INDEX(B:B,ROW()),COUNTIF(OFFSET(INDEX(B:B,ROW()),ROW()*-1+6,,ROW()-5),TRUE),0)</f>
        <v>0</v>
      </c>
      <c r="B2017" s="44" t="b" cm="1">
        <f t="array" ref="B2017">AND(分科號=INDEX(E:E,ROW()),INDEX(D:D,ROW())&gt;=分起日,INDEX(D:D,ROW())&lt;=分訖日,IF(分專案="全部",TRUE,INDEX(J:J,ROW())=分專案))</f>
        <v>0</v>
      </c>
      <c r="C2017" s="45" cm="1">
        <f t="array" ref="C2017">IF(INDEX(F:F,ROW())&lt;&gt;"",INDEX(F:F,ROW()),IF(INDEX(E:E,ROW())&lt;&gt;0,INDEX(C:C,ROW()-1),0))</f>
        <v>0</v>
      </c>
      <c r="D2017" s="44" cm="1">
        <f t="array" ref="D2017">IF(INDEX(G:G,ROW())&lt;&gt;"",INDEX(G:G,ROW()),IF(INDEX(E:E,ROW())&lt;&gt;0,INDEX(D:D,ROW()-1),0))</f>
        <v>0</v>
      </c>
      <c r="E2017" s="217" cm="1">
        <f t="array" ref="E2017">IF(INDEX(I:I,ROW())&lt;&gt;"",VALUE(TRIM(LEFT(INDEX(I:I,ROW()),6))),0)</f>
        <v>0</v>
      </c>
      <c r="F2017" s="283"/>
      <c r="G2017" s="287"/>
      <c r="H2017" s="302"/>
      <c r="I2017" s="288"/>
      <c r="J2017" s="302"/>
      <c r="K2017" s="303"/>
      <c r="L2017" s="50"/>
      <c r="M2017" s="63"/>
    </row>
    <row r="2018" spans="1:13">
      <c r="A2018" s="44" cm="1">
        <f t="array" aca="1" ref="A2018" ca="1">IF(INDEX(B:B,ROW()),COUNTIF(OFFSET(INDEX(B:B,ROW()),ROW()*-1+6,,ROW()-5),TRUE),0)</f>
        <v>0</v>
      </c>
      <c r="B2018" s="44" t="b" cm="1">
        <f t="array" ref="B2018">AND(分科號=INDEX(E:E,ROW()),INDEX(D:D,ROW())&gt;=分起日,INDEX(D:D,ROW())&lt;=分訖日,IF(分專案="全部",TRUE,INDEX(J:J,ROW())=分專案))</f>
        <v>0</v>
      </c>
      <c r="C2018" s="45" cm="1">
        <f t="array" ref="C2018">IF(INDEX(F:F,ROW())&lt;&gt;"",INDEX(F:F,ROW()),IF(INDEX(E:E,ROW())&lt;&gt;0,INDEX(C:C,ROW()-1),0))</f>
        <v>0</v>
      </c>
      <c r="D2018" s="44" cm="1">
        <f t="array" ref="D2018">IF(INDEX(G:G,ROW())&lt;&gt;"",INDEX(G:G,ROW()),IF(INDEX(E:E,ROW())&lt;&gt;0,INDEX(D:D,ROW()-1),0))</f>
        <v>0</v>
      </c>
      <c r="E2018" s="217" cm="1">
        <f t="array" ref="E2018">IF(INDEX(I:I,ROW())&lt;&gt;"",VALUE(TRIM(LEFT(INDEX(I:I,ROW()),6))),0)</f>
        <v>0</v>
      </c>
      <c r="F2018" s="283"/>
      <c r="G2018" s="287"/>
      <c r="H2018" s="302"/>
      <c r="I2018" s="288"/>
      <c r="J2018" s="302"/>
      <c r="K2018" s="303"/>
      <c r="L2018" s="50"/>
      <c r="M2018" s="63"/>
    </row>
    <row r="2019" spans="1:13">
      <c r="A2019" s="44" cm="1">
        <f t="array" aca="1" ref="A2019" ca="1">IF(INDEX(B:B,ROW()),COUNTIF(OFFSET(INDEX(B:B,ROW()),ROW()*-1+6,,ROW()-5),TRUE),0)</f>
        <v>0</v>
      </c>
      <c r="B2019" s="44" t="b" cm="1">
        <f t="array" ref="B2019">AND(分科號=INDEX(E:E,ROW()),INDEX(D:D,ROW())&gt;=分起日,INDEX(D:D,ROW())&lt;=分訖日,IF(分專案="全部",TRUE,INDEX(J:J,ROW())=分專案))</f>
        <v>0</v>
      </c>
      <c r="C2019" s="45" cm="1">
        <f t="array" ref="C2019">IF(INDEX(F:F,ROW())&lt;&gt;"",INDEX(F:F,ROW()),IF(INDEX(E:E,ROW())&lt;&gt;0,INDEX(C:C,ROW()-1),0))</f>
        <v>0</v>
      </c>
      <c r="D2019" s="44" cm="1">
        <f t="array" ref="D2019">IF(INDEX(G:G,ROW())&lt;&gt;"",INDEX(G:G,ROW()),IF(INDEX(E:E,ROW())&lt;&gt;0,INDEX(D:D,ROW()-1),0))</f>
        <v>0</v>
      </c>
      <c r="E2019" s="217" cm="1">
        <f t="array" ref="E2019">IF(INDEX(I:I,ROW())&lt;&gt;"",VALUE(TRIM(LEFT(INDEX(I:I,ROW()),6))),0)</f>
        <v>0</v>
      </c>
      <c r="F2019" s="283"/>
      <c r="G2019" s="287"/>
      <c r="H2019" s="302"/>
      <c r="I2019" s="288"/>
      <c r="J2019" s="302"/>
      <c r="K2019" s="303"/>
      <c r="L2019" s="50"/>
      <c r="M2019" s="63"/>
    </row>
    <row r="2020" spans="1:13">
      <c r="A2020" s="44" cm="1">
        <f t="array" aca="1" ref="A2020" ca="1">IF(INDEX(B:B,ROW()),COUNTIF(OFFSET(INDEX(B:B,ROW()),ROW()*-1+6,,ROW()-5),TRUE),0)</f>
        <v>0</v>
      </c>
      <c r="B2020" s="44" t="b" cm="1">
        <f t="array" ref="B2020">AND(分科號=INDEX(E:E,ROW()),INDEX(D:D,ROW())&gt;=分起日,INDEX(D:D,ROW())&lt;=分訖日,IF(分專案="全部",TRUE,INDEX(J:J,ROW())=分專案))</f>
        <v>0</v>
      </c>
      <c r="C2020" s="45" cm="1">
        <f t="array" ref="C2020">IF(INDEX(F:F,ROW())&lt;&gt;"",INDEX(F:F,ROW()),IF(INDEX(E:E,ROW())&lt;&gt;0,INDEX(C:C,ROW()-1),0))</f>
        <v>0</v>
      </c>
      <c r="D2020" s="44" cm="1">
        <f t="array" ref="D2020">IF(INDEX(G:G,ROW())&lt;&gt;"",INDEX(G:G,ROW()),IF(INDEX(E:E,ROW())&lt;&gt;0,INDEX(D:D,ROW()-1),0))</f>
        <v>0</v>
      </c>
      <c r="E2020" s="217" cm="1">
        <f t="array" ref="E2020">IF(INDEX(I:I,ROW())&lt;&gt;"",VALUE(TRIM(LEFT(INDEX(I:I,ROW()),6))),0)</f>
        <v>0</v>
      </c>
      <c r="F2020" s="283"/>
      <c r="G2020" s="287"/>
      <c r="H2020" s="302"/>
      <c r="I2020" s="288"/>
      <c r="J2020" s="302"/>
      <c r="K2020" s="303"/>
      <c r="L2020" s="50"/>
      <c r="M2020" s="63"/>
    </row>
    <row r="2021" spans="1:13">
      <c r="A2021" s="44" cm="1">
        <f t="array" aca="1" ref="A2021" ca="1">IF(INDEX(B:B,ROW()),COUNTIF(OFFSET(INDEX(B:B,ROW()),ROW()*-1+6,,ROW()-5),TRUE),0)</f>
        <v>0</v>
      </c>
      <c r="B2021" s="44" t="b" cm="1">
        <f t="array" ref="B2021">AND(分科號=INDEX(E:E,ROW()),INDEX(D:D,ROW())&gt;=分起日,INDEX(D:D,ROW())&lt;=分訖日,IF(分專案="全部",TRUE,INDEX(J:J,ROW())=分專案))</f>
        <v>0</v>
      </c>
      <c r="C2021" s="45" cm="1">
        <f t="array" ref="C2021">IF(INDEX(F:F,ROW())&lt;&gt;"",INDEX(F:F,ROW()),IF(INDEX(E:E,ROW())&lt;&gt;0,INDEX(C:C,ROW()-1),0))</f>
        <v>0</v>
      </c>
      <c r="D2021" s="44" cm="1">
        <f t="array" ref="D2021">IF(INDEX(G:G,ROW())&lt;&gt;"",INDEX(G:G,ROW()),IF(INDEX(E:E,ROW())&lt;&gt;0,INDEX(D:D,ROW()-1),0))</f>
        <v>0</v>
      </c>
      <c r="E2021" s="217" cm="1">
        <f t="array" ref="E2021">IF(INDEX(I:I,ROW())&lt;&gt;"",VALUE(TRIM(LEFT(INDEX(I:I,ROW()),6))),0)</f>
        <v>0</v>
      </c>
      <c r="F2021" s="283"/>
      <c r="G2021" s="287"/>
      <c r="H2021" s="302"/>
      <c r="I2021" s="288"/>
      <c r="J2021" s="302"/>
      <c r="K2021" s="303"/>
      <c r="L2021" s="50"/>
      <c r="M2021" s="63"/>
    </row>
    <row r="2022" spans="1:13">
      <c r="A2022" s="44" cm="1">
        <f t="array" aca="1" ref="A2022" ca="1">IF(INDEX(B:B,ROW()),COUNTIF(OFFSET(INDEX(B:B,ROW()),ROW()*-1+6,,ROW()-5),TRUE),0)</f>
        <v>0</v>
      </c>
      <c r="B2022" s="44" t="b" cm="1">
        <f t="array" ref="B2022">AND(分科號=INDEX(E:E,ROW()),INDEX(D:D,ROW())&gt;=分起日,INDEX(D:D,ROW())&lt;=分訖日,IF(分專案="全部",TRUE,INDEX(J:J,ROW())=分專案))</f>
        <v>0</v>
      </c>
      <c r="C2022" s="45" cm="1">
        <f t="array" ref="C2022">IF(INDEX(F:F,ROW())&lt;&gt;"",INDEX(F:F,ROW()),IF(INDEX(E:E,ROW())&lt;&gt;0,INDEX(C:C,ROW()-1),0))</f>
        <v>0</v>
      </c>
      <c r="D2022" s="44" cm="1">
        <f t="array" ref="D2022">IF(INDEX(G:G,ROW())&lt;&gt;"",INDEX(G:G,ROW()),IF(INDEX(E:E,ROW())&lt;&gt;0,INDEX(D:D,ROW()-1),0))</f>
        <v>0</v>
      </c>
      <c r="E2022" s="217" cm="1">
        <f t="array" ref="E2022">IF(INDEX(I:I,ROW())&lt;&gt;"",VALUE(TRIM(LEFT(INDEX(I:I,ROW()),6))),0)</f>
        <v>0</v>
      </c>
      <c r="F2022" s="283"/>
      <c r="G2022" s="287"/>
      <c r="H2022" s="302"/>
      <c r="I2022" s="288"/>
      <c r="J2022" s="302"/>
      <c r="K2022" s="303"/>
      <c r="L2022" s="50"/>
      <c r="M2022" s="63"/>
    </row>
    <row r="2023" spans="1:13">
      <c r="A2023" s="44" cm="1">
        <f t="array" aca="1" ref="A2023" ca="1">IF(INDEX(B:B,ROW()),COUNTIF(OFFSET(INDEX(B:B,ROW()),ROW()*-1+6,,ROW()-5),TRUE),0)</f>
        <v>0</v>
      </c>
      <c r="B2023" s="44" t="b" cm="1">
        <f t="array" ref="B2023">AND(分科號=INDEX(E:E,ROW()),INDEX(D:D,ROW())&gt;=分起日,INDEX(D:D,ROW())&lt;=分訖日,IF(分專案="全部",TRUE,INDEX(J:J,ROW())=分專案))</f>
        <v>0</v>
      </c>
      <c r="C2023" s="45" cm="1">
        <f t="array" ref="C2023">IF(INDEX(F:F,ROW())&lt;&gt;"",INDEX(F:F,ROW()),IF(INDEX(E:E,ROW())&lt;&gt;0,INDEX(C:C,ROW()-1),0))</f>
        <v>0</v>
      </c>
      <c r="D2023" s="44" cm="1">
        <f t="array" ref="D2023">IF(INDEX(G:G,ROW())&lt;&gt;"",INDEX(G:G,ROW()),IF(INDEX(E:E,ROW())&lt;&gt;0,INDEX(D:D,ROW()-1),0))</f>
        <v>0</v>
      </c>
      <c r="E2023" s="217" cm="1">
        <f t="array" ref="E2023">IF(INDEX(I:I,ROW())&lt;&gt;"",VALUE(TRIM(LEFT(INDEX(I:I,ROW()),6))),0)</f>
        <v>0</v>
      </c>
      <c r="F2023" s="283"/>
      <c r="G2023" s="287"/>
      <c r="H2023" s="302"/>
      <c r="I2023" s="288"/>
      <c r="J2023" s="302"/>
      <c r="K2023" s="303"/>
      <c r="L2023" s="50"/>
      <c r="M2023" s="63"/>
    </row>
    <row r="2024" spans="1:13">
      <c r="A2024" s="44" cm="1">
        <f t="array" aca="1" ref="A2024" ca="1">IF(INDEX(B:B,ROW()),COUNTIF(OFFSET(INDEX(B:B,ROW()),ROW()*-1+6,,ROW()-5),TRUE),0)</f>
        <v>0</v>
      </c>
      <c r="B2024" s="44" t="b" cm="1">
        <f t="array" ref="B2024">AND(分科號=INDEX(E:E,ROW()),INDEX(D:D,ROW())&gt;=分起日,INDEX(D:D,ROW())&lt;=分訖日,IF(分專案="全部",TRUE,INDEX(J:J,ROW())=分專案))</f>
        <v>0</v>
      </c>
      <c r="C2024" s="45" cm="1">
        <f t="array" ref="C2024">IF(INDEX(F:F,ROW())&lt;&gt;"",INDEX(F:F,ROW()),IF(INDEX(E:E,ROW())&lt;&gt;0,INDEX(C:C,ROW()-1),0))</f>
        <v>0</v>
      </c>
      <c r="D2024" s="44" cm="1">
        <f t="array" ref="D2024">IF(INDEX(G:G,ROW())&lt;&gt;"",INDEX(G:G,ROW()),IF(INDEX(E:E,ROW())&lt;&gt;0,INDEX(D:D,ROW()-1),0))</f>
        <v>0</v>
      </c>
      <c r="E2024" s="217" cm="1">
        <f t="array" ref="E2024">IF(INDEX(I:I,ROW())&lt;&gt;"",VALUE(TRIM(LEFT(INDEX(I:I,ROW()),6))),0)</f>
        <v>0</v>
      </c>
      <c r="F2024" s="283"/>
      <c r="G2024" s="287"/>
      <c r="H2024" s="302"/>
      <c r="I2024" s="288"/>
      <c r="J2024" s="302"/>
      <c r="K2024" s="303"/>
      <c r="L2024" s="50"/>
      <c r="M2024" s="63"/>
    </row>
    <row r="2025" spans="1:13">
      <c r="A2025" s="44" cm="1">
        <f t="array" aca="1" ref="A2025" ca="1">IF(INDEX(B:B,ROW()),COUNTIF(OFFSET(INDEX(B:B,ROW()),ROW()*-1+6,,ROW()-5),TRUE),0)</f>
        <v>0</v>
      </c>
      <c r="B2025" s="44" t="b" cm="1">
        <f t="array" ref="B2025">AND(分科號=INDEX(E:E,ROW()),INDEX(D:D,ROW())&gt;=分起日,INDEX(D:D,ROW())&lt;=分訖日,IF(分專案="全部",TRUE,INDEX(J:J,ROW())=分專案))</f>
        <v>0</v>
      </c>
      <c r="C2025" s="45" cm="1">
        <f t="array" ref="C2025">IF(INDEX(F:F,ROW())&lt;&gt;"",INDEX(F:F,ROW()),IF(INDEX(E:E,ROW())&lt;&gt;0,INDEX(C:C,ROW()-1),0))</f>
        <v>0</v>
      </c>
      <c r="D2025" s="44" cm="1">
        <f t="array" ref="D2025">IF(INDEX(G:G,ROW())&lt;&gt;"",INDEX(G:G,ROW()),IF(INDEX(E:E,ROW())&lt;&gt;0,INDEX(D:D,ROW()-1),0))</f>
        <v>0</v>
      </c>
      <c r="E2025" s="217" cm="1">
        <f t="array" ref="E2025">IF(INDEX(I:I,ROW())&lt;&gt;"",VALUE(TRIM(LEFT(INDEX(I:I,ROW()),6))),0)</f>
        <v>0</v>
      </c>
      <c r="F2025" s="283"/>
      <c r="G2025" s="287"/>
      <c r="H2025" s="302"/>
      <c r="I2025" s="288"/>
      <c r="J2025" s="302"/>
      <c r="K2025" s="303"/>
      <c r="L2025" s="50"/>
      <c r="M2025" s="63"/>
    </row>
    <row r="2026" spans="1:13">
      <c r="A2026" s="44" cm="1">
        <f t="array" aca="1" ref="A2026" ca="1">IF(INDEX(B:B,ROW()),COUNTIF(OFFSET(INDEX(B:B,ROW()),ROW()*-1+6,,ROW()-5),TRUE),0)</f>
        <v>0</v>
      </c>
      <c r="B2026" s="44" t="b" cm="1">
        <f t="array" ref="B2026">AND(分科號=INDEX(E:E,ROW()),INDEX(D:D,ROW())&gt;=分起日,INDEX(D:D,ROW())&lt;=分訖日,IF(分專案="全部",TRUE,INDEX(J:J,ROW())=分專案))</f>
        <v>0</v>
      </c>
      <c r="C2026" s="45" cm="1">
        <f t="array" ref="C2026">IF(INDEX(F:F,ROW())&lt;&gt;"",INDEX(F:F,ROW()),IF(INDEX(E:E,ROW())&lt;&gt;0,INDEX(C:C,ROW()-1),0))</f>
        <v>0</v>
      </c>
      <c r="D2026" s="44" cm="1">
        <f t="array" ref="D2026">IF(INDEX(G:G,ROW())&lt;&gt;"",INDEX(G:G,ROW()),IF(INDEX(E:E,ROW())&lt;&gt;0,INDEX(D:D,ROW()-1),0))</f>
        <v>0</v>
      </c>
      <c r="E2026" s="217" cm="1">
        <f t="array" ref="E2026">IF(INDEX(I:I,ROW())&lt;&gt;"",VALUE(TRIM(LEFT(INDEX(I:I,ROW()),6))),0)</f>
        <v>0</v>
      </c>
      <c r="F2026" s="283"/>
      <c r="G2026" s="287"/>
      <c r="H2026" s="302"/>
      <c r="I2026" s="288"/>
      <c r="J2026" s="302"/>
      <c r="K2026" s="303"/>
      <c r="L2026" s="50"/>
      <c r="M2026" s="63"/>
    </row>
    <row r="2027" spans="1:13">
      <c r="A2027" s="44" cm="1">
        <f t="array" aca="1" ref="A2027" ca="1">IF(INDEX(B:B,ROW()),COUNTIF(OFFSET(INDEX(B:B,ROW()),ROW()*-1+6,,ROW()-5),TRUE),0)</f>
        <v>0</v>
      </c>
      <c r="B2027" s="44" t="b" cm="1">
        <f t="array" ref="B2027">AND(分科號=INDEX(E:E,ROW()),INDEX(D:D,ROW())&gt;=分起日,INDEX(D:D,ROW())&lt;=分訖日,IF(分專案="全部",TRUE,INDEX(J:J,ROW())=分專案))</f>
        <v>0</v>
      </c>
      <c r="C2027" s="45" cm="1">
        <f t="array" ref="C2027">IF(INDEX(F:F,ROW())&lt;&gt;"",INDEX(F:F,ROW()),IF(INDEX(E:E,ROW())&lt;&gt;0,INDEX(C:C,ROW()-1),0))</f>
        <v>0</v>
      </c>
      <c r="D2027" s="44" cm="1">
        <f t="array" ref="D2027">IF(INDEX(G:G,ROW())&lt;&gt;"",INDEX(G:G,ROW()),IF(INDEX(E:E,ROW())&lt;&gt;0,INDEX(D:D,ROW()-1),0))</f>
        <v>0</v>
      </c>
      <c r="E2027" s="217" cm="1">
        <f t="array" ref="E2027">IF(INDEX(I:I,ROW())&lt;&gt;"",VALUE(TRIM(LEFT(INDEX(I:I,ROW()),6))),0)</f>
        <v>0</v>
      </c>
      <c r="F2027" s="283"/>
      <c r="G2027" s="287"/>
      <c r="H2027" s="302"/>
      <c r="I2027" s="288"/>
      <c r="J2027" s="302"/>
      <c r="K2027" s="303"/>
      <c r="L2027" s="50"/>
      <c r="M2027" s="63"/>
    </row>
    <row r="2028" spans="1:13">
      <c r="A2028" s="44" cm="1">
        <f t="array" aca="1" ref="A2028" ca="1">IF(INDEX(B:B,ROW()),COUNTIF(OFFSET(INDEX(B:B,ROW()),ROW()*-1+6,,ROW()-5),TRUE),0)</f>
        <v>0</v>
      </c>
      <c r="B2028" s="44" t="b" cm="1">
        <f t="array" ref="B2028">AND(分科號=INDEX(E:E,ROW()),INDEX(D:D,ROW())&gt;=分起日,INDEX(D:D,ROW())&lt;=分訖日,IF(分專案="全部",TRUE,INDEX(J:J,ROW())=分專案))</f>
        <v>0</v>
      </c>
      <c r="C2028" s="45" cm="1">
        <f t="array" ref="C2028">IF(INDEX(F:F,ROW())&lt;&gt;"",INDEX(F:F,ROW()),IF(INDEX(E:E,ROW())&lt;&gt;0,INDEX(C:C,ROW()-1),0))</f>
        <v>0</v>
      </c>
      <c r="D2028" s="44" cm="1">
        <f t="array" ref="D2028">IF(INDEX(G:G,ROW())&lt;&gt;"",INDEX(G:G,ROW()),IF(INDEX(E:E,ROW())&lt;&gt;0,INDEX(D:D,ROW()-1),0))</f>
        <v>0</v>
      </c>
      <c r="E2028" s="217" cm="1">
        <f t="array" ref="E2028">IF(INDEX(I:I,ROW())&lt;&gt;"",VALUE(TRIM(LEFT(INDEX(I:I,ROW()),6))),0)</f>
        <v>0</v>
      </c>
      <c r="F2028" s="283"/>
      <c r="G2028" s="287"/>
      <c r="H2028" s="302"/>
      <c r="I2028" s="288"/>
      <c r="J2028" s="302"/>
      <c r="K2028" s="303"/>
      <c r="L2028" s="50"/>
      <c r="M2028" s="63"/>
    </row>
    <row r="2029" spans="1:13">
      <c r="A2029" s="44" cm="1">
        <f t="array" aca="1" ref="A2029" ca="1">IF(INDEX(B:B,ROW()),COUNTIF(OFFSET(INDEX(B:B,ROW()),ROW()*-1+6,,ROW()-5),TRUE),0)</f>
        <v>0</v>
      </c>
      <c r="B2029" s="44" t="b" cm="1">
        <f t="array" ref="B2029">AND(分科號=INDEX(E:E,ROW()),INDEX(D:D,ROW())&gt;=分起日,INDEX(D:D,ROW())&lt;=分訖日,IF(分專案="全部",TRUE,INDEX(J:J,ROW())=分專案))</f>
        <v>0</v>
      </c>
      <c r="C2029" s="45" cm="1">
        <f t="array" ref="C2029">IF(INDEX(F:F,ROW())&lt;&gt;"",INDEX(F:F,ROW()),IF(INDEX(E:E,ROW())&lt;&gt;0,INDEX(C:C,ROW()-1),0))</f>
        <v>0</v>
      </c>
      <c r="D2029" s="44" cm="1">
        <f t="array" ref="D2029">IF(INDEX(G:G,ROW())&lt;&gt;"",INDEX(G:G,ROW()),IF(INDEX(E:E,ROW())&lt;&gt;0,INDEX(D:D,ROW()-1),0))</f>
        <v>0</v>
      </c>
      <c r="E2029" s="217" cm="1">
        <f t="array" ref="E2029">IF(INDEX(I:I,ROW())&lt;&gt;"",VALUE(TRIM(LEFT(INDEX(I:I,ROW()),6))),0)</f>
        <v>0</v>
      </c>
      <c r="F2029" s="283"/>
      <c r="G2029" s="287"/>
      <c r="H2029" s="302"/>
      <c r="I2029" s="288"/>
      <c r="J2029" s="302"/>
      <c r="K2029" s="303"/>
      <c r="L2029" s="50"/>
      <c r="M2029" s="63"/>
    </row>
    <row r="2030" spans="1:13">
      <c r="A2030" s="44" cm="1">
        <f t="array" aca="1" ref="A2030" ca="1">IF(INDEX(B:B,ROW()),COUNTIF(OFFSET(INDEX(B:B,ROW()),ROW()*-1+6,,ROW()-5),TRUE),0)</f>
        <v>0</v>
      </c>
      <c r="B2030" s="44" t="b" cm="1">
        <f t="array" ref="B2030">AND(分科號=INDEX(E:E,ROW()),INDEX(D:D,ROW())&gt;=分起日,INDEX(D:D,ROW())&lt;=分訖日,IF(分專案="全部",TRUE,INDEX(J:J,ROW())=分專案))</f>
        <v>0</v>
      </c>
      <c r="C2030" s="45" cm="1">
        <f t="array" ref="C2030">IF(INDEX(F:F,ROW())&lt;&gt;"",INDEX(F:F,ROW()),IF(INDEX(E:E,ROW())&lt;&gt;0,INDEX(C:C,ROW()-1),0))</f>
        <v>0</v>
      </c>
      <c r="D2030" s="44" cm="1">
        <f t="array" ref="D2030">IF(INDEX(G:G,ROW())&lt;&gt;"",INDEX(G:G,ROW()),IF(INDEX(E:E,ROW())&lt;&gt;0,INDEX(D:D,ROW()-1),0))</f>
        <v>0</v>
      </c>
      <c r="E2030" s="217" cm="1">
        <f t="array" ref="E2030">IF(INDEX(I:I,ROW())&lt;&gt;"",VALUE(TRIM(LEFT(INDEX(I:I,ROW()),6))),0)</f>
        <v>0</v>
      </c>
      <c r="F2030" s="283"/>
      <c r="G2030" s="287"/>
      <c r="H2030" s="302"/>
      <c r="I2030" s="288"/>
      <c r="J2030" s="302"/>
      <c r="K2030" s="303"/>
      <c r="L2030" s="50"/>
      <c r="M2030" s="63"/>
    </row>
    <row r="2031" spans="1:13">
      <c r="A2031" s="44" cm="1">
        <f t="array" aca="1" ref="A2031" ca="1">IF(INDEX(B:B,ROW()),COUNTIF(OFFSET(INDEX(B:B,ROW()),ROW()*-1+6,,ROW()-5),TRUE),0)</f>
        <v>0</v>
      </c>
      <c r="B2031" s="44" t="b" cm="1">
        <f t="array" ref="B2031">AND(分科號=INDEX(E:E,ROW()),INDEX(D:D,ROW())&gt;=分起日,INDEX(D:D,ROW())&lt;=分訖日,IF(分專案="全部",TRUE,INDEX(J:J,ROW())=分專案))</f>
        <v>0</v>
      </c>
      <c r="C2031" s="45" cm="1">
        <f t="array" ref="C2031">IF(INDEX(F:F,ROW())&lt;&gt;"",INDEX(F:F,ROW()),IF(INDEX(E:E,ROW())&lt;&gt;0,INDEX(C:C,ROW()-1),0))</f>
        <v>0</v>
      </c>
      <c r="D2031" s="44" cm="1">
        <f t="array" ref="D2031">IF(INDEX(G:G,ROW())&lt;&gt;"",INDEX(G:G,ROW()),IF(INDEX(E:E,ROW())&lt;&gt;0,INDEX(D:D,ROW()-1),0))</f>
        <v>0</v>
      </c>
      <c r="E2031" s="217" cm="1">
        <f t="array" ref="E2031">IF(INDEX(I:I,ROW())&lt;&gt;"",VALUE(TRIM(LEFT(INDEX(I:I,ROW()),6))),0)</f>
        <v>0</v>
      </c>
      <c r="F2031" s="283"/>
      <c r="G2031" s="287"/>
      <c r="H2031" s="302"/>
      <c r="I2031" s="288"/>
      <c r="J2031" s="302"/>
      <c r="K2031" s="303"/>
      <c r="L2031" s="50"/>
      <c r="M2031" s="63"/>
    </row>
    <row r="2032" spans="1:13">
      <c r="A2032" s="44" cm="1">
        <f t="array" aca="1" ref="A2032" ca="1">IF(INDEX(B:B,ROW()),COUNTIF(OFFSET(INDEX(B:B,ROW()),ROW()*-1+6,,ROW()-5),TRUE),0)</f>
        <v>0</v>
      </c>
      <c r="B2032" s="44" t="b" cm="1">
        <f t="array" ref="B2032">AND(分科號=INDEX(E:E,ROW()),INDEX(D:D,ROW())&gt;=分起日,INDEX(D:D,ROW())&lt;=分訖日,IF(分專案="全部",TRUE,INDEX(J:J,ROW())=分專案))</f>
        <v>0</v>
      </c>
      <c r="C2032" s="45" cm="1">
        <f t="array" ref="C2032">IF(INDEX(F:F,ROW())&lt;&gt;"",INDEX(F:F,ROW()),IF(INDEX(E:E,ROW())&lt;&gt;0,INDEX(C:C,ROW()-1),0))</f>
        <v>0</v>
      </c>
      <c r="D2032" s="44" cm="1">
        <f t="array" ref="D2032">IF(INDEX(G:G,ROW())&lt;&gt;"",INDEX(G:G,ROW()),IF(INDEX(E:E,ROW())&lt;&gt;0,INDEX(D:D,ROW()-1),0))</f>
        <v>0</v>
      </c>
      <c r="E2032" s="217" cm="1">
        <f t="array" ref="E2032">IF(INDEX(I:I,ROW())&lt;&gt;"",VALUE(TRIM(LEFT(INDEX(I:I,ROW()),6))),0)</f>
        <v>0</v>
      </c>
      <c r="F2032" s="283"/>
      <c r="G2032" s="287"/>
      <c r="H2032" s="302"/>
      <c r="I2032" s="288"/>
      <c r="J2032" s="302"/>
      <c r="K2032" s="303"/>
      <c r="L2032" s="50"/>
      <c r="M2032" s="63"/>
    </row>
    <row r="2033" spans="1:13">
      <c r="A2033" s="44" cm="1">
        <f t="array" aca="1" ref="A2033" ca="1">IF(INDEX(B:B,ROW()),COUNTIF(OFFSET(INDEX(B:B,ROW()),ROW()*-1+6,,ROW()-5),TRUE),0)</f>
        <v>0</v>
      </c>
      <c r="B2033" s="44" t="b" cm="1">
        <f t="array" ref="B2033">AND(分科號=INDEX(E:E,ROW()),INDEX(D:D,ROW())&gt;=分起日,INDEX(D:D,ROW())&lt;=分訖日,IF(分專案="全部",TRUE,INDEX(J:J,ROW())=分專案))</f>
        <v>0</v>
      </c>
      <c r="C2033" s="45" cm="1">
        <f t="array" ref="C2033">IF(INDEX(F:F,ROW())&lt;&gt;"",INDEX(F:F,ROW()),IF(INDEX(E:E,ROW())&lt;&gt;0,INDEX(C:C,ROW()-1),0))</f>
        <v>0</v>
      </c>
      <c r="D2033" s="44" cm="1">
        <f t="array" ref="D2033">IF(INDEX(G:G,ROW())&lt;&gt;"",INDEX(G:G,ROW()),IF(INDEX(E:E,ROW())&lt;&gt;0,INDEX(D:D,ROW()-1),0))</f>
        <v>0</v>
      </c>
      <c r="E2033" s="217" cm="1">
        <f t="array" ref="E2033">IF(INDEX(I:I,ROW())&lt;&gt;"",VALUE(TRIM(LEFT(INDEX(I:I,ROW()),6))),0)</f>
        <v>0</v>
      </c>
      <c r="F2033" s="283"/>
      <c r="G2033" s="287"/>
      <c r="H2033" s="302"/>
      <c r="I2033" s="288"/>
      <c r="J2033" s="302"/>
      <c r="K2033" s="303"/>
      <c r="L2033" s="50"/>
      <c r="M2033" s="63"/>
    </row>
    <row r="2034" spans="1:13">
      <c r="A2034" s="44" cm="1">
        <f t="array" aca="1" ref="A2034" ca="1">IF(INDEX(B:B,ROW()),COUNTIF(OFFSET(INDEX(B:B,ROW()),ROW()*-1+6,,ROW()-5),TRUE),0)</f>
        <v>0</v>
      </c>
      <c r="B2034" s="44" t="b" cm="1">
        <f t="array" ref="B2034">AND(分科號=INDEX(E:E,ROW()),INDEX(D:D,ROW())&gt;=分起日,INDEX(D:D,ROW())&lt;=分訖日,IF(分專案="全部",TRUE,INDEX(J:J,ROW())=分專案))</f>
        <v>0</v>
      </c>
      <c r="C2034" s="45" cm="1">
        <f t="array" ref="C2034">IF(INDEX(F:F,ROW())&lt;&gt;"",INDEX(F:F,ROW()),IF(INDEX(E:E,ROW())&lt;&gt;0,INDEX(C:C,ROW()-1),0))</f>
        <v>0</v>
      </c>
      <c r="D2034" s="44" cm="1">
        <f t="array" ref="D2034">IF(INDEX(G:G,ROW())&lt;&gt;"",INDEX(G:G,ROW()),IF(INDEX(E:E,ROW())&lt;&gt;0,INDEX(D:D,ROW()-1),0))</f>
        <v>0</v>
      </c>
      <c r="E2034" s="217" cm="1">
        <f t="array" ref="E2034">IF(INDEX(I:I,ROW())&lt;&gt;"",VALUE(TRIM(LEFT(INDEX(I:I,ROW()),6))),0)</f>
        <v>0</v>
      </c>
      <c r="F2034" s="283"/>
      <c r="G2034" s="287"/>
      <c r="H2034" s="302"/>
      <c r="I2034" s="288"/>
      <c r="J2034" s="302"/>
      <c r="K2034" s="303"/>
      <c r="L2034" s="50"/>
      <c r="M2034" s="63"/>
    </row>
    <row r="2035" spans="1:13">
      <c r="A2035" s="44" cm="1">
        <f t="array" aca="1" ref="A2035" ca="1">IF(INDEX(B:B,ROW()),COUNTIF(OFFSET(INDEX(B:B,ROW()),ROW()*-1+6,,ROW()-5),TRUE),0)</f>
        <v>0</v>
      </c>
      <c r="B2035" s="44" t="b" cm="1">
        <f t="array" ref="B2035">AND(分科號=INDEX(E:E,ROW()),INDEX(D:D,ROW())&gt;=分起日,INDEX(D:D,ROW())&lt;=分訖日,IF(分專案="全部",TRUE,INDEX(J:J,ROW())=分專案))</f>
        <v>0</v>
      </c>
      <c r="C2035" s="45" cm="1">
        <f t="array" ref="C2035">IF(INDEX(F:F,ROW())&lt;&gt;"",INDEX(F:F,ROW()),IF(INDEX(E:E,ROW())&lt;&gt;0,INDEX(C:C,ROW()-1),0))</f>
        <v>0</v>
      </c>
      <c r="D2035" s="44" cm="1">
        <f t="array" ref="D2035">IF(INDEX(G:G,ROW())&lt;&gt;"",INDEX(G:G,ROW()),IF(INDEX(E:E,ROW())&lt;&gt;0,INDEX(D:D,ROW()-1),0))</f>
        <v>0</v>
      </c>
      <c r="E2035" s="217" cm="1">
        <f t="array" ref="E2035">IF(INDEX(I:I,ROW())&lt;&gt;"",VALUE(TRIM(LEFT(INDEX(I:I,ROW()),6))),0)</f>
        <v>0</v>
      </c>
      <c r="F2035" s="283"/>
      <c r="G2035" s="287"/>
      <c r="H2035" s="302"/>
      <c r="I2035" s="288"/>
      <c r="J2035" s="302"/>
      <c r="K2035" s="303"/>
      <c r="L2035" s="50"/>
      <c r="M2035" s="63"/>
    </row>
    <row r="2036" spans="1:13">
      <c r="A2036" s="44" cm="1">
        <f t="array" aca="1" ref="A2036" ca="1">IF(INDEX(B:B,ROW()),COUNTIF(OFFSET(INDEX(B:B,ROW()),ROW()*-1+6,,ROW()-5),TRUE),0)</f>
        <v>0</v>
      </c>
      <c r="B2036" s="44" t="b" cm="1">
        <f t="array" ref="B2036">AND(分科號=INDEX(E:E,ROW()),INDEX(D:D,ROW())&gt;=分起日,INDEX(D:D,ROW())&lt;=分訖日,IF(分專案="全部",TRUE,INDEX(J:J,ROW())=分專案))</f>
        <v>0</v>
      </c>
      <c r="C2036" s="45" cm="1">
        <f t="array" ref="C2036">IF(INDEX(F:F,ROW())&lt;&gt;"",INDEX(F:F,ROW()),IF(INDEX(E:E,ROW())&lt;&gt;0,INDEX(C:C,ROW()-1),0))</f>
        <v>0</v>
      </c>
      <c r="D2036" s="44" cm="1">
        <f t="array" ref="D2036">IF(INDEX(G:G,ROW())&lt;&gt;"",INDEX(G:G,ROW()),IF(INDEX(E:E,ROW())&lt;&gt;0,INDEX(D:D,ROW()-1),0))</f>
        <v>0</v>
      </c>
      <c r="E2036" s="217" cm="1">
        <f t="array" ref="E2036">IF(INDEX(I:I,ROW())&lt;&gt;"",VALUE(TRIM(LEFT(INDEX(I:I,ROW()),6))),0)</f>
        <v>0</v>
      </c>
      <c r="F2036" s="283"/>
      <c r="G2036" s="287"/>
      <c r="H2036" s="302"/>
      <c r="I2036" s="288"/>
      <c r="J2036" s="302"/>
      <c r="K2036" s="303"/>
      <c r="L2036" s="50"/>
      <c r="M2036" s="63"/>
    </row>
    <row r="2037" spans="1:13">
      <c r="A2037" s="44" cm="1">
        <f t="array" aca="1" ref="A2037" ca="1">IF(INDEX(B:B,ROW()),COUNTIF(OFFSET(INDEX(B:B,ROW()),ROW()*-1+6,,ROW()-5),TRUE),0)</f>
        <v>0</v>
      </c>
      <c r="B2037" s="44" t="b" cm="1">
        <f t="array" ref="B2037">AND(分科號=INDEX(E:E,ROW()),INDEX(D:D,ROW())&gt;=分起日,INDEX(D:D,ROW())&lt;=分訖日,IF(分專案="全部",TRUE,INDEX(J:J,ROW())=分專案))</f>
        <v>0</v>
      </c>
      <c r="C2037" s="45" cm="1">
        <f t="array" ref="C2037">IF(INDEX(F:F,ROW())&lt;&gt;"",INDEX(F:F,ROW()),IF(INDEX(E:E,ROW())&lt;&gt;0,INDEX(C:C,ROW()-1),0))</f>
        <v>0</v>
      </c>
      <c r="D2037" s="44" cm="1">
        <f t="array" ref="D2037">IF(INDEX(G:G,ROW())&lt;&gt;"",INDEX(G:G,ROW()),IF(INDEX(E:E,ROW())&lt;&gt;0,INDEX(D:D,ROW()-1),0))</f>
        <v>0</v>
      </c>
      <c r="E2037" s="217" cm="1">
        <f t="array" ref="E2037">IF(INDEX(I:I,ROW())&lt;&gt;"",VALUE(TRIM(LEFT(INDEX(I:I,ROW()),6))),0)</f>
        <v>0</v>
      </c>
      <c r="F2037" s="283"/>
      <c r="G2037" s="287"/>
      <c r="H2037" s="302"/>
      <c r="I2037" s="288"/>
      <c r="J2037" s="302"/>
      <c r="K2037" s="303"/>
      <c r="L2037" s="50"/>
      <c r="M2037" s="63"/>
    </row>
    <row r="2038" spans="1:13">
      <c r="A2038" s="44" cm="1">
        <f t="array" aca="1" ref="A2038" ca="1">IF(INDEX(B:B,ROW()),COUNTIF(OFFSET(INDEX(B:B,ROW()),ROW()*-1+6,,ROW()-5),TRUE),0)</f>
        <v>0</v>
      </c>
      <c r="B2038" s="44" t="b" cm="1">
        <f t="array" ref="B2038">AND(分科號=INDEX(E:E,ROW()),INDEX(D:D,ROW())&gt;=分起日,INDEX(D:D,ROW())&lt;=分訖日,IF(分專案="全部",TRUE,INDEX(J:J,ROW())=分專案))</f>
        <v>0</v>
      </c>
      <c r="C2038" s="45" cm="1">
        <f t="array" ref="C2038">IF(INDEX(F:F,ROW())&lt;&gt;"",INDEX(F:F,ROW()),IF(INDEX(E:E,ROW())&lt;&gt;0,INDEX(C:C,ROW()-1),0))</f>
        <v>0</v>
      </c>
      <c r="D2038" s="44" cm="1">
        <f t="array" ref="D2038">IF(INDEX(G:G,ROW())&lt;&gt;"",INDEX(G:G,ROW()),IF(INDEX(E:E,ROW())&lt;&gt;0,INDEX(D:D,ROW()-1),0))</f>
        <v>0</v>
      </c>
      <c r="E2038" s="217" cm="1">
        <f t="array" ref="E2038">IF(INDEX(I:I,ROW())&lt;&gt;"",VALUE(TRIM(LEFT(INDEX(I:I,ROW()),6))),0)</f>
        <v>0</v>
      </c>
      <c r="F2038" s="283"/>
      <c r="G2038" s="287"/>
      <c r="H2038" s="302"/>
      <c r="I2038" s="288"/>
      <c r="J2038" s="302"/>
      <c r="K2038" s="303"/>
      <c r="L2038" s="50"/>
      <c r="M2038" s="63"/>
    </row>
    <row r="2039" spans="1:13">
      <c r="A2039" s="44" cm="1">
        <f t="array" aca="1" ref="A2039" ca="1">IF(INDEX(B:B,ROW()),COUNTIF(OFFSET(INDEX(B:B,ROW()),ROW()*-1+6,,ROW()-5),TRUE),0)</f>
        <v>0</v>
      </c>
      <c r="B2039" s="44" t="b" cm="1">
        <f t="array" ref="B2039">AND(分科號=INDEX(E:E,ROW()),INDEX(D:D,ROW())&gt;=分起日,INDEX(D:D,ROW())&lt;=分訖日,IF(分專案="全部",TRUE,INDEX(J:J,ROW())=分專案))</f>
        <v>0</v>
      </c>
      <c r="C2039" s="45" cm="1">
        <f t="array" ref="C2039">IF(INDEX(F:F,ROW())&lt;&gt;"",INDEX(F:F,ROW()),IF(INDEX(E:E,ROW())&lt;&gt;0,INDEX(C:C,ROW()-1),0))</f>
        <v>0</v>
      </c>
      <c r="D2039" s="44" cm="1">
        <f t="array" ref="D2039">IF(INDEX(G:G,ROW())&lt;&gt;"",INDEX(G:G,ROW()),IF(INDEX(E:E,ROW())&lt;&gt;0,INDEX(D:D,ROW()-1),0))</f>
        <v>0</v>
      </c>
      <c r="E2039" s="217" cm="1">
        <f t="array" ref="E2039">IF(INDEX(I:I,ROW())&lt;&gt;"",VALUE(TRIM(LEFT(INDEX(I:I,ROW()),6))),0)</f>
        <v>0</v>
      </c>
      <c r="F2039" s="283"/>
      <c r="G2039" s="287"/>
      <c r="H2039" s="302"/>
      <c r="I2039" s="288"/>
      <c r="J2039" s="302"/>
      <c r="K2039" s="303"/>
      <c r="L2039" s="50"/>
      <c r="M2039" s="63"/>
    </row>
    <row r="2040" spans="1:13">
      <c r="A2040" s="44" cm="1">
        <f t="array" aca="1" ref="A2040" ca="1">IF(INDEX(B:B,ROW()),COUNTIF(OFFSET(INDEX(B:B,ROW()),ROW()*-1+6,,ROW()-5),TRUE),0)</f>
        <v>0</v>
      </c>
      <c r="B2040" s="44" t="b" cm="1">
        <f t="array" ref="B2040">AND(分科號=INDEX(E:E,ROW()),INDEX(D:D,ROW())&gt;=分起日,INDEX(D:D,ROW())&lt;=分訖日,IF(分專案="全部",TRUE,INDEX(J:J,ROW())=分專案))</f>
        <v>0</v>
      </c>
      <c r="C2040" s="45" cm="1">
        <f t="array" ref="C2040">IF(INDEX(F:F,ROW())&lt;&gt;"",INDEX(F:F,ROW()),IF(INDEX(E:E,ROW())&lt;&gt;0,INDEX(C:C,ROW()-1),0))</f>
        <v>0</v>
      </c>
      <c r="D2040" s="44" cm="1">
        <f t="array" ref="D2040">IF(INDEX(G:G,ROW())&lt;&gt;"",INDEX(G:G,ROW()),IF(INDEX(E:E,ROW())&lt;&gt;0,INDEX(D:D,ROW()-1),0))</f>
        <v>0</v>
      </c>
      <c r="E2040" s="217" cm="1">
        <f t="array" ref="E2040">IF(INDEX(I:I,ROW())&lt;&gt;"",VALUE(TRIM(LEFT(INDEX(I:I,ROW()),6))),0)</f>
        <v>0</v>
      </c>
      <c r="F2040" s="283"/>
      <c r="G2040" s="287"/>
      <c r="H2040" s="302"/>
      <c r="I2040" s="288"/>
      <c r="J2040" s="302"/>
      <c r="K2040" s="303"/>
      <c r="L2040" s="50"/>
      <c r="M2040" s="63"/>
    </row>
    <row r="2041" spans="1:13">
      <c r="A2041" s="44" cm="1">
        <f t="array" aca="1" ref="A2041" ca="1">IF(INDEX(B:B,ROW()),COUNTIF(OFFSET(INDEX(B:B,ROW()),ROW()*-1+6,,ROW()-5),TRUE),0)</f>
        <v>0</v>
      </c>
      <c r="B2041" s="44" t="b" cm="1">
        <f t="array" ref="B2041">AND(分科號=INDEX(E:E,ROW()),INDEX(D:D,ROW())&gt;=分起日,INDEX(D:D,ROW())&lt;=分訖日,IF(分專案="全部",TRUE,INDEX(J:J,ROW())=分專案))</f>
        <v>0</v>
      </c>
      <c r="C2041" s="45" cm="1">
        <f t="array" ref="C2041">IF(INDEX(F:F,ROW())&lt;&gt;"",INDEX(F:F,ROW()),IF(INDEX(E:E,ROW())&lt;&gt;0,INDEX(C:C,ROW()-1),0))</f>
        <v>0</v>
      </c>
      <c r="D2041" s="44" cm="1">
        <f t="array" ref="D2041">IF(INDEX(G:G,ROW())&lt;&gt;"",INDEX(G:G,ROW()),IF(INDEX(E:E,ROW())&lt;&gt;0,INDEX(D:D,ROW()-1),0))</f>
        <v>0</v>
      </c>
      <c r="E2041" s="217" cm="1">
        <f t="array" ref="E2041">IF(INDEX(I:I,ROW())&lt;&gt;"",VALUE(TRIM(LEFT(INDEX(I:I,ROW()),6))),0)</f>
        <v>0</v>
      </c>
      <c r="F2041" s="283"/>
      <c r="G2041" s="287"/>
      <c r="H2041" s="302"/>
      <c r="I2041" s="288"/>
      <c r="J2041" s="302"/>
      <c r="K2041" s="303"/>
      <c r="L2041" s="50"/>
      <c r="M2041" s="63"/>
    </row>
    <row r="2042" spans="1:13">
      <c r="A2042" s="44" cm="1">
        <f t="array" aca="1" ref="A2042" ca="1">IF(INDEX(B:B,ROW()),COUNTIF(OFFSET(INDEX(B:B,ROW()),ROW()*-1+6,,ROW()-5),TRUE),0)</f>
        <v>0</v>
      </c>
      <c r="B2042" s="44" t="b" cm="1">
        <f t="array" ref="B2042">AND(分科號=INDEX(E:E,ROW()),INDEX(D:D,ROW())&gt;=分起日,INDEX(D:D,ROW())&lt;=分訖日,IF(分專案="全部",TRUE,INDEX(J:J,ROW())=分專案))</f>
        <v>0</v>
      </c>
      <c r="C2042" s="45" cm="1">
        <f t="array" ref="C2042">IF(INDEX(F:F,ROW())&lt;&gt;"",INDEX(F:F,ROW()),IF(INDEX(E:E,ROW())&lt;&gt;0,INDEX(C:C,ROW()-1),0))</f>
        <v>0</v>
      </c>
      <c r="D2042" s="44" cm="1">
        <f t="array" ref="D2042">IF(INDEX(G:G,ROW())&lt;&gt;"",INDEX(G:G,ROW()),IF(INDEX(E:E,ROW())&lt;&gt;0,INDEX(D:D,ROW()-1),0))</f>
        <v>0</v>
      </c>
      <c r="E2042" s="217" cm="1">
        <f t="array" ref="E2042">IF(INDEX(I:I,ROW())&lt;&gt;"",VALUE(TRIM(LEFT(INDEX(I:I,ROW()),6))),0)</f>
        <v>0</v>
      </c>
      <c r="F2042" s="283"/>
      <c r="G2042" s="287"/>
      <c r="H2042" s="302"/>
      <c r="I2042" s="288"/>
      <c r="J2042" s="302"/>
      <c r="K2042" s="303"/>
      <c r="L2042" s="50"/>
      <c r="M2042" s="63"/>
    </row>
    <row r="2043" spans="1:13">
      <c r="A2043" s="44" cm="1">
        <f t="array" aca="1" ref="A2043" ca="1">IF(INDEX(B:B,ROW()),COUNTIF(OFFSET(INDEX(B:B,ROW()),ROW()*-1+6,,ROW()-5),TRUE),0)</f>
        <v>0</v>
      </c>
      <c r="B2043" s="44" t="b" cm="1">
        <f t="array" ref="B2043">AND(分科號=INDEX(E:E,ROW()),INDEX(D:D,ROW())&gt;=分起日,INDEX(D:D,ROW())&lt;=分訖日,IF(分專案="全部",TRUE,INDEX(J:J,ROW())=分專案))</f>
        <v>0</v>
      </c>
      <c r="C2043" s="45" cm="1">
        <f t="array" ref="C2043">IF(INDEX(F:F,ROW())&lt;&gt;"",INDEX(F:F,ROW()),IF(INDEX(E:E,ROW())&lt;&gt;0,INDEX(C:C,ROW()-1),0))</f>
        <v>0</v>
      </c>
      <c r="D2043" s="44" cm="1">
        <f t="array" ref="D2043">IF(INDEX(G:G,ROW())&lt;&gt;"",INDEX(G:G,ROW()),IF(INDEX(E:E,ROW())&lt;&gt;0,INDEX(D:D,ROW()-1),0))</f>
        <v>0</v>
      </c>
      <c r="E2043" s="217" cm="1">
        <f t="array" ref="E2043">IF(INDEX(I:I,ROW())&lt;&gt;"",VALUE(TRIM(LEFT(INDEX(I:I,ROW()),6))),0)</f>
        <v>0</v>
      </c>
      <c r="F2043" s="283"/>
      <c r="G2043" s="287"/>
      <c r="H2043" s="302"/>
      <c r="I2043" s="288"/>
      <c r="J2043" s="302"/>
      <c r="K2043" s="303"/>
      <c r="L2043" s="50"/>
      <c r="M2043" s="63"/>
    </row>
    <row r="2044" spans="1:13">
      <c r="A2044" s="44" cm="1">
        <f t="array" aca="1" ref="A2044" ca="1">IF(INDEX(B:B,ROW()),COUNTIF(OFFSET(INDEX(B:B,ROW()),ROW()*-1+6,,ROW()-5),TRUE),0)</f>
        <v>0</v>
      </c>
      <c r="B2044" s="44" t="b" cm="1">
        <f t="array" ref="B2044">AND(分科號=INDEX(E:E,ROW()),INDEX(D:D,ROW())&gt;=分起日,INDEX(D:D,ROW())&lt;=分訖日,IF(分專案="全部",TRUE,INDEX(J:J,ROW())=分專案))</f>
        <v>0</v>
      </c>
      <c r="C2044" s="45" cm="1">
        <f t="array" ref="C2044">IF(INDEX(F:F,ROW())&lt;&gt;"",INDEX(F:F,ROW()),IF(INDEX(E:E,ROW())&lt;&gt;0,INDEX(C:C,ROW()-1),0))</f>
        <v>0</v>
      </c>
      <c r="D2044" s="44" cm="1">
        <f t="array" ref="D2044">IF(INDEX(G:G,ROW())&lt;&gt;"",INDEX(G:G,ROW()),IF(INDEX(E:E,ROW())&lt;&gt;0,INDEX(D:D,ROW()-1),0))</f>
        <v>0</v>
      </c>
      <c r="E2044" s="217" cm="1">
        <f t="array" ref="E2044">IF(INDEX(I:I,ROW())&lt;&gt;"",VALUE(TRIM(LEFT(INDEX(I:I,ROW()),6))),0)</f>
        <v>0</v>
      </c>
      <c r="F2044" s="283"/>
      <c r="G2044" s="287"/>
      <c r="H2044" s="302"/>
      <c r="I2044" s="288"/>
      <c r="J2044" s="302"/>
      <c r="K2044" s="303"/>
      <c r="L2044" s="50"/>
      <c r="M2044" s="63"/>
    </row>
    <row r="2045" spans="1:13">
      <c r="A2045" s="44" cm="1">
        <f t="array" aca="1" ref="A2045" ca="1">IF(INDEX(B:B,ROW()),COUNTIF(OFFSET(INDEX(B:B,ROW()),ROW()*-1+6,,ROW()-5),TRUE),0)</f>
        <v>0</v>
      </c>
      <c r="B2045" s="44" t="b" cm="1">
        <f t="array" ref="B2045">AND(分科號=INDEX(E:E,ROW()),INDEX(D:D,ROW())&gt;=分起日,INDEX(D:D,ROW())&lt;=分訖日,IF(分專案="全部",TRUE,INDEX(J:J,ROW())=分專案))</f>
        <v>0</v>
      </c>
      <c r="C2045" s="45" cm="1">
        <f t="array" ref="C2045">IF(INDEX(F:F,ROW())&lt;&gt;"",INDEX(F:F,ROW()),IF(INDEX(E:E,ROW())&lt;&gt;0,INDEX(C:C,ROW()-1),0))</f>
        <v>0</v>
      </c>
      <c r="D2045" s="44" cm="1">
        <f t="array" ref="D2045">IF(INDEX(G:G,ROW())&lt;&gt;"",INDEX(G:G,ROW()),IF(INDEX(E:E,ROW())&lt;&gt;0,INDEX(D:D,ROW()-1),0))</f>
        <v>0</v>
      </c>
      <c r="E2045" s="217" cm="1">
        <f t="array" ref="E2045">IF(INDEX(I:I,ROW())&lt;&gt;"",VALUE(TRIM(LEFT(INDEX(I:I,ROW()),6))),0)</f>
        <v>0</v>
      </c>
      <c r="F2045" s="283"/>
      <c r="G2045" s="287"/>
      <c r="H2045" s="302"/>
      <c r="I2045" s="288"/>
      <c r="J2045" s="302"/>
      <c r="K2045" s="303"/>
      <c r="L2045" s="50"/>
      <c r="M2045" s="63"/>
    </row>
    <row r="2046" spans="1:13">
      <c r="A2046" s="44" cm="1">
        <f t="array" aca="1" ref="A2046" ca="1">IF(INDEX(B:B,ROW()),COUNTIF(OFFSET(INDEX(B:B,ROW()),ROW()*-1+6,,ROW()-5),TRUE),0)</f>
        <v>0</v>
      </c>
      <c r="B2046" s="44" t="b" cm="1">
        <f t="array" ref="B2046">AND(分科號=INDEX(E:E,ROW()),INDEX(D:D,ROW())&gt;=分起日,INDEX(D:D,ROW())&lt;=分訖日,IF(分專案="全部",TRUE,INDEX(J:J,ROW())=分專案))</f>
        <v>0</v>
      </c>
      <c r="C2046" s="45" cm="1">
        <f t="array" ref="C2046">IF(INDEX(F:F,ROW())&lt;&gt;"",INDEX(F:F,ROW()),IF(INDEX(E:E,ROW())&lt;&gt;0,INDEX(C:C,ROW()-1),0))</f>
        <v>0</v>
      </c>
      <c r="D2046" s="44" cm="1">
        <f t="array" ref="D2046">IF(INDEX(G:G,ROW())&lt;&gt;"",INDEX(G:G,ROW()),IF(INDEX(E:E,ROW())&lt;&gt;0,INDEX(D:D,ROW()-1),0))</f>
        <v>0</v>
      </c>
      <c r="E2046" s="217" cm="1">
        <f t="array" ref="E2046">IF(INDEX(I:I,ROW())&lt;&gt;"",VALUE(TRIM(LEFT(INDEX(I:I,ROW()),6))),0)</f>
        <v>0</v>
      </c>
      <c r="F2046" s="283"/>
      <c r="G2046" s="287"/>
      <c r="H2046" s="302"/>
      <c r="I2046" s="288"/>
      <c r="J2046" s="302"/>
      <c r="K2046" s="303"/>
      <c r="L2046" s="50"/>
      <c r="M2046" s="63"/>
    </row>
    <row r="2047" spans="1:13">
      <c r="A2047" s="44" cm="1">
        <f t="array" aca="1" ref="A2047" ca="1">IF(INDEX(B:B,ROW()),COUNTIF(OFFSET(INDEX(B:B,ROW()),ROW()*-1+6,,ROW()-5),TRUE),0)</f>
        <v>0</v>
      </c>
      <c r="B2047" s="44" t="b" cm="1">
        <f t="array" ref="B2047">AND(分科號=INDEX(E:E,ROW()),INDEX(D:D,ROW())&gt;=分起日,INDEX(D:D,ROW())&lt;=分訖日,IF(分專案="全部",TRUE,INDEX(J:J,ROW())=分專案))</f>
        <v>0</v>
      </c>
      <c r="C2047" s="45" cm="1">
        <f t="array" ref="C2047">IF(INDEX(F:F,ROW())&lt;&gt;"",INDEX(F:F,ROW()),IF(INDEX(E:E,ROW())&lt;&gt;0,INDEX(C:C,ROW()-1),0))</f>
        <v>0</v>
      </c>
      <c r="D2047" s="44" cm="1">
        <f t="array" ref="D2047">IF(INDEX(G:G,ROW())&lt;&gt;"",INDEX(G:G,ROW()),IF(INDEX(E:E,ROW())&lt;&gt;0,INDEX(D:D,ROW()-1),0))</f>
        <v>0</v>
      </c>
      <c r="E2047" s="217" cm="1">
        <f t="array" ref="E2047">IF(INDEX(I:I,ROW())&lt;&gt;"",VALUE(TRIM(LEFT(INDEX(I:I,ROW()),6))),0)</f>
        <v>0</v>
      </c>
      <c r="F2047" s="283"/>
      <c r="G2047" s="287"/>
      <c r="H2047" s="302"/>
      <c r="I2047" s="288"/>
      <c r="J2047" s="302"/>
      <c r="K2047" s="303"/>
      <c r="L2047" s="50"/>
      <c r="M2047" s="63"/>
    </row>
    <row r="2048" spans="1:13">
      <c r="A2048" s="44" cm="1">
        <f t="array" aca="1" ref="A2048" ca="1">IF(INDEX(B:B,ROW()),COUNTIF(OFFSET(INDEX(B:B,ROW()),ROW()*-1+6,,ROW()-5),TRUE),0)</f>
        <v>0</v>
      </c>
      <c r="B2048" s="44" t="b" cm="1">
        <f t="array" ref="B2048">AND(分科號=INDEX(E:E,ROW()),INDEX(D:D,ROW())&gt;=分起日,INDEX(D:D,ROW())&lt;=分訖日,IF(分專案="全部",TRUE,INDEX(J:J,ROW())=分專案))</f>
        <v>0</v>
      </c>
      <c r="C2048" s="45" cm="1">
        <f t="array" ref="C2048">IF(INDEX(F:F,ROW())&lt;&gt;"",INDEX(F:F,ROW()),IF(INDEX(E:E,ROW())&lt;&gt;0,INDEX(C:C,ROW()-1),0))</f>
        <v>0</v>
      </c>
      <c r="D2048" s="44" cm="1">
        <f t="array" ref="D2048">IF(INDEX(G:G,ROW())&lt;&gt;"",INDEX(G:G,ROW()),IF(INDEX(E:E,ROW())&lt;&gt;0,INDEX(D:D,ROW()-1),0))</f>
        <v>0</v>
      </c>
      <c r="E2048" s="217" cm="1">
        <f t="array" ref="E2048">IF(INDEX(I:I,ROW())&lt;&gt;"",VALUE(TRIM(LEFT(INDEX(I:I,ROW()),6))),0)</f>
        <v>0</v>
      </c>
      <c r="F2048" s="283"/>
      <c r="G2048" s="287"/>
      <c r="H2048" s="302"/>
      <c r="I2048" s="288"/>
      <c r="J2048" s="302"/>
      <c r="K2048" s="303"/>
      <c r="L2048" s="50"/>
      <c r="M2048" s="63"/>
    </row>
    <row r="2049" spans="1:13">
      <c r="A2049" s="44" cm="1">
        <f t="array" aca="1" ref="A2049" ca="1">IF(INDEX(B:B,ROW()),COUNTIF(OFFSET(INDEX(B:B,ROW()),ROW()*-1+6,,ROW()-5),TRUE),0)</f>
        <v>0</v>
      </c>
      <c r="B2049" s="44" t="b" cm="1">
        <f t="array" ref="B2049">AND(分科號=INDEX(E:E,ROW()),INDEX(D:D,ROW())&gt;=分起日,INDEX(D:D,ROW())&lt;=分訖日,IF(分專案="全部",TRUE,INDEX(J:J,ROW())=分專案))</f>
        <v>0</v>
      </c>
      <c r="C2049" s="45" cm="1">
        <f t="array" ref="C2049">IF(INDEX(F:F,ROW())&lt;&gt;"",INDEX(F:F,ROW()),IF(INDEX(E:E,ROW())&lt;&gt;0,INDEX(C:C,ROW()-1),0))</f>
        <v>0</v>
      </c>
      <c r="D2049" s="44" cm="1">
        <f t="array" ref="D2049">IF(INDEX(G:G,ROW())&lt;&gt;"",INDEX(G:G,ROW()),IF(INDEX(E:E,ROW())&lt;&gt;0,INDEX(D:D,ROW()-1),0))</f>
        <v>0</v>
      </c>
      <c r="E2049" s="217" cm="1">
        <f t="array" ref="E2049">IF(INDEX(I:I,ROW())&lt;&gt;"",VALUE(TRIM(LEFT(INDEX(I:I,ROW()),6))),0)</f>
        <v>0</v>
      </c>
      <c r="F2049" s="283"/>
      <c r="G2049" s="287"/>
      <c r="H2049" s="302"/>
      <c r="I2049" s="288"/>
      <c r="J2049" s="302"/>
      <c r="K2049" s="303"/>
      <c r="L2049" s="50"/>
      <c r="M2049" s="63"/>
    </row>
    <row r="2050" spans="1:13">
      <c r="A2050" s="44" cm="1">
        <f t="array" aca="1" ref="A2050" ca="1">IF(INDEX(B:B,ROW()),COUNTIF(OFFSET(INDEX(B:B,ROW()),ROW()*-1+6,,ROW()-5),TRUE),0)</f>
        <v>0</v>
      </c>
      <c r="B2050" s="44" t="b" cm="1">
        <f t="array" ref="B2050">AND(分科號=INDEX(E:E,ROW()),INDEX(D:D,ROW())&gt;=分起日,INDEX(D:D,ROW())&lt;=分訖日,IF(分專案="全部",TRUE,INDEX(J:J,ROW())=分專案))</f>
        <v>0</v>
      </c>
      <c r="C2050" s="45" cm="1">
        <f t="array" ref="C2050">IF(INDEX(F:F,ROW())&lt;&gt;"",INDEX(F:F,ROW()),IF(INDEX(E:E,ROW())&lt;&gt;0,INDEX(C:C,ROW()-1),0))</f>
        <v>0</v>
      </c>
      <c r="D2050" s="44" cm="1">
        <f t="array" ref="D2050">IF(INDEX(G:G,ROW())&lt;&gt;"",INDEX(G:G,ROW()),IF(INDEX(E:E,ROW())&lt;&gt;0,INDEX(D:D,ROW()-1),0))</f>
        <v>0</v>
      </c>
      <c r="E2050" s="217" cm="1">
        <f t="array" ref="E2050">IF(INDEX(I:I,ROW())&lt;&gt;"",VALUE(TRIM(LEFT(INDEX(I:I,ROW()),6))),0)</f>
        <v>0</v>
      </c>
      <c r="F2050" s="283"/>
      <c r="G2050" s="287"/>
      <c r="H2050" s="302"/>
      <c r="I2050" s="288"/>
      <c r="J2050" s="302"/>
      <c r="K2050" s="303"/>
      <c r="L2050" s="50"/>
      <c r="M2050" s="63"/>
    </row>
    <row r="2051" spans="1:13">
      <c r="A2051" s="44" cm="1">
        <f t="array" aca="1" ref="A2051" ca="1">IF(INDEX(B:B,ROW()),COUNTIF(OFFSET(INDEX(B:B,ROW()),ROW()*-1+6,,ROW()-5),TRUE),0)</f>
        <v>0</v>
      </c>
      <c r="B2051" s="44" t="b" cm="1">
        <f t="array" ref="B2051">AND(分科號=INDEX(E:E,ROW()),INDEX(D:D,ROW())&gt;=分起日,INDEX(D:D,ROW())&lt;=分訖日,IF(分專案="全部",TRUE,INDEX(J:J,ROW())=分專案))</f>
        <v>0</v>
      </c>
      <c r="C2051" s="45" cm="1">
        <f t="array" ref="C2051">IF(INDEX(F:F,ROW())&lt;&gt;"",INDEX(F:F,ROW()),IF(INDEX(E:E,ROW())&lt;&gt;0,INDEX(C:C,ROW()-1),0))</f>
        <v>0</v>
      </c>
      <c r="D2051" s="44" cm="1">
        <f t="array" ref="D2051">IF(INDEX(G:G,ROW())&lt;&gt;"",INDEX(G:G,ROW()),IF(INDEX(E:E,ROW())&lt;&gt;0,INDEX(D:D,ROW()-1),0))</f>
        <v>0</v>
      </c>
      <c r="E2051" s="217" cm="1">
        <f t="array" ref="E2051">IF(INDEX(I:I,ROW())&lt;&gt;"",VALUE(TRIM(LEFT(INDEX(I:I,ROW()),6))),0)</f>
        <v>0</v>
      </c>
      <c r="F2051" s="283"/>
      <c r="G2051" s="287"/>
      <c r="H2051" s="302"/>
      <c r="I2051" s="288"/>
      <c r="J2051" s="302"/>
      <c r="K2051" s="303"/>
      <c r="L2051" s="50"/>
      <c r="M2051" s="63"/>
    </row>
    <row r="2052" spans="1:13">
      <c r="A2052" s="44" cm="1">
        <f t="array" aca="1" ref="A2052" ca="1">IF(INDEX(B:B,ROW()),COUNTIF(OFFSET(INDEX(B:B,ROW()),ROW()*-1+6,,ROW()-5),TRUE),0)</f>
        <v>0</v>
      </c>
      <c r="B2052" s="44" t="b" cm="1">
        <f t="array" ref="B2052">AND(分科號=INDEX(E:E,ROW()),INDEX(D:D,ROW())&gt;=分起日,INDEX(D:D,ROW())&lt;=分訖日,IF(分專案="全部",TRUE,INDEX(J:J,ROW())=分專案))</f>
        <v>0</v>
      </c>
      <c r="C2052" s="45" cm="1">
        <f t="array" ref="C2052">IF(INDEX(F:F,ROW())&lt;&gt;"",INDEX(F:F,ROW()),IF(INDEX(E:E,ROW())&lt;&gt;0,INDEX(C:C,ROW()-1),0))</f>
        <v>0</v>
      </c>
      <c r="D2052" s="44" cm="1">
        <f t="array" ref="D2052">IF(INDEX(G:G,ROW())&lt;&gt;"",INDEX(G:G,ROW()),IF(INDEX(E:E,ROW())&lt;&gt;0,INDEX(D:D,ROW()-1),0))</f>
        <v>0</v>
      </c>
      <c r="E2052" s="217" cm="1">
        <f t="array" ref="E2052">IF(INDEX(I:I,ROW())&lt;&gt;"",VALUE(TRIM(LEFT(INDEX(I:I,ROW()),6))),0)</f>
        <v>0</v>
      </c>
      <c r="F2052" s="283"/>
      <c r="G2052" s="287"/>
      <c r="H2052" s="302"/>
      <c r="I2052" s="288"/>
      <c r="J2052" s="302"/>
      <c r="K2052" s="303"/>
      <c r="L2052" s="50"/>
      <c r="M2052" s="63"/>
    </row>
    <row r="2053" spans="1:13">
      <c r="A2053" s="44" cm="1">
        <f t="array" aca="1" ref="A2053" ca="1">IF(INDEX(B:B,ROW()),COUNTIF(OFFSET(INDEX(B:B,ROW()),ROW()*-1+6,,ROW()-5),TRUE),0)</f>
        <v>0</v>
      </c>
      <c r="B2053" s="44" t="b" cm="1">
        <f t="array" ref="B2053">AND(分科號=INDEX(E:E,ROW()),INDEX(D:D,ROW())&gt;=分起日,INDEX(D:D,ROW())&lt;=分訖日,IF(分專案="全部",TRUE,INDEX(J:J,ROW())=分專案))</f>
        <v>0</v>
      </c>
      <c r="C2053" s="45" cm="1">
        <f t="array" ref="C2053">IF(INDEX(F:F,ROW())&lt;&gt;"",INDEX(F:F,ROW()),IF(INDEX(E:E,ROW())&lt;&gt;0,INDEX(C:C,ROW()-1),0))</f>
        <v>0</v>
      </c>
      <c r="D2053" s="44" cm="1">
        <f t="array" ref="D2053">IF(INDEX(G:G,ROW())&lt;&gt;"",INDEX(G:G,ROW()),IF(INDEX(E:E,ROW())&lt;&gt;0,INDEX(D:D,ROW()-1),0))</f>
        <v>0</v>
      </c>
      <c r="E2053" s="217" cm="1">
        <f t="array" ref="E2053">IF(INDEX(I:I,ROW())&lt;&gt;"",VALUE(TRIM(LEFT(INDEX(I:I,ROW()),6))),0)</f>
        <v>0</v>
      </c>
      <c r="F2053" s="283"/>
      <c r="G2053" s="287"/>
      <c r="H2053" s="302"/>
      <c r="I2053" s="288"/>
      <c r="J2053" s="302"/>
      <c r="K2053" s="303"/>
      <c r="L2053" s="50"/>
      <c r="M2053" s="63"/>
    </row>
    <row r="2054" spans="1:13">
      <c r="A2054" s="44" cm="1">
        <f t="array" aca="1" ref="A2054" ca="1">IF(INDEX(B:B,ROW()),COUNTIF(OFFSET(INDEX(B:B,ROW()),ROW()*-1+6,,ROW()-5),TRUE),0)</f>
        <v>0</v>
      </c>
      <c r="B2054" s="44" t="b" cm="1">
        <f t="array" ref="B2054">AND(分科號=INDEX(E:E,ROW()),INDEX(D:D,ROW())&gt;=分起日,INDEX(D:D,ROW())&lt;=分訖日,IF(分專案="全部",TRUE,INDEX(J:J,ROW())=分專案))</f>
        <v>0</v>
      </c>
      <c r="C2054" s="45" cm="1">
        <f t="array" ref="C2054">IF(INDEX(F:F,ROW())&lt;&gt;"",INDEX(F:F,ROW()),IF(INDEX(E:E,ROW())&lt;&gt;0,INDEX(C:C,ROW()-1),0))</f>
        <v>0</v>
      </c>
      <c r="D2054" s="44" cm="1">
        <f t="array" ref="D2054">IF(INDEX(G:G,ROW())&lt;&gt;"",INDEX(G:G,ROW()),IF(INDEX(E:E,ROW())&lt;&gt;0,INDEX(D:D,ROW()-1),0))</f>
        <v>0</v>
      </c>
      <c r="E2054" s="217" cm="1">
        <f t="array" ref="E2054">IF(INDEX(I:I,ROW())&lt;&gt;"",VALUE(TRIM(LEFT(INDEX(I:I,ROW()),6))),0)</f>
        <v>0</v>
      </c>
      <c r="F2054" s="283"/>
      <c r="G2054" s="287"/>
      <c r="H2054" s="302"/>
      <c r="I2054" s="288"/>
      <c r="J2054" s="302"/>
      <c r="K2054" s="303"/>
      <c r="L2054" s="50"/>
      <c r="M2054" s="63"/>
    </row>
    <row r="2055" spans="1:13">
      <c r="A2055" s="44" cm="1">
        <f t="array" aca="1" ref="A2055" ca="1">IF(INDEX(B:B,ROW()),COUNTIF(OFFSET(INDEX(B:B,ROW()),ROW()*-1+6,,ROW()-5),TRUE),0)</f>
        <v>0</v>
      </c>
      <c r="B2055" s="44" t="b" cm="1">
        <f t="array" ref="B2055">AND(分科號=INDEX(E:E,ROW()),INDEX(D:D,ROW())&gt;=分起日,INDEX(D:D,ROW())&lt;=分訖日,IF(分專案="全部",TRUE,INDEX(J:J,ROW())=分專案))</f>
        <v>0</v>
      </c>
      <c r="C2055" s="45" cm="1">
        <f t="array" ref="C2055">IF(INDEX(F:F,ROW())&lt;&gt;"",INDEX(F:F,ROW()),IF(INDEX(E:E,ROW())&lt;&gt;0,INDEX(C:C,ROW()-1),0))</f>
        <v>0</v>
      </c>
      <c r="D2055" s="44" cm="1">
        <f t="array" ref="D2055">IF(INDEX(G:G,ROW())&lt;&gt;"",INDEX(G:G,ROW()),IF(INDEX(E:E,ROW())&lt;&gt;0,INDEX(D:D,ROW()-1),0))</f>
        <v>0</v>
      </c>
      <c r="E2055" s="217" cm="1">
        <f t="array" ref="E2055">IF(INDEX(I:I,ROW())&lt;&gt;"",VALUE(TRIM(LEFT(INDEX(I:I,ROW()),6))),0)</f>
        <v>0</v>
      </c>
      <c r="F2055" s="283"/>
      <c r="G2055" s="287"/>
      <c r="H2055" s="302"/>
      <c r="I2055" s="288"/>
      <c r="J2055" s="302"/>
      <c r="K2055" s="303"/>
      <c r="L2055" s="50"/>
      <c r="M2055" s="63"/>
    </row>
    <row r="2056" spans="1:13">
      <c r="A2056" s="44" cm="1">
        <f t="array" aca="1" ref="A2056" ca="1">IF(INDEX(B:B,ROW()),COUNTIF(OFFSET(INDEX(B:B,ROW()),ROW()*-1+6,,ROW()-5),TRUE),0)</f>
        <v>0</v>
      </c>
      <c r="B2056" s="44" t="b" cm="1">
        <f t="array" ref="B2056">AND(分科號=INDEX(E:E,ROW()),INDEX(D:D,ROW())&gt;=分起日,INDEX(D:D,ROW())&lt;=分訖日,IF(分專案="全部",TRUE,INDEX(J:J,ROW())=分專案))</f>
        <v>0</v>
      </c>
      <c r="C2056" s="45" cm="1">
        <f t="array" ref="C2056">IF(INDEX(F:F,ROW())&lt;&gt;"",INDEX(F:F,ROW()),IF(INDEX(E:E,ROW())&lt;&gt;0,INDEX(C:C,ROW()-1),0))</f>
        <v>0</v>
      </c>
      <c r="D2056" s="44" cm="1">
        <f t="array" ref="D2056">IF(INDEX(G:G,ROW())&lt;&gt;"",INDEX(G:G,ROW()),IF(INDEX(E:E,ROW())&lt;&gt;0,INDEX(D:D,ROW()-1),0))</f>
        <v>0</v>
      </c>
      <c r="E2056" s="217" cm="1">
        <f t="array" ref="E2056">IF(INDEX(I:I,ROW())&lt;&gt;"",VALUE(TRIM(LEFT(INDEX(I:I,ROW()),6))),0)</f>
        <v>0</v>
      </c>
      <c r="F2056" s="283"/>
      <c r="G2056" s="287"/>
      <c r="H2056" s="302"/>
      <c r="I2056" s="288"/>
      <c r="J2056" s="302"/>
      <c r="K2056" s="303"/>
      <c r="L2056" s="50"/>
      <c r="M2056" s="63"/>
    </row>
    <row r="2057" spans="1:13">
      <c r="A2057" s="44" cm="1">
        <f t="array" aca="1" ref="A2057" ca="1">IF(INDEX(B:B,ROW()),COUNTIF(OFFSET(INDEX(B:B,ROW()),ROW()*-1+6,,ROW()-5),TRUE),0)</f>
        <v>0</v>
      </c>
      <c r="B2057" s="44" t="b" cm="1">
        <f t="array" ref="B2057">AND(分科號=INDEX(E:E,ROW()),INDEX(D:D,ROW())&gt;=分起日,INDEX(D:D,ROW())&lt;=分訖日,IF(分專案="全部",TRUE,INDEX(J:J,ROW())=分專案))</f>
        <v>0</v>
      </c>
      <c r="C2057" s="45" cm="1">
        <f t="array" ref="C2057">IF(INDEX(F:F,ROW())&lt;&gt;"",INDEX(F:F,ROW()),IF(INDEX(E:E,ROW())&lt;&gt;0,INDEX(C:C,ROW()-1),0))</f>
        <v>0</v>
      </c>
      <c r="D2057" s="44" cm="1">
        <f t="array" ref="D2057">IF(INDEX(G:G,ROW())&lt;&gt;"",INDEX(G:G,ROW()),IF(INDEX(E:E,ROW())&lt;&gt;0,INDEX(D:D,ROW()-1),0))</f>
        <v>0</v>
      </c>
      <c r="E2057" s="217" cm="1">
        <f t="array" ref="E2057">IF(INDEX(I:I,ROW())&lt;&gt;"",VALUE(TRIM(LEFT(INDEX(I:I,ROW()),6))),0)</f>
        <v>0</v>
      </c>
      <c r="F2057" s="283"/>
      <c r="G2057" s="287"/>
      <c r="H2057" s="302"/>
      <c r="I2057" s="288"/>
      <c r="J2057" s="302"/>
      <c r="K2057" s="303"/>
      <c r="L2057" s="50"/>
      <c r="M2057" s="63"/>
    </row>
    <row r="2058" spans="1:13">
      <c r="A2058" s="44" cm="1">
        <f t="array" aca="1" ref="A2058" ca="1">IF(INDEX(B:B,ROW()),COUNTIF(OFFSET(INDEX(B:B,ROW()),ROW()*-1+6,,ROW()-5),TRUE),0)</f>
        <v>0</v>
      </c>
      <c r="B2058" s="44" t="b" cm="1">
        <f t="array" ref="B2058">AND(分科號=INDEX(E:E,ROW()),INDEX(D:D,ROW())&gt;=分起日,INDEX(D:D,ROW())&lt;=分訖日,IF(分專案="全部",TRUE,INDEX(J:J,ROW())=分專案))</f>
        <v>0</v>
      </c>
      <c r="C2058" s="45" cm="1">
        <f t="array" ref="C2058">IF(INDEX(F:F,ROW())&lt;&gt;"",INDEX(F:F,ROW()),IF(INDEX(E:E,ROW())&lt;&gt;0,INDEX(C:C,ROW()-1),0))</f>
        <v>0</v>
      </c>
      <c r="D2058" s="44" cm="1">
        <f t="array" ref="D2058">IF(INDEX(G:G,ROW())&lt;&gt;"",INDEX(G:G,ROW()),IF(INDEX(E:E,ROW())&lt;&gt;0,INDEX(D:D,ROW()-1),0))</f>
        <v>0</v>
      </c>
      <c r="E2058" s="217" cm="1">
        <f t="array" ref="E2058">IF(INDEX(I:I,ROW())&lt;&gt;"",VALUE(TRIM(LEFT(INDEX(I:I,ROW()),6))),0)</f>
        <v>0</v>
      </c>
      <c r="F2058" s="283"/>
      <c r="G2058" s="287"/>
      <c r="H2058" s="302"/>
      <c r="I2058" s="288"/>
      <c r="J2058" s="302"/>
      <c r="K2058" s="303"/>
      <c r="L2058" s="50"/>
      <c r="M2058" s="63"/>
    </row>
    <row r="2059" spans="1:13">
      <c r="A2059" s="44" cm="1">
        <f t="array" aca="1" ref="A2059" ca="1">IF(INDEX(B:B,ROW()),COUNTIF(OFFSET(INDEX(B:B,ROW()),ROW()*-1+6,,ROW()-5),TRUE),0)</f>
        <v>0</v>
      </c>
      <c r="B2059" s="44" t="b" cm="1">
        <f t="array" ref="B2059">AND(分科號=INDEX(E:E,ROW()),INDEX(D:D,ROW())&gt;=分起日,INDEX(D:D,ROW())&lt;=分訖日,IF(分專案="全部",TRUE,INDEX(J:J,ROW())=分專案))</f>
        <v>0</v>
      </c>
      <c r="C2059" s="45" cm="1">
        <f t="array" ref="C2059">IF(INDEX(F:F,ROW())&lt;&gt;"",INDEX(F:F,ROW()),IF(INDEX(E:E,ROW())&lt;&gt;0,INDEX(C:C,ROW()-1),0))</f>
        <v>0</v>
      </c>
      <c r="D2059" s="44" cm="1">
        <f t="array" ref="D2059">IF(INDEX(G:G,ROW())&lt;&gt;"",INDEX(G:G,ROW()),IF(INDEX(E:E,ROW())&lt;&gt;0,INDEX(D:D,ROW()-1),0))</f>
        <v>0</v>
      </c>
      <c r="E2059" s="217" cm="1">
        <f t="array" ref="E2059">IF(INDEX(I:I,ROW())&lt;&gt;"",VALUE(TRIM(LEFT(INDEX(I:I,ROW()),6))),0)</f>
        <v>0</v>
      </c>
      <c r="F2059" s="283"/>
      <c r="G2059" s="287"/>
      <c r="H2059" s="302"/>
      <c r="I2059" s="288"/>
      <c r="J2059" s="302"/>
      <c r="K2059" s="303"/>
      <c r="L2059" s="50"/>
      <c r="M2059" s="63"/>
    </row>
    <row r="2060" spans="1:13">
      <c r="A2060" s="44" cm="1">
        <f t="array" aca="1" ref="A2060" ca="1">IF(INDEX(B:B,ROW()),COUNTIF(OFFSET(INDEX(B:B,ROW()),ROW()*-1+6,,ROW()-5),TRUE),0)</f>
        <v>0</v>
      </c>
      <c r="B2060" s="44" t="b" cm="1">
        <f t="array" ref="B2060">AND(分科號=INDEX(E:E,ROW()),INDEX(D:D,ROW())&gt;=分起日,INDEX(D:D,ROW())&lt;=分訖日,IF(分專案="全部",TRUE,INDEX(J:J,ROW())=分專案))</f>
        <v>0</v>
      </c>
      <c r="C2060" s="45" cm="1">
        <f t="array" ref="C2060">IF(INDEX(F:F,ROW())&lt;&gt;"",INDEX(F:F,ROW()),IF(INDEX(E:E,ROW())&lt;&gt;0,INDEX(C:C,ROW()-1),0))</f>
        <v>0</v>
      </c>
      <c r="D2060" s="44" cm="1">
        <f t="array" ref="D2060">IF(INDEX(G:G,ROW())&lt;&gt;"",INDEX(G:G,ROW()),IF(INDEX(E:E,ROW())&lt;&gt;0,INDEX(D:D,ROW()-1),0))</f>
        <v>0</v>
      </c>
      <c r="E2060" s="217" cm="1">
        <f t="array" ref="E2060">IF(INDEX(I:I,ROW())&lt;&gt;"",VALUE(TRIM(LEFT(INDEX(I:I,ROW()),6))),0)</f>
        <v>0</v>
      </c>
      <c r="F2060" s="283"/>
      <c r="G2060" s="287"/>
      <c r="H2060" s="302"/>
      <c r="I2060" s="288"/>
      <c r="J2060" s="302"/>
      <c r="K2060" s="303"/>
      <c r="L2060" s="50"/>
      <c r="M2060" s="63"/>
    </row>
    <row r="2061" spans="1:13">
      <c r="A2061" s="44" cm="1">
        <f t="array" aca="1" ref="A2061" ca="1">IF(INDEX(B:B,ROW()),COUNTIF(OFFSET(INDEX(B:B,ROW()),ROW()*-1+6,,ROW()-5),TRUE),0)</f>
        <v>0</v>
      </c>
      <c r="B2061" s="44" t="b" cm="1">
        <f t="array" ref="B2061">AND(分科號=INDEX(E:E,ROW()),INDEX(D:D,ROW())&gt;=分起日,INDEX(D:D,ROW())&lt;=分訖日,IF(分專案="全部",TRUE,INDEX(J:J,ROW())=分專案))</f>
        <v>0</v>
      </c>
      <c r="C2061" s="45" cm="1">
        <f t="array" ref="C2061">IF(INDEX(F:F,ROW())&lt;&gt;"",INDEX(F:F,ROW()),IF(INDEX(E:E,ROW())&lt;&gt;0,INDEX(C:C,ROW()-1),0))</f>
        <v>0</v>
      </c>
      <c r="D2061" s="44" cm="1">
        <f t="array" ref="D2061">IF(INDEX(G:G,ROW())&lt;&gt;"",INDEX(G:G,ROW()),IF(INDEX(E:E,ROW())&lt;&gt;0,INDEX(D:D,ROW()-1),0))</f>
        <v>0</v>
      </c>
      <c r="E2061" s="217" cm="1">
        <f t="array" ref="E2061">IF(INDEX(I:I,ROW())&lt;&gt;"",VALUE(TRIM(LEFT(INDEX(I:I,ROW()),6))),0)</f>
        <v>0</v>
      </c>
      <c r="F2061" s="283"/>
      <c r="G2061" s="287"/>
      <c r="H2061" s="302"/>
      <c r="I2061" s="288"/>
      <c r="J2061" s="302"/>
      <c r="K2061" s="303"/>
      <c r="L2061" s="50"/>
      <c r="M2061" s="63"/>
    </row>
    <row r="2062" spans="1:13">
      <c r="A2062" s="44" cm="1">
        <f t="array" aca="1" ref="A2062" ca="1">IF(INDEX(B:B,ROW()),COUNTIF(OFFSET(INDEX(B:B,ROW()),ROW()*-1+6,,ROW()-5),TRUE),0)</f>
        <v>0</v>
      </c>
      <c r="B2062" s="44" t="b" cm="1">
        <f t="array" ref="B2062">AND(分科號=INDEX(E:E,ROW()),INDEX(D:D,ROW())&gt;=分起日,INDEX(D:D,ROW())&lt;=分訖日,IF(分專案="全部",TRUE,INDEX(J:J,ROW())=分專案))</f>
        <v>0</v>
      </c>
      <c r="C2062" s="45" cm="1">
        <f t="array" ref="C2062">IF(INDEX(F:F,ROW())&lt;&gt;"",INDEX(F:F,ROW()),IF(INDEX(E:E,ROW())&lt;&gt;0,INDEX(C:C,ROW()-1),0))</f>
        <v>0</v>
      </c>
      <c r="D2062" s="44" cm="1">
        <f t="array" ref="D2062">IF(INDEX(G:G,ROW())&lt;&gt;"",INDEX(G:G,ROW()),IF(INDEX(E:E,ROW())&lt;&gt;0,INDEX(D:D,ROW()-1),0))</f>
        <v>0</v>
      </c>
      <c r="E2062" s="217" cm="1">
        <f t="array" ref="E2062">IF(INDEX(I:I,ROW())&lt;&gt;"",VALUE(TRIM(LEFT(INDEX(I:I,ROW()),6))),0)</f>
        <v>0</v>
      </c>
      <c r="F2062" s="283"/>
      <c r="G2062" s="287"/>
      <c r="H2062" s="302"/>
      <c r="I2062" s="288"/>
      <c r="J2062" s="302"/>
      <c r="K2062" s="303"/>
      <c r="L2062" s="50"/>
      <c r="M2062" s="63"/>
    </row>
    <row r="2063" spans="1:13">
      <c r="A2063" s="44" cm="1">
        <f t="array" aca="1" ref="A2063" ca="1">IF(INDEX(B:B,ROW()),COUNTIF(OFFSET(INDEX(B:B,ROW()),ROW()*-1+6,,ROW()-5),TRUE),0)</f>
        <v>0</v>
      </c>
      <c r="B2063" s="44" t="b" cm="1">
        <f t="array" ref="B2063">AND(分科號=INDEX(E:E,ROW()),INDEX(D:D,ROW())&gt;=分起日,INDEX(D:D,ROW())&lt;=分訖日,IF(分專案="全部",TRUE,INDEX(J:J,ROW())=分專案))</f>
        <v>0</v>
      </c>
      <c r="C2063" s="45" cm="1">
        <f t="array" ref="C2063">IF(INDEX(F:F,ROW())&lt;&gt;"",INDEX(F:F,ROW()),IF(INDEX(E:E,ROW())&lt;&gt;0,INDEX(C:C,ROW()-1),0))</f>
        <v>0</v>
      </c>
      <c r="D2063" s="44" cm="1">
        <f t="array" ref="D2063">IF(INDEX(G:G,ROW())&lt;&gt;"",INDEX(G:G,ROW()),IF(INDEX(E:E,ROW())&lt;&gt;0,INDEX(D:D,ROW()-1),0))</f>
        <v>0</v>
      </c>
      <c r="E2063" s="217" cm="1">
        <f t="array" ref="E2063">IF(INDEX(I:I,ROW())&lt;&gt;"",VALUE(TRIM(LEFT(INDEX(I:I,ROW()),6))),0)</f>
        <v>0</v>
      </c>
      <c r="F2063" s="283"/>
      <c r="G2063" s="287"/>
      <c r="H2063" s="302"/>
      <c r="I2063" s="288"/>
      <c r="J2063" s="302"/>
      <c r="K2063" s="303"/>
      <c r="L2063" s="50"/>
      <c r="M2063" s="63"/>
    </row>
    <row r="2064" spans="1:13">
      <c r="A2064" s="44" cm="1">
        <f t="array" aca="1" ref="A2064" ca="1">IF(INDEX(B:B,ROW()),COUNTIF(OFFSET(INDEX(B:B,ROW()),ROW()*-1+6,,ROW()-5),TRUE),0)</f>
        <v>0</v>
      </c>
      <c r="B2064" s="44" t="b" cm="1">
        <f t="array" ref="B2064">AND(分科號=INDEX(E:E,ROW()),INDEX(D:D,ROW())&gt;=分起日,INDEX(D:D,ROW())&lt;=分訖日,IF(分專案="全部",TRUE,INDEX(J:J,ROW())=分專案))</f>
        <v>0</v>
      </c>
      <c r="C2064" s="45" cm="1">
        <f t="array" ref="C2064">IF(INDEX(F:F,ROW())&lt;&gt;"",INDEX(F:F,ROW()),IF(INDEX(E:E,ROW())&lt;&gt;0,INDEX(C:C,ROW()-1),0))</f>
        <v>0</v>
      </c>
      <c r="D2064" s="44" cm="1">
        <f t="array" ref="D2064">IF(INDEX(G:G,ROW())&lt;&gt;"",INDEX(G:G,ROW()),IF(INDEX(E:E,ROW())&lt;&gt;0,INDEX(D:D,ROW()-1),0))</f>
        <v>0</v>
      </c>
      <c r="E2064" s="217" cm="1">
        <f t="array" ref="E2064">IF(INDEX(I:I,ROW())&lt;&gt;"",VALUE(TRIM(LEFT(INDEX(I:I,ROW()),6))),0)</f>
        <v>0</v>
      </c>
      <c r="F2064" s="283"/>
      <c r="G2064" s="287"/>
      <c r="H2064" s="302"/>
      <c r="I2064" s="288"/>
      <c r="J2064" s="302"/>
      <c r="K2064" s="303"/>
      <c r="L2064" s="50"/>
      <c r="M2064" s="63"/>
    </row>
    <row r="2065" spans="1:13">
      <c r="A2065" s="44" cm="1">
        <f t="array" aca="1" ref="A2065" ca="1">IF(INDEX(B:B,ROW()),COUNTIF(OFFSET(INDEX(B:B,ROW()),ROW()*-1+6,,ROW()-5),TRUE),0)</f>
        <v>0</v>
      </c>
      <c r="B2065" s="44" t="b" cm="1">
        <f t="array" ref="B2065">AND(分科號=INDEX(E:E,ROW()),INDEX(D:D,ROW())&gt;=分起日,INDEX(D:D,ROW())&lt;=分訖日,IF(分專案="全部",TRUE,INDEX(J:J,ROW())=分專案))</f>
        <v>0</v>
      </c>
      <c r="C2065" s="45" cm="1">
        <f t="array" ref="C2065">IF(INDEX(F:F,ROW())&lt;&gt;"",INDEX(F:F,ROW()),IF(INDEX(E:E,ROW())&lt;&gt;0,INDEX(C:C,ROW()-1),0))</f>
        <v>0</v>
      </c>
      <c r="D2065" s="44" cm="1">
        <f t="array" ref="D2065">IF(INDEX(G:G,ROW())&lt;&gt;"",INDEX(G:G,ROW()),IF(INDEX(E:E,ROW())&lt;&gt;0,INDEX(D:D,ROW()-1),0))</f>
        <v>0</v>
      </c>
      <c r="E2065" s="217" cm="1">
        <f t="array" ref="E2065">IF(INDEX(I:I,ROW())&lt;&gt;"",VALUE(TRIM(LEFT(INDEX(I:I,ROW()),6))),0)</f>
        <v>0</v>
      </c>
      <c r="F2065" s="283"/>
      <c r="G2065" s="287"/>
      <c r="H2065" s="302"/>
      <c r="I2065" s="288"/>
      <c r="J2065" s="302"/>
      <c r="K2065" s="303"/>
      <c r="L2065" s="50"/>
      <c r="M2065" s="63"/>
    </row>
    <row r="2066" spans="1:13">
      <c r="A2066" s="44" cm="1">
        <f t="array" aca="1" ref="A2066" ca="1">IF(INDEX(B:B,ROW()),COUNTIF(OFFSET(INDEX(B:B,ROW()),ROW()*-1+6,,ROW()-5),TRUE),0)</f>
        <v>0</v>
      </c>
      <c r="B2066" s="44" t="b" cm="1">
        <f t="array" ref="B2066">AND(分科號=INDEX(E:E,ROW()),INDEX(D:D,ROW())&gt;=分起日,INDEX(D:D,ROW())&lt;=分訖日,IF(分專案="全部",TRUE,INDEX(J:J,ROW())=分專案))</f>
        <v>0</v>
      </c>
      <c r="C2066" s="45" cm="1">
        <f t="array" ref="C2066">IF(INDEX(F:F,ROW())&lt;&gt;"",INDEX(F:F,ROW()),IF(INDEX(E:E,ROW())&lt;&gt;0,INDEX(C:C,ROW()-1),0))</f>
        <v>0</v>
      </c>
      <c r="D2066" s="44" cm="1">
        <f t="array" ref="D2066">IF(INDEX(G:G,ROW())&lt;&gt;"",INDEX(G:G,ROW()),IF(INDEX(E:E,ROW())&lt;&gt;0,INDEX(D:D,ROW()-1),0))</f>
        <v>0</v>
      </c>
      <c r="E2066" s="217" cm="1">
        <f t="array" ref="E2066">IF(INDEX(I:I,ROW())&lt;&gt;"",VALUE(TRIM(LEFT(INDEX(I:I,ROW()),6))),0)</f>
        <v>0</v>
      </c>
      <c r="F2066" s="283"/>
      <c r="G2066" s="287"/>
      <c r="H2066" s="302"/>
      <c r="I2066" s="288"/>
      <c r="J2066" s="302"/>
      <c r="K2066" s="303"/>
      <c r="L2066" s="50"/>
      <c r="M2066" s="63"/>
    </row>
    <row r="2067" spans="1:13">
      <c r="A2067" s="44" cm="1">
        <f t="array" aca="1" ref="A2067" ca="1">IF(INDEX(B:B,ROW()),COUNTIF(OFFSET(INDEX(B:B,ROW()),ROW()*-1+6,,ROW()-5),TRUE),0)</f>
        <v>0</v>
      </c>
      <c r="B2067" s="44" t="b" cm="1">
        <f t="array" ref="B2067">AND(分科號=INDEX(E:E,ROW()),INDEX(D:D,ROW())&gt;=分起日,INDEX(D:D,ROW())&lt;=分訖日,IF(分專案="全部",TRUE,INDEX(J:J,ROW())=分專案))</f>
        <v>0</v>
      </c>
      <c r="C2067" s="45" cm="1">
        <f t="array" ref="C2067">IF(INDEX(F:F,ROW())&lt;&gt;"",INDEX(F:F,ROW()),IF(INDEX(E:E,ROW())&lt;&gt;0,INDEX(C:C,ROW()-1),0))</f>
        <v>0</v>
      </c>
      <c r="D2067" s="44" cm="1">
        <f t="array" ref="D2067">IF(INDEX(G:G,ROW())&lt;&gt;"",INDEX(G:G,ROW()),IF(INDEX(E:E,ROW())&lt;&gt;0,INDEX(D:D,ROW()-1),0))</f>
        <v>0</v>
      </c>
      <c r="E2067" s="217" cm="1">
        <f t="array" ref="E2067">IF(INDEX(I:I,ROW())&lt;&gt;"",VALUE(TRIM(LEFT(INDEX(I:I,ROW()),6))),0)</f>
        <v>0</v>
      </c>
      <c r="F2067" s="283"/>
      <c r="G2067" s="287"/>
      <c r="H2067" s="302"/>
      <c r="I2067" s="288"/>
      <c r="J2067" s="302"/>
      <c r="K2067" s="303"/>
      <c r="L2067" s="50"/>
      <c r="M2067" s="63"/>
    </row>
    <row r="2068" spans="1:13">
      <c r="A2068" s="44" cm="1">
        <f t="array" aca="1" ref="A2068" ca="1">IF(INDEX(B:B,ROW()),COUNTIF(OFFSET(INDEX(B:B,ROW()),ROW()*-1+6,,ROW()-5),TRUE),0)</f>
        <v>0</v>
      </c>
      <c r="B2068" s="44" t="b" cm="1">
        <f t="array" ref="B2068">AND(分科號=INDEX(E:E,ROW()),INDEX(D:D,ROW())&gt;=分起日,INDEX(D:D,ROW())&lt;=分訖日,IF(分專案="全部",TRUE,INDEX(J:J,ROW())=分專案))</f>
        <v>0</v>
      </c>
      <c r="C2068" s="45" cm="1">
        <f t="array" ref="C2068">IF(INDEX(F:F,ROW())&lt;&gt;"",INDEX(F:F,ROW()),IF(INDEX(E:E,ROW())&lt;&gt;0,INDEX(C:C,ROW()-1),0))</f>
        <v>0</v>
      </c>
      <c r="D2068" s="44" cm="1">
        <f t="array" ref="D2068">IF(INDEX(G:G,ROW())&lt;&gt;"",INDEX(G:G,ROW()),IF(INDEX(E:E,ROW())&lt;&gt;0,INDEX(D:D,ROW()-1),0))</f>
        <v>0</v>
      </c>
      <c r="E2068" s="217" cm="1">
        <f t="array" ref="E2068">IF(INDEX(I:I,ROW())&lt;&gt;"",VALUE(TRIM(LEFT(INDEX(I:I,ROW()),6))),0)</f>
        <v>0</v>
      </c>
      <c r="F2068" s="283"/>
      <c r="G2068" s="287"/>
      <c r="H2068" s="302"/>
      <c r="I2068" s="288"/>
      <c r="J2068" s="302"/>
      <c r="K2068" s="303"/>
      <c r="L2068" s="50"/>
      <c r="M2068" s="63"/>
    </row>
    <row r="2069" spans="1:13">
      <c r="A2069" s="44" cm="1">
        <f t="array" aca="1" ref="A2069" ca="1">IF(INDEX(B:B,ROW()),COUNTIF(OFFSET(INDEX(B:B,ROW()),ROW()*-1+6,,ROW()-5),TRUE),0)</f>
        <v>0</v>
      </c>
      <c r="B2069" s="44" t="b" cm="1">
        <f t="array" ref="B2069">AND(分科號=INDEX(E:E,ROW()),INDEX(D:D,ROW())&gt;=分起日,INDEX(D:D,ROW())&lt;=分訖日,IF(分專案="全部",TRUE,INDEX(J:J,ROW())=分專案))</f>
        <v>0</v>
      </c>
      <c r="C2069" s="45" cm="1">
        <f t="array" ref="C2069">IF(INDEX(F:F,ROW())&lt;&gt;"",INDEX(F:F,ROW()),IF(INDEX(E:E,ROW())&lt;&gt;0,INDEX(C:C,ROW()-1),0))</f>
        <v>0</v>
      </c>
      <c r="D2069" s="44" cm="1">
        <f t="array" ref="D2069">IF(INDEX(G:G,ROW())&lt;&gt;"",INDEX(G:G,ROW()),IF(INDEX(E:E,ROW())&lt;&gt;0,INDEX(D:D,ROW()-1),0))</f>
        <v>0</v>
      </c>
      <c r="E2069" s="217" cm="1">
        <f t="array" ref="E2069">IF(INDEX(I:I,ROW())&lt;&gt;"",VALUE(TRIM(LEFT(INDEX(I:I,ROW()),6))),0)</f>
        <v>0</v>
      </c>
      <c r="F2069" s="283"/>
      <c r="G2069" s="287"/>
      <c r="H2069" s="302"/>
      <c r="I2069" s="288"/>
      <c r="J2069" s="302"/>
      <c r="K2069" s="303"/>
      <c r="L2069" s="50"/>
      <c r="M2069" s="63"/>
    </row>
    <row r="2070" spans="1:13">
      <c r="A2070" s="44" cm="1">
        <f t="array" aca="1" ref="A2070" ca="1">IF(INDEX(B:B,ROW()),COUNTIF(OFFSET(INDEX(B:B,ROW()),ROW()*-1+6,,ROW()-5),TRUE),0)</f>
        <v>0</v>
      </c>
      <c r="B2070" s="44" t="b" cm="1">
        <f t="array" ref="B2070">AND(分科號=INDEX(E:E,ROW()),INDEX(D:D,ROW())&gt;=分起日,INDEX(D:D,ROW())&lt;=分訖日,IF(分專案="全部",TRUE,INDEX(J:J,ROW())=分專案))</f>
        <v>0</v>
      </c>
      <c r="C2070" s="45" cm="1">
        <f t="array" ref="C2070">IF(INDEX(F:F,ROW())&lt;&gt;"",INDEX(F:F,ROW()),IF(INDEX(E:E,ROW())&lt;&gt;0,INDEX(C:C,ROW()-1),0))</f>
        <v>0</v>
      </c>
      <c r="D2070" s="44" cm="1">
        <f t="array" ref="D2070">IF(INDEX(G:G,ROW())&lt;&gt;"",INDEX(G:G,ROW()),IF(INDEX(E:E,ROW())&lt;&gt;0,INDEX(D:D,ROW()-1),0))</f>
        <v>0</v>
      </c>
      <c r="E2070" s="217" cm="1">
        <f t="array" ref="E2070">IF(INDEX(I:I,ROW())&lt;&gt;"",VALUE(TRIM(LEFT(INDEX(I:I,ROW()),6))),0)</f>
        <v>0</v>
      </c>
      <c r="F2070" s="283"/>
      <c r="G2070" s="287"/>
      <c r="H2070" s="302"/>
      <c r="I2070" s="288"/>
      <c r="J2070" s="302"/>
      <c r="K2070" s="303"/>
      <c r="L2070" s="50"/>
      <c r="M2070" s="63"/>
    </row>
    <row r="2071" spans="1:13">
      <c r="A2071" s="44" cm="1">
        <f t="array" aca="1" ref="A2071" ca="1">IF(INDEX(B:B,ROW()),COUNTIF(OFFSET(INDEX(B:B,ROW()),ROW()*-1+6,,ROW()-5),TRUE),0)</f>
        <v>0</v>
      </c>
      <c r="B2071" s="44" t="b" cm="1">
        <f t="array" ref="B2071">AND(分科號=INDEX(E:E,ROW()),INDEX(D:D,ROW())&gt;=分起日,INDEX(D:D,ROW())&lt;=分訖日,IF(分專案="全部",TRUE,INDEX(J:J,ROW())=分專案))</f>
        <v>0</v>
      </c>
      <c r="C2071" s="45" cm="1">
        <f t="array" ref="C2071">IF(INDEX(F:F,ROW())&lt;&gt;"",INDEX(F:F,ROW()),IF(INDEX(E:E,ROW())&lt;&gt;0,INDEX(C:C,ROW()-1),0))</f>
        <v>0</v>
      </c>
      <c r="D2071" s="44" cm="1">
        <f t="array" ref="D2071">IF(INDEX(G:G,ROW())&lt;&gt;"",INDEX(G:G,ROW()),IF(INDEX(E:E,ROW())&lt;&gt;0,INDEX(D:D,ROW()-1),0))</f>
        <v>0</v>
      </c>
      <c r="E2071" s="217" cm="1">
        <f t="array" ref="E2071">IF(INDEX(I:I,ROW())&lt;&gt;"",VALUE(TRIM(LEFT(INDEX(I:I,ROW()),6))),0)</f>
        <v>0</v>
      </c>
      <c r="F2071" s="283"/>
      <c r="G2071" s="287"/>
      <c r="H2071" s="302"/>
      <c r="I2071" s="288"/>
      <c r="J2071" s="302"/>
      <c r="K2071" s="303"/>
      <c r="L2071" s="50"/>
      <c r="M2071" s="63"/>
    </row>
    <row r="2072" spans="1:13">
      <c r="A2072" s="44" cm="1">
        <f t="array" aca="1" ref="A2072" ca="1">IF(INDEX(B:B,ROW()),COUNTIF(OFFSET(INDEX(B:B,ROW()),ROW()*-1+6,,ROW()-5),TRUE),0)</f>
        <v>0</v>
      </c>
      <c r="B2072" s="44" t="b" cm="1">
        <f t="array" ref="B2072">AND(分科號=INDEX(E:E,ROW()),INDEX(D:D,ROW())&gt;=分起日,INDEX(D:D,ROW())&lt;=分訖日,IF(分專案="全部",TRUE,INDEX(J:J,ROW())=分專案))</f>
        <v>0</v>
      </c>
      <c r="C2072" s="45" cm="1">
        <f t="array" ref="C2072">IF(INDEX(F:F,ROW())&lt;&gt;"",INDEX(F:F,ROW()),IF(INDEX(E:E,ROW())&lt;&gt;0,INDEX(C:C,ROW()-1),0))</f>
        <v>0</v>
      </c>
      <c r="D2072" s="44" cm="1">
        <f t="array" ref="D2072">IF(INDEX(G:G,ROW())&lt;&gt;"",INDEX(G:G,ROW()),IF(INDEX(E:E,ROW())&lt;&gt;0,INDEX(D:D,ROW()-1),0))</f>
        <v>0</v>
      </c>
      <c r="E2072" s="217" cm="1">
        <f t="array" ref="E2072">IF(INDEX(I:I,ROW())&lt;&gt;"",VALUE(TRIM(LEFT(INDEX(I:I,ROW()),6))),0)</f>
        <v>0</v>
      </c>
      <c r="F2072" s="283"/>
      <c r="G2072" s="287"/>
      <c r="H2072" s="302"/>
      <c r="I2072" s="288"/>
      <c r="J2072" s="302"/>
      <c r="K2072" s="303"/>
      <c r="L2072" s="50"/>
      <c r="M2072" s="63"/>
    </row>
    <row r="2073" spans="1:13">
      <c r="A2073" s="44" cm="1">
        <f t="array" aca="1" ref="A2073" ca="1">IF(INDEX(B:B,ROW()),COUNTIF(OFFSET(INDEX(B:B,ROW()),ROW()*-1+6,,ROW()-5),TRUE),0)</f>
        <v>0</v>
      </c>
      <c r="B2073" s="44" t="b" cm="1">
        <f t="array" ref="B2073">AND(分科號=INDEX(E:E,ROW()),INDEX(D:D,ROW())&gt;=分起日,INDEX(D:D,ROW())&lt;=分訖日,IF(分專案="全部",TRUE,INDEX(J:J,ROW())=分專案))</f>
        <v>0</v>
      </c>
      <c r="C2073" s="45" cm="1">
        <f t="array" ref="C2073">IF(INDEX(F:F,ROW())&lt;&gt;"",INDEX(F:F,ROW()),IF(INDEX(E:E,ROW())&lt;&gt;0,INDEX(C:C,ROW()-1),0))</f>
        <v>0</v>
      </c>
      <c r="D2073" s="44" cm="1">
        <f t="array" ref="D2073">IF(INDEX(G:G,ROW())&lt;&gt;"",INDEX(G:G,ROW()),IF(INDEX(E:E,ROW())&lt;&gt;0,INDEX(D:D,ROW()-1),0))</f>
        <v>0</v>
      </c>
      <c r="E2073" s="217" cm="1">
        <f t="array" ref="E2073">IF(INDEX(I:I,ROW())&lt;&gt;"",VALUE(TRIM(LEFT(INDEX(I:I,ROW()),6))),0)</f>
        <v>0</v>
      </c>
      <c r="F2073" s="283"/>
      <c r="G2073" s="287"/>
      <c r="H2073" s="302"/>
      <c r="I2073" s="288"/>
      <c r="J2073" s="302"/>
      <c r="K2073" s="303"/>
      <c r="L2073" s="50"/>
      <c r="M2073" s="63"/>
    </row>
    <row r="2074" spans="1:13">
      <c r="A2074" s="44" cm="1">
        <f t="array" aca="1" ref="A2074" ca="1">IF(INDEX(B:B,ROW()),COUNTIF(OFFSET(INDEX(B:B,ROW()),ROW()*-1+6,,ROW()-5),TRUE),0)</f>
        <v>0</v>
      </c>
      <c r="B2074" s="44" t="b" cm="1">
        <f t="array" ref="B2074">AND(分科號=INDEX(E:E,ROW()),INDEX(D:D,ROW())&gt;=分起日,INDEX(D:D,ROW())&lt;=分訖日,IF(分專案="全部",TRUE,INDEX(J:J,ROW())=分專案))</f>
        <v>0</v>
      </c>
      <c r="C2074" s="45" cm="1">
        <f t="array" ref="C2074">IF(INDEX(F:F,ROW())&lt;&gt;"",INDEX(F:F,ROW()),IF(INDEX(E:E,ROW())&lt;&gt;0,INDEX(C:C,ROW()-1),0))</f>
        <v>0</v>
      </c>
      <c r="D2074" s="44" cm="1">
        <f t="array" ref="D2074">IF(INDEX(G:G,ROW())&lt;&gt;"",INDEX(G:G,ROW()),IF(INDEX(E:E,ROW())&lt;&gt;0,INDEX(D:D,ROW()-1),0))</f>
        <v>0</v>
      </c>
      <c r="E2074" s="217" cm="1">
        <f t="array" ref="E2074">IF(INDEX(I:I,ROW())&lt;&gt;"",VALUE(TRIM(LEFT(INDEX(I:I,ROW()),6))),0)</f>
        <v>0</v>
      </c>
      <c r="F2074" s="283"/>
      <c r="G2074" s="287"/>
      <c r="H2074" s="302"/>
      <c r="I2074" s="288"/>
      <c r="J2074" s="302"/>
      <c r="K2074" s="303"/>
      <c r="L2074" s="50"/>
      <c r="M2074" s="63"/>
    </row>
    <row r="2075" spans="1:13">
      <c r="A2075" s="44" cm="1">
        <f t="array" aca="1" ref="A2075" ca="1">IF(INDEX(B:B,ROW()),COUNTIF(OFFSET(INDEX(B:B,ROW()),ROW()*-1+6,,ROW()-5),TRUE),0)</f>
        <v>0</v>
      </c>
      <c r="B2075" s="44" t="b" cm="1">
        <f t="array" ref="B2075">AND(分科號=INDEX(E:E,ROW()),INDEX(D:D,ROW())&gt;=分起日,INDEX(D:D,ROW())&lt;=分訖日,IF(分專案="全部",TRUE,INDEX(J:J,ROW())=分專案))</f>
        <v>0</v>
      </c>
      <c r="C2075" s="45" cm="1">
        <f t="array" ref="C2075">IF(INDEX(F:F,ROW())&lt;&gt;"",INDEX(F:F,ROW()),IF(INDEX(E:E,ROW())&lt;&gt;0,INDEX(C:C,ROW()-1),0))</f>
        <v>0</v>
      </c>
      <c r="D2075" s="44" cm="1">
        <f t="array" ref="D2075">IF(INDEX(G:G,ROW())&lt;&gt;"",INDEX(G:G,ROW()),IF(INDEX(E:E,ROW())&lt;&gt;0,INDEX(D:D,ROW()-1),0))</f>
        <v>0</v>
      </c>
      <c r="E2075" s="217" cm="1">
        <f t="array" ref="E2075">IF(INDEX(I:I,ROW())&lt;&gt;"",VALUE(TRIM(LEFT(INDEX(I:I,ROW()),6))),0)</f>
        <v>0</v>
      </c>
      <c r="F2075" s="283"/>
      <c r="G2075" s="287"/>
      <c r="H2075" s="302"/>
      <c r="I2075" s="288"/>
      <c r="J2075" s="302"/>
      <c r="K2075" s="303"/>
      <c r="L2075" s="50"/>
      <c r="M2075" s="63"/>
    </row>
    <row r="2076" spans="1:13">
      <c r="A2076" s="44" cm="1">
        <f t="array" aca="1" ref="A2076" ca="1">IF(INDEX(B:B,ROW()),COUNTIF(OFFSET(INDEX(B:B,ROW()),ROW()*-1+6,,ROW()-5),TRUE),0)</f>
        <v>0</v>
      </c>
      <c r="B2076" s="44" t="b" cm="1">
        <f t="array" ref="B2076">AND(分科號=INDEX(E:E,ROW()),INDEX(D:D,ROW())&gt;=分起日,INDEX(D:D,ROW())&lt;=分訖日,IF(分專案="全部",TRUE,INDEX(J:J,ROW())=分專案))</f>
        <v>0</v>
      </c>
      <c r="C2076" s="45" cm="1">
        <f t="array" ref="C2076">IF(INDEX(F:F,ROW())&lt;&gt;"",INDEX(F:F,ROW()),IF(INDEX(E:E,ROW())&lt;&gt;0,INDEX(C:C,ROW()-1),0))</f>
        <v>0</v>
      </c>
      <c r="D2076" s="44" cm="1">
        <f t="array" ref="D2076">IF(INDEX(G:G,ROW())&lt;&gt;"",INDEX(G:G,ROW()),IF(INDEX(E:E,ROW())&lt;&gt;0,INDEX(D:D,ROW()-1),0))</f>
        <v>0</v>
      </c>
      <c r="E2076" s="217" cm="1">
        <f t="array" ref="E2076">IF(INDEX(I:I,ROW())&lt;&gt;"",VALUE(TRIM(LEFT(INDEX(I:I,ROW()),6))),0)</f>
        <v>0</v>
      </c>
      <c r="F2076" s="283"/>
      <c r="G2076" s="287"/>
      <c r="H2076" s="302"/>
      <c r="I2076" s="288"/>
      <c r="J2076" s="302"/>
      <c r="K2076" s="303"/>
      <c r="L2076" s="50"/>
      <c r="M2076" s="63"/>
    </row>
    <row r="2077" spans="1:13">
      <c r="A2077" s="44" cm="1">
        <f t="array" aca="1" ref="A2077" ca="1">IF(INDEX(B:B,ROW()),COUNTIF(OFFSET(INDEX(B:B,ROW()),ROW()*-1+6,,ROW()-5),TRUE),0)</f>
        <v>0</v>
      </c>
      <c r="B2077" s="44" t="b" cm="1">
        <f t="array" ref="B2077">AND(分科號=INDEX(E:E,ROW()),INDEX(D:D,ROW())&gt;=分起日,INDEX(D:D,ROW())&lt;=分訖日,IF(分專案="全部",TRUE,INDEX(J:J,ROW())=分專案))</f>
        <v>0</v>
      </c>
      <c r="C2077" s="45" cm="1">
        <f t="array" ref="C2077">IF(INDEX(F:F,ROW())&lt;&gt;"",INDEX(F:F,ROW()),IF(INDEX(E:E,ROW())&lt;&gt;0,INDEX(C:C,ROW()-1),0))</f>
        <v>0</v>
      </c>
      <c r="D2077" s="44" cm="1">
        <f t="array" ref="D2077">IF(INDEX(G:G,ROW())&lt;&gt;"",INDEX(G:G,ROW()),IF(INDEX(E:E,ROW())&lt;&gt;0,INDEX(D:D,ROW()-1),0))</f>
        <v>0</v>
      </c>
      <c r="E2077" s="217" cm="1">
        <f t="array" ref="E2077">IF(INDEX(I:I,ROW())&lt;&gt;"",VALUE(TRIM(LEFT(INDEX(I:I,ROW()),6))),0)</f>
        <v>0</v>
      </c>
      <c r="F2077" s="283"/>
      <c r="G2077" s="287"/>
      <c r="H2077" s="302"/>
      <c r="I2077" s="288"/>
      <c r="J2077" s="302"/>
      <c r="K2077" s="303"/>
      <c r="L2077" s="50"/>
      <c r="M2077" s="63"/>
    </row>
    <row r="2078" spans="1:13">
      <c r="A2078" s="44" cm="1">
        <f t="array" aca="1" ref="A2078" ca="1">IF(INDEX(B:B,ROW()),COUNTIF(OFFSET(INDEX(B:B,ROW()),ROW()*-1+6,,ROW()-5),TRUE),0)</f>
        <v>0</v>
      </c>
      <c r="B2078" s="44" t="b" cm="1">
        <f t="array" ref="B2078">AND(分科號=INDEX(E:E,ROW()),INDEX(D:D,ROW())&gt;=分起日,INDEX(D:D,ROW())&lt;=分訖日,IF(分專案="全部",TRUE,INDEX(J:J,ROW())=分專案))</f>
        <v>0</v>
      </c>
      <c r="C2078" s="45" cm="1">
        <f t="array" ref="C2078">IF(INDEX(F:F,ROW())&lt;&gt;"",INDEX(F:F,ROW()),IF(INDEX(E:E,ROW())&lt;&gt;0,INDEX(C:C,ROW()-1),0))</f>
        <v>0</v>
      </c>
      <c r="D2078" s="44" cm="1">
        <f t="array" ref="D2078">IF(INDEX(G:G,ROW())&lt;&gt;"",INDEX(G:G,ROW()),IF(INDEX(E:E,ROW())&lt;&gt;0,INDEX(D:D,ROW()-1),0))</f>
        <v>0</v>
      </c>
      <c r="E2078" s="217" cm="1">
        <f t="array" ref="E2078">IF(INDEX(I:I,ROW())&lt;&gt;"",VALUE(TRIM(LEFT(INDEX(I:I,ROW()),6))),0)</f>
        <v>0</v>
      </c>
      <c r="F2078" s="283"/>
      <c r="G2078" s="287"/>
      <c r="H2078" s="302"/>
      <c r="I2078" s="288"/>
      <c r="J2078" s="302"/>
      <c r="K2078" s="303"/>
      <c r="L2078" s="50"/>
      <c r="M2078" s="63"/>
    </row>
    <row r="2079" spans="1:13">
      <c r="A2079" s="44" cm="1">
        <f t="array" aca="1" ref="A2079" ca="1">IF(INDEX(B:B,ROW()),COUNTIF(OFFSET(INDEX(B:B,ROW()),ROW()*-1+6,,ROW()-5),TRUE),0)</f>
        <v>0</v>
      </c>
      <c r="B2079" s="44" t="b" cm="1">
        <f t="array" ref="B2079">AND(分科號=INDEX(E:E,ROW()),INDEX(D:D,ROW())&gt;=分起日,INDEX(D:D,ROW())&lt;=分訖日,IF(分專案="全部",TRUE,INDEX(J:J,ROW())=分專案))</f>
        <v>0</v>
      </c>
      <c r="C2079" s="45" cm="1">
        <f t="array" ref="C2079">IF(INDEX(F:F,ROW())&lt;&gt;"",INDEX(F:F,ROW()),IF(INDEX(E:E,ROW())&lt;&gt;0,INDEX(C:C,ROW()-1),0))</f>
        <v>0</v>
      </c>
      <c r="D2079" s="44" cm="1">
        <f t="array" ref="D2079">IF(INDEX(G:G,ROW())&lt;&gt;"",INDEX(G:G,ROW()),IF(INDEX(E:E,ROW())&lt;&gt;0,INDEX(D:D,ROW()-1),0))</f>
        <v>0</v>
      </c>
      <c r="E2079" s="217" cm="1">
        <f t="array" ref="E2079">IF(INDEX(I:I,ROW())&lt;&gt;"",VALUE(TRIM(LEFT(INDEX(I:I,ROW()),6))),0)</f>
        <v>0</v>
      </c>
      <c r="F2079" s="283"/>
      <c r="G2079" s="287"/>
      <c r="H2079" s="302"/>
      <c r="I2079" s="288"/>
      <c r="J2079" s="302"/>
      <c r="K2079" s="303"/>
      <c r="L2079" s="50"/>
      <c r="M2079" s="63"/>
    </row>
    <row r="2080" spans="1:13">
      <c r="A2080" s="44" cm="1">
        <f t="array" aca="1" ref="A2080" ca="1">IF(INDEX(B:B,ROW()),COUNTIF(OFFSET(INDEX(B:B,ROW()),ROW()*-1+6,,ROW()-5),TRUE),0)</f>
        <v>0</v>
      </c>
      <c r="B2080" s="44" t="b" cm="1">
        <f t="array" ref="B2080">AND(分科號=INDEX(E:E,ROW()),INDEX(D:D,ROW())&gt;=分起日,INDEX(D:D,ROW())&lt;=分訖日,IF(分專案="全部",TRUE,INDEX(J:J,ROW())=分專案))</f>
        <v>0</v>
      </c>
      <c r="C2080" s="45" cm="1">
        <f t="array" ref="C2080">IF(INDEX(F:F,ROW())&lt;&gt;"",INDEX(F:F,ROW()),IF(INDEX(E:E,ROW())&lt;&gt;0,INDEX(C:C,ROW()-1),0))</f>
        <v>0</v>
      </c>
      <c r="D2080" s="44" cm="1">
        <f t="array" ref="D2080">IF(INDEX(G:G,ROW())&lt;&gt;"",INDEX(G:G,ROW()),IF(INDEX(E:E,ROW())&lt;&gt;0,INDEX(D:D,ROW()-1),0))</f>
        <v>0</v>
      </c>
      <c r="E2080" s="217" cm="1">
        <f t="array" ref="E2080">IF(INDEX(I:I,ROW())&lt;&gt;"",VALUE(TRIM(LEFT(INDEX(I:I,ROW()),6))),0)</f>
        <v>0</v>
      </c>
      <c r="F2080" s="283"/>
      <c r="G2080" s="287"/>
      <c r="H2080" s="302"/>
      <c r="I2080" s="288"/>
      <c r="J2080" s="302"/>
      <c r="K2080" s="303"/>
      <c r="L2080" s="50"/>
      <c r="M2080" s="63"/>
    </row>
    <row r="2081" spans="1:13">
      <c r="A2081" s="44" cm="1">
        <f t="array" aca="1" ref="A2081" ca="1">IF(INDEX(B:B,ROW()),COUNTIF(OFFSET(INDEX(B:B,ROW()),ROW()*-1+6,,ROW()-5),TRUE),0)</f>
        <v>0</v>
      </c>
      <c r="B2081" s="44" t="b" cm="1">
        <f t="array" ref="B2081">AND(分科號=INDEX(E:E,ROW()),INDEX(D:D,ROW())&gt;=分起日,INDEX(D:D,ROW())&lt;=分訖日,IF(分專案="全部",TRUE,INDEX(J:J,ROW())=分專案))</f>
        <v>0</v>
      </c>
      <c r="C2081" s="45" cm="1">
        <f t="array" ref="C2081">IF(INDEX(F:F,ROW())&lt;&gt;"",INDEX(F:F,ROW()),IF(INDEX(E:E,ROW())&lt;&gt;0,INDEX(C:C,ROW()-1),0))</f>
        <v>0</v>
      </c>
      <c r="D2081" s="44" cm="1">
        <f t="array" ref="D2081">IF(INDEX(G:G,ROW())&lt;&gt;"",INDEX(G:G,ROW()),IF(INDEX(E:E,ROW())&lt;&gt;0,INDEX(D:D,ROW()-1),0))</f>
        <v>0</v>
      </c>
      <c r="E2081" s="217" cm="1">
        <f t="array" ref="E2081">IF(INDEX(I:I,ROW())&lt;&gt;"",VALUE(TRIM(LEFT(INDEX(I:I,ROW()),6))),0)</f>
        <v>0</v>
      </c>
      <c r="F2081" s="283"/>
      <c r="G2081" s="287"/>
      <c r="H2081" s="302"/>
      <c r="I2081" s="288"/>
      <c r="J2081" s="302"/>
      <c r="K2081" s="303"/>
      <c r="L2081" s="50"/>
      <c r="M2081" s="63"/>
    </row>
    <row r="2082" spans="1:13">
      <c r="A2082" s="44" cm="1">
        <f t="array" aca="1" ref="A2082" ca="1">IF(INDEX(B:B,ROW()),COUNTIF(OFFSET(INDEX(B:B,ROW()),ROW()*-1+6,,ROW()-5),TRUE),0)</f>
        <v>0</v>
      </c>
      <c r="B2082" s="44" t="b" cm="1">
        <f t="array" ref="B2082">AND(分科號=INDEX(E:E,ROW()),INDEX(D:D,ROW())&gt;=分起日,INDEX(D:D,ROW())&lt;=分訖日,IF(分專案="全部",TRUE,INDEX(J:J,ROW())=分專案))</f>
        <v>0</v>
      </c>
      <c r="C2082" s="45" cm="1">
        <f t="array" ref="C2082">IF(INDEX(F:F,ROW())&lt;&gt;"",INDEX(F:F,ROW()),IF(INDEX(E:E,ROW())&lt;&gt;0,INDEX(C:C,ROW()-1),0))</f>
        <v>0</v>
      </c>
      <c r="D2082" s="44" cm="1">
        <f t="array" ref="D2082">IF(INDEX(G:G,ROW())&lt;&gt;"",INDEX(G:G,ROW()),IF(INDEX(E:E,ROW())&lt;&gt;0,INDEX(D:D,ROW()-1),0))</f>
        <v>0</v>
      </c>
      <c r="E2082" s="217" cm="1">
        <f t="array" ref="E2082">IF(INDEX(I:I,ROW())&lt;&gt;"",VALUE(TRIM(LEFT(INDEX(I:I,ROW()),6))),0)</f>
        <v>0</v>
      </c>
      <c r="F2082" s="283"/>
      <c r="G2082" s="287"/>
      <c r="H2082" s="302"/>
      <c r="I2082" s="288"/>
      <c r="J2082" s="302"/>
      <c r="K2082" s="303"/>
      <c r="L2082" s="50"/>
      <c r="M2082" s="63"/>
    </row>
    <row r="2083" spans="1:13">
      <c r="A2083" s="44" cm="1">
        <f t="array" aca="1" ref="A2083" ca="1">IF(INDEX(B:B,ROW()),COUNTIF(OFFSET(INDEX(B:B,ROW()),ROW()*-1+6,,ROW()-5),TRUE),0)</f>
        <v>0</v>
      </c>
      <c r="B2083" s="44" t="b" cm="1">
        <f t="array" ref="B2083">AND(分科號=INDEX(E:E,ROW()),INDEX(D:D,ROW())&gt;=分起日,INDEX(D:D,ROW())&lt;=分訖日,IF(分專案="全部",TRUE,INDEX(J:J,ROW())=分專案))</f>
        <v>0</v>
      </c>
      <c r="C2083" s="45" cm="1">
        <f t="array" ref="C2083">IF(INDEX(F:F,ROW())&lt;&gt;"",INDEX(F:F,ROW()),IF(INDEX(E:E,ROW())&lt;&gt;0,INDEX(C:C,ROW()-1),0))</f>
        <v>0</v>
      </c>
      <c r="D2083" s="44" cm="1">
        <f t="array" ref="D2083">IF(INDEX(G:G,ROW())&lt;&gt;"",INDEX(G:G,ROW()),IF(INDEX(E:E,ROW())&lt;&gt;0,INDEX(D:D,ROW()-1),0))</f>
        <v>0</v>
      </c>
      <c r="E2083" s="217" cm="1">
        <f t="array" ref="E2083">IF(INDEX(I:I,ROW())&lt;&gt;"",VALUE(TRIM(LEFT(INDEX(I:I,ROW()),6))),0)</f>
        <v>0</v>
      </c>
      <c r="F2083" s="283"/>
      <c r="G2083" s="287"/>
      <c r="H2083" s="302"/>
      <c r="I2083" s="288"/>
      <c r="J2083" s="302"/>
      <c r="K2083" s="303"/>
      <c r="L2083" s="50"/>
      <c r="M2083" s="63"/>
    </row>
    <row r="2084" spans="1:13">
      <c r="A2084" s="44" cm="1">
        <f t="array" aca="1" ref="A2084" ca="1">IF(INDEX(B:B,ROW()),COUNTIF(OFFSET(INDEX(B:B,ROW()),ROW()*-1+6,,ROW()-5),TRUE),0)</f>
        <v>0</v>
      </c>
      <c r="B2084" s="44" t="b" cm="1">
        <f t="array" ref="B2084">AND(分科號=INDEX(E:E,ROW()),INDEX(D:D,ROW())&gt;=分起日,INDEX(D:D,ROW())&lt;=分訖日,IF(分專案="全部",TRUE,INDEX(J:J,ROW())=分專案))</f>
        <v>0</v>
      </c>
      <c r="C2084" s="45" cm="1">
        <f t="array" ref="C2084">IF(INDEX(F:F,ROW())&lt;&gt;"",INDEX(F:F,ROW()),IF(INDEX(E:E,ROW())&lt;&gt;0,INDEX(C:C,ROW()-1),0))</f>
        <v>0</v>
      </c>
      <c r="D2084" s="44" cm="1">
        <f t="array" ref="D2084">IF(INDEX(G:G,ROW())&lt;&gt;"",INDEX(G:G,ROW()),IF(INDEX(E:E,ROW())&lt;&gt;0,INDEX(D:D,ROW()-1),0))</f>
        <v>0</v>
      </c>
      <c r="E2084" s="217" cm="1">
        <f t="array" ref="E2084">IF(INDEX(I:I,ROW())&lt;&gt;"",VALUE(TRIM(LEFT(INDEX(I:I,ROW()),6))),0)</f>
        <v>0</v>
      </c>
      <c r="F2084" s="283"/>
      <c r="G2084" s="287"/>
      <c r="H2084" s="302"/>
      <c r="I2084" s="288"/>
      <c r="J2084" s="302"/>
      <c r="K2084" s="303"/>
      <c r="L2084" s="50"/>
      <c r="M2084" s="63"/>
    </row>
    <row r="2085" spans="1:13">
      <c r="A2085" s="44" cm="1">
        <f t="array" aca="1" ref="A2085" ca="1">IF(INDEX(B:B,ROW()),COUNTIF(OFFSET(INDEX(B:B,ROW()),ROW()*-1+6,,ROW()-5),TRUE),0)</f>
        <v>0</v>
      </c>
      <c r="B2085" s="44" t="b" cm="1">
        <f t="array" ref="B2085">AND(分科號=INDEX(E:E,ROW()),INDEX(D:D,ROW())&gt;=分起日,INDEX(D:D,ROW())&lt;=分訖日,IF(分專案="全部",TRUE,INDEX(J:J,ROW())=分專案))</f>
        <v>0</v>
      </c>
      <c r="C2085" s="45" cm="1">
        <f t="array" ref="C2085">IF(INDEX(F:F,ROW())&lt;&gt;"",INDEX(F:F,ROW()),IF(INDEX(E:E,ROW())&lt;&gt;0,INDEX(C:C,ROW()-1),0))</f>
        <v>0</v>
      </c>
      <c r="D2085" s="44" cm="1">
        <f t="array" ref="D2085">IF(INDEX(G:G,ROW())&lt;&gt;"",INDEX(G:G,ROW()),IF(INDEX(E:E,ROW())&lt;&gt;0,INDEX(D:D,ROW()-1),0))</f>
        <v>0</v>
      </c>
      <c r="E2085" s="217" cm="1">
        <f t="array" ref="E2085">IF(INDEX(I:I,ROW())&lt;&gt;"",VALUE(TRIM(LEFT(INDEX(I:I,ROW()),6))),0)</f>
        <v>0</v>
      </c>
      <c r="F2085" s="283"/>
      <c r="G2085" s="287"/>
      <c r="H2085" s="302"/>
      <c r="I2085" s="288"/>
      <c r="J2085" s="302"/>
      <c r="K2085" s="303"/>
      <c r="L2085" s="50"/>
      <c r="M2085" s="63"/>
    </row>
    <row r="2086" spans="1:13">
      <c r="A2086" s="44" cm="1">
        <f t="array" aca="1" ref="A2086" ca="1">IF(INDEX(B:B,ROW()),COUNTIF(OFFSET(INDEX(B:B,ROW()),ROW()*-1+6,,ROW()-5),TRUE),0)</f>
        <v>0</v>
      </c>
      <c r="B2086" s="44" t="b" cm="1">
        <f t="array" ref="B2086">AND(分科號=INDEX(E:E,ROW()),INDEX(D:D,ROW())&gt;=分起日,INDEX(D:D,ROW())&lt;=分訖日,IF(分專案="全部",TRUE,INDEX(J:J,ROW())=分專案))</f>
        <v>0</v>
      </c>
      <c r="C2086" s="45" cm="1">
        <f t="array" ref="C2086">IF(INDEX(F:F,ROW())&lt;&gt;"",INDEX(F:F,ROW()),IF(INDEX(E:E,ROW())&lt;&gt;0,INDEX(C:C,ROW()-1),0))</f>
        <v>0</v>
      </c>
      <c r="D2086" s="44" cm="1">
        <f t="array" ref="D2086">IF(INDEX(G:G,ROW())&lt;&gt;"",INDEX(G:G,ROW()),IF(INDEX(E:E,ROW())&lt;&gt;0,INDEX(D:D,ROW()-1),0))</f>
        <v>0</v>
      </c>
      <c r="E2086" s="217" cm="1">
        <f t="array" ref="E2086">IF(INDEX(I:I,ROW())&lt;&gt;"",VALUE(TRIM(LEFT(INDEX(I:I,ROW()),6))),0)</f>
        <v>0</v>
      </c>
      <c r="F2086" s="283"/>
      <c r="G2086" s="287"/>
      <c r="H2086" s="302"/>
      <c r="I2086" s="288"/>
      <c r="J2086" s="302"/>
      <c r="K2086" s="303"/>
      <c r="L2086" s="50"/>
      <c r="M2086" s="63"/>
    </row>
    <row r="2087" spans="1:13">
      <c r="A2087" s="44" cm="1">
        <f t="array" aca="1" ref="A2087" ca="1">IF(INDEX(B:B,ROW()),COUNTIF(OFFSET(INDEX(B:B,ROW()),ROW()*-1+6,,ROW()-5),TRUE),0)</f>
        <v>0</v>
      </c>
      <c r="B2087" s="44" t="b" cm="1">
        <f t="array" ref="B2087">AND(分科號=INDEX(E:E,ROW()),INDEX(D:D,ROW())&gt;=分起日,INDEX(D:D,ROW())&lt;=分訖日,IF(分專案="全部",TRUE,INDEX(J:J,ROW())=分專案))</f>
        <v>0</v>
      </c>
      <c r="C2087" s="45" cm="1">
        <f t="array" ref="C2087">IF(INDEX(F:F,ROW())&lt;&gt;"",INDEX(F:F,ROW()),IF(INDEX(E:E,ROW())&lt;&gt;0,INDEX(C:C,ROW()-1),0))</f>
        <v>0</v>
      </c>
      <c r="D2087" s="44" cm="1">
        <f t="array" ref="D2087">IF(INDEX(G:G,ROW())&lt;&gt;"",INDEX(G:G,ROW()),IF(INDEX(E:E,ROW())&lt;&gt;0,INDEX(D:D,ROW()-1),0))</f>
        <v>0</v>
      </c>
      <c r="E2087" s="217" cm="1">
        <f t="array" ref="E2087">IF(INDEX(I:I,ROW())&lt;&gt;"",VALUE(TRIM(LEFT(INDEX(I:I,ROW()),6))),0)</f>
        <v>0</v>
      </c>
      <c r="F2087" s="283"/>
      <c r="G2087" s="287"/>
      <c r="H2087" s="302"/>
      <c r="I2087" s="288"/>
      <c r="J2087" s="302"/>
      <c r="K2087" s="303"/>
      <c r="L2087" s="50"/>
      <c r="M2087" s="63"/>
    </row>
    <row r="2088" spans="1:13">
      <c r="A2088" s="44" cm="1">
        <f t="array" aca="1" ref="A2088" ca="1">IF(INDEX(B:B,ROW()),COUNTIF(OFFSET(INDEX(B:B,ROW()),ROW()*-1+6,,ROW()-5),TRUE),0)</f>
        <v>0</v>
      </c>
      <c r="B2088" s="44" t="b" cm="1">
        <f t="array" ref="B2088">AND(分科號=INDEX(E:E,ROW()),INDEX(D:D,ROW())&gt;=分起日,INDEX(D:D,ROW())&lt;=分訖日,IF(分專案="全部",TRUE,INDEX(J:J,ROW())=分專案))</f>
        <v>0</v>
      </c>
      <c r="C2088" s="45" cm="1">
        <f t="array" ref="C2088">IF(INDEX(F:F,ROW())&lt;&gt;"",INDEX(F:F,ROW()),IF(INDEX(E:E,ROW())&lt;&gt;0,INDEX(C:C,ROW()-1),0))</f>
        <v>0</v>
      </c>
      <c r="D2088" s="44" cm="1">
        <f t="array" ref="D2088">IF(INDEX(G:G,ROW())&lt;&gt;"",INDEX(G:G,ROW()),IF(INDEX(E:E,ROW())&lt;&gt;0,INDEX(D:D,ROW()-1),0))</f>
        <v>0</v>
      </c>
      <c r="E2088" s="217" cm="1">
        <f t="array" ref="E2088">IF(INDEX(I:I,ROW())&lt;&gt;"",VALUE(TRIM(LEFT(INDEX(I:I,ROW()),6))),0)</f>
        <v>0</v>
      </c>
      <c r="F2088" s="283"/>
      <c r="G2088" s="287"/>
      <c r="H2088" s="302"/>
      <c r="I2088" s="288"/>
      <c r="J2088" s="302"/>
      <c r="K2088" s="303"/>
      <c r="L2088" s="50"/>
      <c r="M2088" s="63"/>
    </row>
    <row r="2089" spans="1:13">
      <c r="A2089" s="44" cm="1">
        <f t="array" aca="1" ref="A2089" ca="1">IF(INDEX(B:B,ROW()),COUNTIF(OFFSET(INDEX(B:B,ROW()),ROW()*-1+6,,ROW()-5),TRUE),0)</f>
        <v>0</v>
      </c>
      <c r="B2089" s="44" t="b" cm="1">
        <f t="array" ref="B2089">AND(分科號=INDEX(E:E,ROW()),INDEX(D:D,ROW())&gt;=分起日,INDEX(D:D,ROW())&lt;=分訖日,IF(分專案="全部",TRUE,INDEX(J:J,ROW())=分專案))</f>
        <v>0</v>
      </c>
      <c r="C2089" s="45" cm="1">
        <f t="array" ref="C2089">IF(INDEX(F:F,ROW())&lt;&gt;"",INDEX(F:F,ROW()),IF(INDEX(E:E,ROW())&lt;&gt;0,INDEX(C:C,ROW()-1),0))</f>
        <v>0</v>
      </c>
      <c r="D2089" s="44" cm="1">
        <f t="array" ref="D2089">IF(INDEX(G:G,ROW())&lt;&gt;"",INDEX(G:G,ROW()),IF(INDEX(E:E,ROW())&lt;&gt;0,INDEX(D:D,ROW()-1),0))</f>
        <v>0</v>
      </c>
      <c r="E2089" s="217" cm="1">
        <f t="array" ref="E2089">IF(INDEX(I:I,ROW())&lt;&gt;"",VALUE(TRIM(LEFT(INDEX(I:I,ROW()),6))),0)</f>
        <v>0</v>
      </c>
      <c r="F2089" s="283"/>
      <c r="G2089" s="287"/>
      <c r="H2089" s="302"/>
      <c r="I2089" s="288"/>
      <c r="J2089" s="302"/>
      <c r="K2089" s="303"/>
      <c r="L2089" s="50"/>
      <c r="M2089" s="63"/>
    </row>
    <row r="2090" spans="1:13">
      <c r="A2090" s="44" cm="1">
        <f t="array" aca="1" ref="A2090" ca="1">IF(INDEX(B:B,ROW()),COUNTIF(OFFSET(INDEX(B:B,ROW()),ROW()*-1+6,,ROW()-5),TRUE),0)</f>
        <v>0</v>
      </c>
      <c r="B2090" s="44" t="b" cm="1">
        <f t="array" ref="B2090">AND(分科號=INDEX(E:E,ROW()),INDEX(D:D,ROW())&gt;=分起日,INDEX(D:D,ROW())&lt;=分訖日,IF(分專案="全部",TRUE,INDEX(J:J,ROW())=分專案))</f>
        <v>0</v>
      </c>
      <c r="C2090" s="45" cm="1">
        <f t="array" ref="C2090">IF(INDEX(F:F,ROW())&lt;&gt;"",INDEX(F:F,ROW()),IF(INDEX(E:E,ROW())&lt;&gt;0,INDEX(C:C,ROW()-1),0))</f>
        <v>0</v>
      </c>
      <c r="D2090" s="44" cm="1">
        <f t="array" ref="D2090">IF(INDEX(G:G,ROW())&lt;&gt;"",INDEX(G:G,ROW()),IF(INDEX(E:E,ROW())&lt;&gt;0,INDEX(D:D,ROW()-1),0))</f>
        <v>0</v>
      </c>
      <c r="E2090" s="217" cm="1">
        <f t="array" ref="E2090">IF(INDEX(I:I,ROW())&lt;&gt;"",VALUE(TRIM(LEFT(INDEX(I:I,ROW()),6))),0)</f>
        <v>0</v>
      </c>
      <c r="F2090" s="283"/>
      <c r="G2090" s="287"/>
      <c r="H2090" s="302"/>
      <c r="I2090" s="288"/>
      <c r="J2090" s="302"/>
      <c r="K2090" s="303"/>
      <c r="L2090" s="50"/>
      <c r="M2090" s="63"/>
    </row>
    <row r="2091" spans="1:13">
      <c r="A2091" s="44" cm="1">
        <f t="array" aca="1" ref="A2091" ca="1">IF(INDEX(B:B,ROW()),COUNTIF(OFFSET(INDEX(B:B,ROW()),ROW()*-1+6,,ROW()-5),TRUE),0)</f>
        <v>0</v>
      </c>
      <c r="B2091" s="44" t="b" cm="1">
        <f t="array" ref="B2091">AND(分科號=INDEX(E:E,ROW()),INDEX(D:D,ROW())&gt;=分起日,INDEX(D:D,ROW())&lt;=分訖日,IF(分專案="全部",TRUE,INDEX(J:J,ROW())=分專案))</f>
        <v>0</v>
      </c>
      <c r="C2091" s="45" cm="1">
        <f t="array" ref="C2091">IF(INDEX(F:F,ROW())&lt;&gt;"",INDEX(F:F,ROW()),IF(INDEX(E:E,ROW())&lt;&gt;0,INDEX(C:C,ROW()-1),0))</f>
        <v>0</v>
      </c>
      <c r="D2091" s="44" cm="1">
        <f t="array" ref="D2091">IF(INDEX(G:G,ROW())&lt;&gt;"",INDEX(G:G,ROW()),IF(INDEX(E:E,ROW())&lt;&gt;0,INDEX(D:D,ROW()-1),0))</f>
        <v>0</v>
      </c>
      <c r="E2091" s="217" cm="1">
        <f t="array" ref="E2091">IF(INDEX(I:I,ROW())&lt;&gt;"",VALUE(TRIM(LEFT(INDEX(I:I,ROW()),6))),0)</f>
        <v>0</v>
      </c>
      <c r="F2091" s="283"/>
      <c r="G2091" s="287"/>
      <c r="H2091" s="302"/>
      <c r="I2091" s="288"/>
      <c r="J2091" s="302"/>
      <c r="K2091" s="303"/>
      <c r="L2091" s="50"/>
      <c r="M2091" s="63"/>
    </row>
    <row r="2092" spans="1:13">
      <c r="A2092" s="44" cm="1">
        <f t="array" aca="1" ref="A2092" ca="1">IF(INDEX(B:B,ROW()),COUNTIF(OFFSET(INDEX(B:B,ROW()),ROW()*-1+6,,ROW()-5),TRUE),0)</f>
        <v>0</v>
      </c>
      <c r="B2092" s="44" t="b" cm="1">
        <f t="array" ref="B2092">AND(分科號=INDEX(E:E,ROW()),INDEX(D:D,ROW())&gt;=分起日,INDEX(D:D,ROW())&lt;=分訖日,IF(分專案="全部",TRUE,INDEX(J:J,ROW())=分專案))</f>
        <v>0</v>
      </c>
      <c r="C2092" s="45" cm="1">
        <f t="array" ref="C2092">IF(INDEX(F:F,ROW())&lt;&gt;"",INDEX(F:F,ROW()),IF(INDEX(E:E,ROW())&lt;&gt;0,INDEX(C:C,ROW()-1),0))</f>
        <v>0</v>
      </c>
      <c r="D2092" s="44" cm="1">
        <f t="array" ref="D2092">IF(INDEX(G:G,ROW())&lt;&gt;"",INDEX(G:G,ROW()),IF(INDEX(E:E,ROW())&lt;&gt;0,INDEX(D:D,ROW()-1),0))</f>
        <v>0</v>
      </c>
      <c r="E2092" s="217" cm="1">
        <f t="array" ref="E2092">IF(INDEX(I:I,ROW())&lt;&gt;"",VALUE(TRIM(LEFT(INDEX(I:I,ROW()),6))),0)</f>
        <v>0</v>
      </c>
      <c r="F2092" s="283"/>
      <c r="G2092" s="287"/>
      <c r="H2092" s="302"/>
      <c r="I2092" s="288"/>
      <c r="J2092" s="302"/>
      <c r="K2092" s="303"/>
      <c r="L2092" s="50"/>
      <c r="M2092" s="63"/>
    </row>
    <row r="2093" spans="1:13">
      <c r="A2093" s="44" cm="1">
        <f t="array" aca="1" ref="A2093" ca="1">IF(INDEX(B:B,ROW()),COUNTIF(OFFSET(INDEX(B:B,ROW()),ROW()*-1+6,,ROW()-5),TRUE),0)</f>
        <v>0</v>
      </c>
      <c r="B2093" s="44" t="b" cm="1">
        <f t="array" ref="B2093">AND(分科號=INDEX(E:E,ROW()),INDEX(D:D,ROW())&gt;=分起日,INDEX(D:D,ROW())&lt;=分訖日,IF(分專案="全部",TRUE,INDEX(J:J,ROW())=分專案))</f>
        <v>0</v>
      </c>
      <c r="C2093" s="45" cm="1">
        <f t="array" ref="C2093">IF(INDEX(F:F,ROW())&lt;&gt;"",INDEX(F:F,ROW()),IF(INDEX(E:E,ROW())&lt;&gt;0,INDEX(C:C,ROW()-1),0))</f>
        <v>0</v>
      </c>
      <c r="D2093" s="44" cm="1">
        <f t="array" ref="D2093">IF(INDEX(G:G,ROW())&lt;&gt;"",INDEX(G:G,ROW()),IF(INDEX(E:E,ROW())&lt;&gt;0,INDEX(D:D,ROW()-1),0))</f>
        <v>0</v>
      </c>
      <c r="E2093" s="217" cm="1">
        <f t="array" ref="E2093">IF(INDEX(I:I,ROW())&lt;&gt;"",VALUE(TRIM(LEFT(INDEX(I:I,ROW()),6))),0)</f>
        <v>0</v>
      </c>
      <c r="F2093" s="283"/>
      <c r="G2093" s="287"/>
      <c r="H2093" s="302"/>
      <c r="I2093" s="288"/>
      <c r="J2093" s="302"/>
      <c r="K2093" s="303"/>
      <c r="L2093" s="50"/>
      <c r="M2093" s="63"/>
    </row>
    <row r="2094" spans="1:13">
      <c r="A2094" s="44" cm="1">
        <f t="array" aca="1" ref="A2094" ca="1">IF(INDEX(B:B,ROW()),COUNTIF(OFFSET(INDEX(B:B,ROW()),ROW()*-1+6,,ROW()-5),TRUE),0)</f>
        <v>0</v>
      </c>
      <c r="B2094" s="44" t="b" cm="1">
        <f t="array" ref="B2094">AND(分科號=INDEX(E:E,ROW()),INDEX(D:D,ROW())&gt;=分起日,INDEX(D:D,ROW())&lt;=分訖日,IF(分專案="全部",TRUE,INDEX(J:J,ROW())=分專案))</f>
        <v>0</v>
      </c>
      <c r="C2094" s="45" cm="1">
        <f t="array" ref="C2094">IF(INDEX(F:F,ROW())&lt;&gt;"",INDEX(F:F,ROW()),IF(INDEX(E:E,ROW())&lt;&gt;0,INDEX(C:C,ROW()-1),0))</f>
        <v>0</v>
      </c>
      <c r="D2094" s="44" cm="1">
        <f t="array" ref="D2094">IF(INDEX(G:G,ROW())&lt;&gt;"",INDEX(G:G,ROW()),IF(INDEX(E:E,ROW())&lt;&gt;0,INDEX(D:D,ROW()-1),0))</f>
        <v>0</v>
      </c>
      <c r="E2094" s="217" cm="1">
        <f t="array" ref="E2094">IF(INDEX(I:I,ROW())&lt;&gt;"",VALUE(TRIM(LEFT(INDEX(I:I,ROW()),6))),0)</f>
        <v>0</v>
      </c>
      <c r="F2094" s="283"/>
      <c r="G2094" s="287"/>
      <c r="H2094" s="302"/>
      <c r="I2094" s="288"/>
      <c r="J2094" s="302"/>
      <c r="K2094" s="303"/>
      <c r="L2094" s="50"/>
      <c r="M2094" s="63"/>
    </row>
    <row r="2095" spans="1:13">
      <c r="A2095" s="44" cm="1">
        <f t="array" aca="1" ref="A2095" ca="1">IF(INDEX(B:B,ROW()),COUNTIF(OFFSET(INDEX(B:B,ROW()),ROW()*-1+6,,ROW()-5),TRUE),0)</f>
        <v>0</v>
      </c>
      <c r="B2095" s="44" t="b" cm="1">
        <f t="array" ref="B2095">AND(分科號=INDEX(E:E,ROW()),INDEX(D:D,ROW())&gt;=分起日,INDEX(D:D,ROW())&lt;=分訖日,IF(分專案="全部",TRUE,INDEX(J:J,ROW())=分專案))</f>
        <v>0</v>
      </c>
      <c r="C2095" s="45" cm="1">
        <f t="array" ref="C2095">IF(INDEX(F:F,ROW())&lt;&gt;"",INDEX(F:F,ROW()),IF(INDEX(E:E,ROW())&lt;&gt;0,INDEX(C:C,ROW()-1),0))</f>
        <v>0</v>
      </c>
      <c r="D2095" s="44" cm="1">
        <f t="array" ref="D2095">IF(INDEX(G:G,ROW())&lt;&gt;"",INDEX(G:G,ROW()),IF(INDEX(E:E,ROW())&lt;&gt;0,INDEX(D:D,ROW()-1),0))</f>
        <v>0</v>
      </c>
      <c r="E2095" s="217" cm="1">
        <f t="array" ref="E2095">IF(INDEX(I:I,ROW())&lt;&gt;"",VALUE(TRIM(LEFT(INDEX(I:I,ROW()),6))),0)</f>
        <v>0</v>
      </c>
      <c r="F2095" s="283"/>
      <c r="G2095" s="287"/>
      <c r="H2095" s="302"/>
      <c r="I2095" s="288"/>
      <c r="J2095" s="302"/>
      <c r="K2095" s="303"/>
      <c r="L2095" s="50"/>
      <c r="M2095" s="63"/>
    </row>
    <row r="2096" spans="1:13">
      <c r="A2096" s="44" cm="1">
        <f t="array" aca="1" ref="A2096" ca="1">IF(INDEX(B:B,ROW()),COUNTIF(OFFSET(INDEX(B:B,ROW()),ROW()*-1+6,,ROW()-5),TRUE),0)</f>
        <v>0</v>
      </c>
      <c r="B2096" s="44" t="b" cm="1">
        <f t="array" ref="B2096">AND(分科號=INDEX(E:E,ROW()),INDEX(D:D,ROW())&gt;=分起日,INDEX(D:D,ROW())&lt;=分訖日,IF(分專案="全部",TRUE,INDEX(J:J,ROW())=分專案))</f>
        <v>0</v>
      </c>
      <c r="C2096" s="45" cm="1">
        <f t="array" ref="C2096">IF(INDEX(F:F,ROW())&lt;&gt;"",INDEX(F:F,ROW()),IF(INDEX(E:E,ROW())&lt;&gt;0,INDEX(C:C,ROW()-1),0))</f>
        <v>0</v>
      </c>
      <c r="D2096" s="44" cm="1">
        <f t="array" ref="D2096">IF(INDEX(G:G,ROW())&lt;&gt;"",INDEX(G:G,ROW()),IF(INDEX(E:E,ROW())&lt;&gt;0,INDEX(D:D,ROW()-1),0))</f>
        <v>0</v>
      </c>
      <c r="E2096" s="217" cm="1">
        <f t="array" ref="E2096">IF(INDEX(I:I,ROW())&lt;&gt;"",VALUE(TRIM(LEFT(INDEX(I:I,ROW()),6))),0)</f>
        <v>0</v>
      </c>
      <c r="F2096" s="283"/>
      <c r="G2096" s="287"/>
      <c r="H2096" s="302"/>
      <c r="I2096" s="288"/>
      <c r="J2096" s="302"/>
      <c r="K2096" s="303"/>
      <c r="L2096" s="50"/>
      <c r="M2096" s="63"/>
    </row>
    <row r="2097" spans="1:13">
      <c r="A2097" s="44" cm="1">
        <f t="array" aca="1" ref="A2097" ca="1">IF(INDEX(B:B,ROW()),COUNTIF(OFFSET(INDEX(B:B,ROW()),ROW()*-1+6,,ROW()-5),TRUE),0)</f>
        <v>0</v>
      </c>
      <c r="B2097" s="44" t="b" cm="1">
        <f t="array" ref="B2097">AND(分科號=INDEX(E:E,ROW()),INDEX(D:D,ROW())&gt;=分起日,INDEX(D:D,ROW())&lt;=分訖日,IF(分專案="全部",TRUE,INDEX(J:J,ROW())=分專案))</f>
        <v>0</v>
      </c>
      <c r="C2097" s="45" cm="1">
        <f t="array" ref="C2097">IF(INDEX(F:F,ROW())&lt;&gt;"",INDEX(F:F,ROW()),IF(INDEX(E:E,ROW())&lt;&gt;0,INDEX(C:C,ROW()-1),0))</f>
        <v>0</v>
      </c>
      <c r="D2097" s="44" cm="1">
        <f t="array" ref="D2097">IF(INDEX(G:G,ROW())&lt;&gt;"",INDEX(G:G,ROW()),IF(INDEX(E:E,ROW())&lt;&gt;0,INDEX(D:D,ROW()-1),0))</f>
        <v>0</v>
      </c>
      <c r="E2097" s="217" cm="1">
        <f t="array" ref="E2097">IF(INDEX(I:I,ROW())&lt;&gt;"",VALUE(TRIM(LEFT(INDEX(I:I,ROW()),6))),0)</f>
        <v>0</v>
      </c>
      <c r="F2097" s="283"/>
      <c r="G2097" s="287"/>
      <c r="H2097" s="302"/>
      <c r="I2097" s="288"/>
      <c r="J2097" s="302"/>
      <c r="K2097" s="303"/>
      <c r="L2097" s="50"/>
      <c r="M2097" s="63"/>
    </row>
    <row r="2098" spans="1:13">
      <c r="A2098" s="44" cm="1">
        <f t="array" aca="1" ref="A2098" ca="1">IF(INDEX(B:B,ROW()),COUNTIF(OFFSET(INDEX(B:B,ROW()),ROW()*-1+6,,ROW()-5),TRUE),0)</f>
        <v>0</v>
      </c>
      <c r="B2098" s="44" t="b" cm="1">
        <f t="array" ref="B2098">AND(分科號=INDEX(E:E,ROW()),INDEX(D:D,ROW())&gt;=分起日,INDEX(D:D,ROW())&lt;=分訖日,IF(分專案="全部",TRUE,INDEX(J:J,ROW())=分專案))</f>
        <v>0</v>
      </c>
      <c r="C2098" s="45" cm="1">
        <f t="array" ref="C2098">IF(INDEX(F:F,ROW())&lt;&gt;"",INDEX(F:F,ROW()),IF(INDEX(E:E,ROW())&lt;&gt;0,INDEX(C:C,ROW()-1),0))</f>
        <v>0</v>
      </c>
      <c r="D2098" s="44" cm="1">
        <f t="array" ref="D2098">IF(INDEX(G:G,ROW())&lt;&gt;"",INDEX(G:G,ROW()),IF(INDEX(E:E,ROW())&lt;&gt;0,INDEX(D:D,ROW()-1),0))</f>
        <v>0</v>
      </c>
      <c r="E2098" s="217" cm="1">
        <f t="array" ref="E2098">IF(INDEX(I:I,ROW())&lt;&gt;"",VALUE(TRIM(LEFT(INDEX(I:I,ROW()),6))),0)</f>
        <v>0</v>
      </c>
      <c r="F2098" s="283"/>
      <c r="G2098" s="287"/>
      <c r="H2098" s="302"/>
      <c r="I2098" s="288"/>
      <c r="J2098" s="302"/>
      <c r="K2098" s="303"/>
      <c r="L2098" s="50"/>
      <c r="M2098" s="63"/>
    </row>
    <row r="2099" spans="1:13">
      <c r="A2099" s="44" cm="1">
        <f t="array" aca="1" ref="A2099" ca="1">IF(INDEX(B:B,ROW()),COUNTIF(OFFSET(INDEX(B:B,ROW()),ROW()*-1+6,,ROW()-5),TRUE),0)</f>
        <v>0</v>
      </c>
      <c r="B2099" s="44" t="b" cm="1">
        <f t="array" ref="B2099">AND(分科號=INDEX(E:E,ROW()),INDEX(D:D,ROW())&gt;=分起日,INDEX(D:D,ROW())&lt;=分訖日,IF(分專案="全部",TRUE,INDEX(J:J,ROW())=分專案))</f>
        <v>0</v>
      </c>
      <c r="C2099" s="45" cm="1">
        <f t="array" ref="C2099">IF(INDEX(F:F,ROW())&lt;&gt;"",INDEX(F:F,ROW()),IF(INDEX(E:E,ROW())&lt;&gt;0,INDEX(C:C,ROW()-1),0))</f>
        <v>0</v>
      </c>
      <c r="D2099" s="44" cm="1">
        <f t="array" ref="D2099">IF(INDEX(G:G,ROW())&lt;&gt;"",INDEX(G:G,ROW()),IF(INDEX(E:E,ROW())&lt;&gt;0,INDEX(D:D,ROW()-1),0))</f>
        <v>0</v>
      </c>
      <c r="E2099" s="217" cm="1">
        <f t="array" ref="E2099">IF(INDEX(I:I,ROW())&lt;&gt;"",VALUE(TRIM(LEFT(INDEX(I:I,ROW()),6))),0)</f>
        <v>0</v>
      </c>
      <c r="F2099" s="283"/>
      <c r="G2099" s="287"/>
      <c r="H2099" s="302"/>
      <c r="I2099" s="288"/>
      <c r="J2099" s="302"/>
      <c r="K2099" s="303"/>
      <c r="L2099" s="50"/>
      <c r="M2099" s="63"/>
    </row>
    <row r="2100" spans="1:13">
      <c r="A2100" s="44" cm="1">
        <f t="array" aca="1" ref="A2100" ca="1">IF(INDEX(B:B,ROW()),COUNTIF(OFFSET(INDEX(B:B,ROW()),ROW()*-1+6,,ROW()-5),TRUE),0)</f>
        <v>0</v>
      </c>
      <c r="B2100" s="44" t="b" cm="1">
        <f t="array" ref="B2100">AND(分科號=INDEX(E:E,ROW()),INDEX(D:D,ROW())&gt;=分起日,INDEX(D:D,ROW())&lt;=分訖日,IF(分專案="全部",TRUE,INDEX(J:J,ROW())=分專案))</f>
        <v>0</v>
      </c>
      <c r="C2100" s="45" cm="1">
        <f t="array" ref="C2100">IF(INDEX(F:F,ROW())&lt;&gt;"",INDEX(F:F,ROW()),IF(INDEX(E:E,ROW())&lt;&gt;0,INDEX(C:C,ROW()-1),0))</f>
        <v>0</v>
      </c>
      <c r="D2100" s="44" cm="1">
        <f t="array" ref="D2100">IF(INDEX(G:G,ROW())&lt;&gt;"",INDEX(G:G,ROW()),IF(INDEX(E:E,ROW())&lt;&gt;0,INDEX(D:D,ROW()-1),0))</f>
        <v>0</v>
      </c>
      <c r="E2100" s="217" cm="1">
        <f t="array" ref="E2100">IF(INDEX(I:I,ROW())&lt;&gt;"",VALUE(TRIM(LEFT(INDEX(I:I,ROW()),6))),0)</f>
        <v>0</v>
      </c>
      <c r="F2100" s="283"/>
      <c r="G2100" s="287"/>
      <c r="H2100" s="302"/>
      <c r="I2100" s="288"/>
      <c r="J2100" s="302"/>
      <c r="K2100" s="303"/>
      <c r="L2100" s="50"/>
      <c r="M2100" s="63"/>
    </row>
    <row r="2101" spans="1:13">
      <c r="A2101" s="44" cm="1">
        <f t="array" aca="1" ref="A2101" ca="1">IF(INDEX(B:B,ROW()),COUNTIF(OFFSET(INDEX(B:B,ROW()),ROW()*-1+6,,ROW()-5),TRUE),0)</f>
        <v>0</v>
      </c>
      <c r="B2101" s="44" t="b" cm="1">
        <f t="array" ref="B2101">AND(分科號=INDEX(E:E,ROW()),INDEX(D:D,ROW())&gt;=分起日,INDEX(D:D,ROW())&lt;=分訖日,IF(分專案="全部",TRUE,INDEX(J:J,ROW())=分專案))</f>
        <v>0</v>
      </c>
      <c r="C2101" s="45" cm="1">
        <f t="array" ref="C2101">IF(INDEX(F:F,ROW())&lt;&gt;"",INDEX(F:F,ROW()),IF(INDEX(E:E,ROW())&lt;&gt;0,INDEX(C:C,ROW()-1),0))</f>
        <v>0</v>
      </c>
      <c r="D2101" s="44" cm="1">
        <f t="array" ref="D2101">IF(INDEX(G:G,ROW())&lt;&gt;"",INDEX(G:G,ROW()),IF(INDEX(E:E,ROW())&lt;&gt;0,INDEX(D:D,ROW()-1),0))</f>
        <v>0</v>
      </c>
      <c r="E2101" s="217" cm="1">
        <f t="array" ref="E2101">IF(INDEX(I:I,ROW())&lt;&gt;"",VALUE(TRIM(LEFT(INDEX(I:I,ROW()),6))),0)</f>
        <v>0</v>
      </c>
      <c r="F2101" s="283"/>
      <c r="G2101" s="287"/>
      <c r="H2101" s="302"/>
      <c r="I2101" s="288"/>
      <c r="J2101" s="302"/>
      <c r="K2101" s="303"/>
      <c r="L2101" s="50"/>
      <c r="M2101" s="63"/>
    </row>
    <row r="2102" spans="1:13">
      <c r="A2102" s="44" cm="1">
        <f t="array" aca="1" ref="A2102" ca="1">IF(INDEX(B:B,ROW()),COUNTIF(OFFSET(INDEX(B:B,ROW()),ROW()*-1+6,,ROW()-5),TRUE),0)</f>
        <v>0</v>
      </c>
      <c r="B2102" s="44" t="b" cm="1">
        <f t="array" ref="B2102">AND(分科號=INDEX(E:E,ROW()),INDEX(D:D,ROW())&gt;=分起日,INDEX(D:D,ROW())&lt;=分訖日,IF(分專案="全部",TRUE,INDEX(J:J,ROW())=分專案))</f>
        <v>0</v>
      </c>
      <c r="C2102" s="45" cm="1">
        <f t="array" ref="C2102">IF(INDEX(F:F,ROW())&lt;&gt;"",INDEX(F:F,ROW()),IF(INDEX(E:E,ROW())&lt;&gt;0,INDEX(C:C,ROW()-1),0))</f>
        <v>0</v>
      </c>
      <c r="D2102" s="44" cm="1">
        <f t="array" ref="D2102">IF(INDEX(G:G,ROW())&lt;&gt;"",INDEX(G:G,ROW()),IF(INDEX(E:E,ROW())&lt;&gt;0,INDEX(D:D,ROW()-1),0))</f>
        <v>0</v>
      </c>
      <c r="E2102" s="217" cm="1">
        <f t="array" ref="E2102">IF(INDEX(I:I,ROW())&lt;&gt;"",VALUE(TRIM(LEFT(INDEX(I:I,ROW()),6))),0)</f>
        <v>0</v>
      </c>
      <c r="F2102" s="283"/>
      <c r="G2102" s="287"/>
      <c r="H2102" s="302"/>
      <c r="I2102" s="288"/>
      <c r="J2102" s="302"/>
      <c r="K2102" s="303"/>
      <c r="L2102" s="50"/>
      <c r="M2102" s="63"/>
    </row>
    <row r="2103" spans="1:13">
      <c r="A2103" s="44" cm="1">
        <f t="array" aca="1" ref="A2103" ca="1">IF(INDEX(B:B,ROW()),COUNTIF(OFFSET(INDEX(B:B,ROW()),ROW()*-1+6,,ROW()-5),TRUE),0)</f>
        <v>0</v>
      </c>
      <c r="B2103" s="44" t="b" cm="1">
        <f t="array" ref="B2103">AND(分科號=INDEX(E:E,ROW()),INDEX(D:D,ROW())&gt;=分起日,INDEX(D:D,ROW())&lt;=分訖日,IF(分專案="全部",TRUE,INDEX(J:J,ROW())=分專案))</f>
        <v>0</v>
      </c>
      <c r="C2103" s="45" cm="1">
        <f t="array" ref="C2103">IF(INDEX(F:F,ROW())&lt;&gt;"",INDEX(F:F,ROW()),IF(INDEX(E:E,ROW())&lt;&gt;0,INDEX(C:C,ROW()-1),0))</f>
        <v>0</v>
      </c>
      <c r="D2103" s="44" cm="1">
        <f t="array" ref="D2103">IF(INDEX(G:G,ROW())&lt;&gt;"",INDEX(G:G,ROW()),IF(INDEX(E:E,ROW())&lt;&gt;0,INDEX(D:D,ROW()-1),0))</f>
        <v>0</v>
      </c>
      <c r="E2103" s="217" cm="1">
        <f t="array" ref="E2103">IF(INDEX(I:I,ROW())&lt;&gt;"",VALUE(TRIM(LEFT(INDEX(I:I,ROW()),6))),0)</f>
        <v>0</v>
      </c>
      <c r="F2103" s="283"/>
      <c r="G2103" s="287"/>
      <c r="H2103" s="302"/>
      <c r="I2103" s="288"/>
      <c r="J2103" s="302"/>
      <c r="K2103" s="303"/>
      <c r="L2103" s="50"/>
      <c r="M2103" s="63"/>
    </row>
    <row r="2104" spans="1:13">
      <c r="A2104" s="44" cm="1">
        <f t="array" aca="1" ref="A2104" ca="1">IF(INDEX(B:B,ROW()),COUNTIF(OFFSET(INDEX(B:B,ROW()),ROW()*-1+6,,ROW()-5),TRUE),0)</f>
        <v>0</v>
      </c>
      <c r="B2104" s="44" t="b" cm="1">
        <f t="array" ref="B2104">AND(分科號=INDEX(E:E,ROW()),INDEX(D:D,ROW())&gt;=分起日,INDEX(D:D,ROW())&lt;=分訖日,IF(分專案="全部",TRUE,INDEX(J:J,ROW())=分專案))</f>
        <v>0</v>
      </c>
      <c r="C2104" s="45" cm="1">
        <f t="array" ref="C2104">IF(INDEX(F:F,ROW())&lt;&gt;"",INDEX(F:F,ROW()),IF(INDEX(E:E,ROW())&lt;&gt;0,INDEX(C:C,ROW()-1),0))</f>
        <v>0</v>
      </c>
      <c r="D2104" s="44" cm="1">
        <f t="array" ref="D2104">IF(INDEX(G:G,ROW())&lt;&gt;"",INDEX(G:G,ROW()),IF(INDEX(E:E,ROW())&lt;&gt;0,INDEX(D:D,ROW()-1),0))</f>
        <v>0</v>
      </c>
      <c r="E2104" s="217" cm="1">
        <f t="array" ref="E2104">IF(INDEX(I:I,ROW())&lt;&gt;"",VALUE(TRIM(LEFT(INDEX(I:I,ROW()),6))),0)</f>
        <v>0</v>
      </c>
      <c r="F2104" s="283"/>
      <c r="G2104" s="287"/>
      <c r="H2104" s="302"/>
      <c r="I2104" s="288"/>
      <c r="J2104" s="302"/>
      <c r="K2104" s="303"/>
      <c r="L2104" s="50"/>
      <c r="M2104" s="63"/>
    </row>
    <row r="2105" spans="1:13">
      <c r="A2105" s="44" cm="1">
        <f t="array" aca="1" ref="A2105" ca="1">IF(INDEX(B:B,ROW()),COUNTIF(OFFSET(INDEX(B:B,ROW()),ROW()*-1+6,,ROW()-5),TRUE),0)</f>
        <v>0</v>
      </c>
      <c r="B2105" s="44" t="b" cm="1">
        <f t="array" ref="B2105">AND(分科號=INDEX(E:E,ROW()),INDEX(D:D,ROW())&gt;=分起日,INDEX(D:D,ROW())&lt;=分訖日,IF(分專案="全部",TRUE,INDEX(J:J,ROW())=分專案))</f>
        <v>0</v>
      </c>
      <c r="C2105" s="45" cm="1">
        <f t="array" ref="C2105">IF(INDEX(F:F,ROW())&lt;&gt;"",INDEX(F:F,ROW()),IF(INDEX(E:E,ROW())&lt;&gt;0,INDEX(C:C,ROW()-1),0))</f>
        <v>0</v>
      </c>
      <c r="D2105" s="44" cm="1">
        <f t="array" ref="D2105">IF(INDEX(G:G,ROW())&lt;&gt;"",INDEX(G:G,ROW()),IF(INDEX(E:E,ROW())&lt;&gt;0,INDEX(D:D,ROW()-1),0))</f>
        <v>0</v>
      </c>
      <c r="E2105" s="217" cm="1">
        <f t="array" ref="E2105">IF(INDEX(I:I,ROW())&lt;&gt;"",VALUE(TRIM(LEFT(INDEX(I:I,ROW()),6))),0)</f>
        <v>0</v>
      </c>
      <c r="F2105" s="283"/>
      <c r="G2105" s="287"/>
      <c r="H2105" s="302"/>
      <c r="I2105" s="288"/>
      <c r="J2105" s="302"/>
      <c r="K2105" s="303"/>
      <c r="L2105" s="50"/>
      <c r="M2105" s="63"/>
    </row>
    <row r="2106" spans="1:13">
      <c r="A2106" s="44" cm="1">
        <f t="array" aca="1" ref="A2106" ca="1">IF(INDEX(B:B,ROW()),COUNTIF(OFFSET(INDEX(B:B,ROW()),ROW()*-1+6,,ROW()-5),TRUE),0)</f>
        <v>0</v>
      </c>
      <c r="B2106" s="44" t="b" cm="1">
        <f t="array" ref="B2106">AND(分科號=INDEX(E:E,ROW()),INDEX(D:D,ROW())&gt;=分起日,INDEX(D:D,ROW())&lt;=分訖日,IF(分專案="全部",TRUE,INDEX(J:J,ROW())=分專案))</f>
        <v>0</v>
      </c>
      <c r="C2106" s="45" cm="1">
        <f t="array" ref="C2106">IF(INDEX(F:F,ROW())&lt;&gt;"",INDEX(F:F,ROW()),IF(INDEX(E:E,ROW())&lt;&gt;0,INDEX(C:C,ROW()-1),0))</f>
        <v>0</v>
      </c>
      <c r="D2106" s="44" cm="1">
        <f t="array" ref="D2106">IF(INDEX(G:G,ROW())&lt;&gt;"",INDEX(G:G,ROW()),IF(INDEX(E:E,ROW())&lt;&gt;0,INDEX(D:D,ROW()-1),0))</f>
        <v>0</v>
      </c>
      <c r="E2106" s="217" cm="1">
        <f t="array" ref="E2106">IF(INDEX(I:I,ROW())&lt;&gt;"",VALUE(TRIM(LEFT(INDEX(I:I,ROW()),6))),0)</f>
        <v>0</v>
      </c>
      <c r="F2106" s="283"/>
      <c r="G2106" s="287"/>
      <c r="H2106" s="302"/>
      <c r="I2106" s="288"/>
      <c r="J2106" s="302"/>
      <c r="K2106" s="303"/>
      <c r="L2106" s="50"/>
      <c r="M2106" s="63"/>
    </row>
    <row r="2107" spans="1:13">
      <c r="A2107" s="44" cm="1">
        <f t="array" aca="1" ref="A2107" ca="1">IF(INDEX(B:B,ROW()),COUNTIF(OFFSET(INDEX(B:B,ROW()),ROW()*-1+6,,ROW()-5),TRUE),0)</f>
        <v>0</v>
      </c>
      <c r="B2107" s="44" t="b" cm="1">
        <f t="array" ref="B2107">AND(分科號=INDEX(E:E,ROW()),INDEX(D:D,ROW())&gt;=分起日,INDEX(D:D,ROW())&lt;=分訖日,IF(分專案="全部",TRUE,INDEX(J:J,ROW())=分專案))</f>
        <v>0</v>
      </c>
      <c r="C2107" s="45" cm="1">
        <f t="array" ref="C2107">IF(INDEX(F:F,ROW())&lt;&gt;"",INDEX(F:F,ROW()),IF(INDEX(E:E,ROW())&lt;&gt;0,INDEX(C:C,ROW()-1),0))</f>
        <v>0</v>
      </c>
      <c r="D2107" s="44" cm="1">
        <f t="array" ref="D2107">IF(INDEX(G:G,ROW())&lt;&gt;"",INDEX(G:G,ROW()),IF(INDEX(E:E,ROW())&lt;&gt;0,INDEX(D:D,ROW()-1),0))</f>
        <v>0</v>
      </c>
      <c r="E2107" s="217" cm="1">
        <f t="array" ref="E2107">IF(INDEX(I:I,ROW())&lt;&gt;"",VALUE(TRIM(LEFT(INDEX(I:I,ROW()),6))),0)</f>
        <v>0</v>
      </c>
      <c r="F2107" s="283"/>
      <c r="G2107" s="287"/>
      <c r="H2107" s="302"/>
      <c r="I2107" s="288"/>
      <c r="J2107" s="302"/>
      <c r="K2107" s="303"/>
      <c r="L2107" s="50"/>
      <c r="M2107" s="63"/>
    </row>
    <row r="2108" spans="1:13">
      <c r="A2108" s="44" cm="1">
        <f t="array" aca="1" ref="A2108" ca="1">IF(INDEX(B:B,ROW()),COUNTIF(OFFSET(INDEX(B:B,ROW()),ROW()*-1+6,,ROW()-5),TRUE),0)</f>
        <v>0</v>
      </c>
      <c r="B2108" s="44" t="b" cm="1">
        <f t="array" ref="B2108">AND(分科號=INDEX(E:E,ROW()),INDEX(D:D,ROW())&gt;=分起日,INDEX(D:D,ROW())&lt;=分訖日,IF(分專案="全部",TRUE,INDEX(J:J,ROW())=分專案))</f>
        <v>0</v>
      </c>
      <c r="C2108" s="45" cm="1">
        <f t="array" ref="C2108">IF(INDEX(F:F,ROW())&lt;&gt;"",INDEX(F:F,ROW()),IF(INDEX(E:E,ROW())&lt;&gt;0,INDEX(C:C,ROW()-1),0))</f>
        <v>0</v>
      </c>
      <c r="D2108" s="44" cm="1">
        <f t="array" ref="D2108">IF(INDEX(G:G,ROW())&lt;&gt;"",INDEX(G:G,ROW()),IF(INDEX(E:E,ROW())&lt;&gt;0,INDEX(D:D,ROW()-1),0))</f>
        <v>0</v>
      </c>
      <c r="E2108" s="217" cm="1">
        <f t="array" ref="E2108">IF(INDEX(I:I,ROW())&lt;&gt;"",VALUE(TRIM(LEFT(INDEX(I:I,ROW()),6))),0)</f>
        <v>0</v>
      </c>
      <c r="F2108" s="283"/>
      <c r="G2108" s="287"/>
      <c r="H2108" s="302"/>
      <c r="I2108" s="288"/>
      <c r="J2108" s="302"/>
      <c r="K2108" s="303"/>
      <c r="L2108" s="50"/>
      <c r="M2108" s="63"/>
    </row>
    <row r="2109" spans="1:13">
      <c r="A2109" s="44" cm="1">
        <f t="array" aca="1" ref="A2109" ca="1">IF(INDEX(B:B,ROW()),COUNTIF(OFFSET(INDEX(B:B,ROW()),ROW()*-1+6,,ROW()-5),TRUE),0)</f>
        <v>0</v>
      </c>
      <c r="B2109" s="44" t="b" cm="1">
        <f t="array" ref="B2109">AND(分科號=INDEX(E:E,ROW()),INDEX(D:D,ROW())&gt;=分起日,INDEX(D:D,ROW())&lt;=分訖日,IF(分專案="全部",TRUE,INDEX(J:J,ROW())=分專案))</f>
        <v>0</v>
      </c>
      <c r="C2109" s="45" cm="1">
        <f t="array" ref="C2109">IF(INDEX(F:F,ROW())&lt;&gt;"",INDEX(F:F,ROW()),IF(INDEX(E:E,ROW())&lt;&gt;0,INDEX(C:C,ROW()-1),0))</f>
        <v>0</v>
      </c>
      <c r="D2109" s="44" cm="1">
        <f t="array" ref="D2109">IF(INDEX(G:G,ROW())&lt;&gt;"",INDEX(G:G,ROW()),IF(INDEX(E:E,ROW())&lt;&gt;0,INDEX(D:D,ROW()-1),0))</f>
        <v>0</v>
      </c>
      <c r="E2109" s="217" cm="1">
        <f t="array" ref="E2109">IF(INDEX(I:I,ROW())&lt;&gt;"",VALUE(TRIM(LEFT(INDEX(I:I,ROW()),6))),0)</f>
        <v>0</v>
      </c>
      <c r="F2109" s="283"/>
      <c r="G2109" s="287"/>
      <c r="H2109" s="302"/>
      <c r="I2109" s="288"/>
      <c r="J2109" s="302"/>
      <c r="K2109" s="303"/>
      <c r="L2109" s="50"/>
      <c r="M2109" s="63"/>
    </row>
    <row r="2110" spans="1:13">
      <c r="A2110" s="44" cm="1">
        <f t="array" aca="1" ref="A2110" ca="1">IF(INDEX(B:B,ROW()),COUNTIF(OFFSET(INDEX(B:B,ROW()),ROW()*-1+6,,ROW()-5),TRUE),0)</f>
        <v>0</v>
      </c>
      <c r="B2110" s="44" t="b" cm="1">
        <f t="array" ref="B2110">AND(分科號=INDEX(E:E,ROW()),INDEX(D:D,ROW())&gt;=分起日,INDEX(D:D,ROW())&lt;=分訖日,IF(分專案="全部",TRUE,INDEX(J:J,ROW())=分專案))</f>
        <v>0</v>
      </c>
      <c r="C2110" s="45" cm="1">
        <f t="array" ref="C2110">IF(INDEX(F:F,ROW())&lt;&gt;"",INDEX(F:F,ROW()),IF(INDEX(E:E,ROW())&lt;&gt;0,INDEX(C:C,ROW()-1),0))</f>
        <v>0</v>
      </c>
      <c r="D2110" s="44" cm="1">
        <f t="array" ref="D2110">IF(INDEX(G:G,ROW())&lt;&gt;"",INDEX(G:G,ROW()),IF(INDEX(E:E,ROW())&lt;&gt;0,INDEX(D:D,ROW()-1),0))</f>
        <v>0</v>
      </c>
      <c r="E2110" s="217" cm="1">
        <f t="array" ref="E2110">IF(INDEX(I:I,ROW())&lt;&gt;"",VALUE(TRIM(LEFT(INDEX(I:I,ROW()),6))),0)</f>
        <v>0</v>
      </c>
      <c r="F2110" s="283"/>
      <c r="G2110" s="287"/>
      <c r="H2110" s="302"/>
      <c r="I2110" s="288"/>
      <c r="J2110" s="302"/>
      <c r="K2110" s="303"/>
      <c r="L2110" s="50"/>
      <c r="M2110" s="63"/>
    </row>
    <row r="2111" spans="1:13">
      <c r="A2111" s="44" cm="1">
        <f t="array" aca="1" ref="A2111" ca="1">IF(INDEX(B:B,ROW()),COUNTIF(OFFSET(INDEX(B:B,ROW()),ROW()*-1+6,,ROW()-5),TRUE),0)</f>
        <v>0</v>
      </c>
      <c r="B2111" s="44" t="b" cm="1">
        <f t="array" ref="B2111">AND(分科號=INDEX(E:E,ROW()),INDEX(D:D,ROW())&gt;=分起日,INDEX(D:D,ROW())&lt;=分訖日,IF(分專案="全部",TRUE,INDEX(J:J,ROW())=分專案))</f>
        <v>0</v>
      </c>
      <c r="C2111" s="45" cm="1">
        <f t="array" ref="C2111">IF(INDEX(F:F,ROW())&lt;&gt;"",INDEX(F:F,ROW()),IF(INDEX(E:E,ROW())&lt;&gt;0,INDEX(C:C,ROW()-1),0))</f>
        <v>0</v>
      </c>
      <c r="D2111" s="44" cm="1">
        <f t="array" ref="D2111">IF(INDEX(G:G,ROW())&lt;&gt;"",INDEX(G:G,ROW()),IF(INDEX(E:E,ROW())&lt;&gt;0,INDEX(D:D,ROW()-1),0))</f>
        <v>0</v>
      </c>
      <c r="E2111" s="217" cm="1">
        <f t="array" ref="E2111">IF(INDEX(I:I,ROW())&lt;&gt;"",VALUE(TRIM(LEFT(INDEX(I:I,ROW()),6))),0)</f>
        <v>0</v>
      </c>
      <c r="F2111" s="283"/>
      <c r="G2111" s="287"/>
      <c r="H2111" s="302"/>
      <c r="I2111" s="288"/>
      <c r="J2111" s="302"/>
      <c r="K2111" s="303"/>
      <c r="L2111" s="50"/>
      <c r="M2111" s="63"/>
    </row>
    <row r="2112" spans="1:13">
      <c r="A2112" s="44" cm="1">
        <f t="array" aca="1" ref="A2112" ca="1">IF(INDEX(B:B,ROW()),COUNTIF(OFFSET(INDEX(B:B,ROW()),ROW()*-1+6,,ROW()-5),TRUE),0)</f>
        <v>0</v>
      </c>
      <c r="B2112" s="44" t="b" cm="1">
        <f t="array" ref="B2112">AND(分科號=INDEX(E:E,ROW()),INDEX(D:D,ROW())&gt;=分起日,INDEX(D:D,ROW())&lt;=分訖日,IF(分專案="全部",TRUE,INDEX(J:J,ROW())=分專案))</f>
        <v>0</v>
      </c>
      <c r="C2112" s="45" cm="1">
        <f t="array" ref="C2112">IF(INDEX(F:F,ROW())&lt;&gt;"",INDEX(F:F,ROW()),IF(INDEX(E:E,ROW())&lt;&gt;0,INDEX(C:C,ROW()-1),0))</f>
        <v>0</v>
      </c>
      <c r="D2112" s="44" cm="1">
        <f t="array" ref="D2112">IF(INDEX(G:G,ROW())&lt;&gt;"",INDEX(G:G,ROW()),IF(INDEX(E:E,ROW())&lt;&gt;0,INDEX(D:D,ROW()-1),0))</f>
        <v>0</v>
      </c>
      <c r="E2112" s="217" cm="1">
        <f t="array" ref="E2112">IF(INDEX(I:I,ROW())&lt;&gt;"",VALUE(TRIM(LEFT(INDEX(I:I,ROW()),6))),0)</f>
        <v>0</v>
      </c>
      <c r="F2112" s="283"/>
      <c r="G2112" s="287"/>
      <c r="H2112" s="302"/>
      <c r="I2112" s="288"/>
      <c r="J2112" s="302"/>
      <c r="K2112" s="303"/>
      <c r="L2112" s="50"/>
      <c r="M2112" s="63"/>
    </row>
    <row r="2113" spans="1:13">
      <c r="A2113" s="44" cm="1">
        <f t="array" aca="1" ref="A2113" ca="1">IF(INDEX(B:B,ROW()),COUNTIF(OFFSET(INDEX(B:B,ROW()),ROW()*-1+6,,ROW()-5),TRUE),0)</f>
        <v>0</v>
      </c>
      <c r="B2113" s="44" t="b" cm="1">
        <f t="array" ref="B2113">AND(分科號=INDEX(E:E,ROW()),INDEX(D:D,ROW())&gt;=分起日,INDEX(D:D,ROW())&lt;=分訖日,IF(分專案="全部",TRUE,INDEX(J:J,ROW())=分專案))</f>
        <v>0</v>
      </c>
      <c r="C2113" s="45" cm="1">
        <f t="array" ref="C2113">IF(INDEX(F:F,ROW())&lt;&gt;"",INDEX(F:F,ROW()),IF(INDEX(E:E,ROW())&lt;&gt;0,INDEX(C:C,ROW()-1),0))</f>
        <v>0</v>
      </c>
      <c r="D2113" s="44" cm="1">
        <f t="array" ref="D2113">IF(INDEX(G:G,ROW())&lt;&gt;"",INDEX(G:G,ROW()),IF(INDEX(E:E,ROW())&lt;&gt;0,INDEX(D:D,ROW()-1),0))</f>
        <v>0</v>
      </c>
      <c r="E2113" s="217" cm="1">
        <f t="array" ref="E2113">IF(INDEX(I:I,ROW())&lt;&gt;"",VALUE(TRIM(LEFT(INDEX(I:I,ROW()),6))),0)</f>
        <v>0</v>
      </c>
      <c r="F2113" s="283"/>
      <c r="G2113" s="287"/>
      <c r="H2113" s="302"/>
      <c r="I2113" s="288"/>
      <c r="J2113" s="302"/>
      <c r="K2113" s="303"/>
      <c r="L2113" s="50"/>
      <c r="M2113" s="63"/>
    </row>
    <row r="2114" spans="1:13">
      <c r="A2114" s="44" cm="1">
        <f t="array" aca="1" ref="A2114" ca="1">IF(INDEX(B:B,ROW()),COUNTIF(OFFSET(INDEX(B:B,ROW()),ROW()*-1+6,,ROW()-5),TRUE),0)</f>
        <v>0</v>
      </c>
      <c r="B2114" s="44" t="b" cm="1">
        <f t="array" ref="B2114">AND(分科號=INDEX(E:E,ROW()),INDEX(D:D,ROW())&gt;=分起日,INDEX(D:D,ROW())&lt;=分訖日,IF(分專案="全部",TRUE,INDEX(J:J,ROW())=分專案))</f>
        <v>0</v>
      </c>
      <c r="C2114" s="45" cm="1">
        <f t="array" ref="C2114">IF(INDEX(F:F,ROW())&lt;&gt;"",INDEX(F:F,ROW()),IF(INDEX(E:E,ROW())&lt;&gt;0,INDEX(C:C,ROW()-1),0))</f>
        <v>0</v>
      </c>
      <c r="D2114" s="44" cm="1">
        <f t="array" ref="D2114">IF(INDEX(G:G,ROW())&lt;&gt;"",INDEX(G:G,ROW()),IF(INDEX(E:E,ROW())&lt;&gt;0,INDEX(D:D,ROW()-1),0))</f>
        <v>0</v>
      </c>
      <c r="E2114" s="217" cm="1">
        <f t="array" ref="E2114">IF(INDEX(I:I,ROW())&lt;&gt;"",VALUE(TRIM(LEFT(INDEX(I:I,ROW()),6))),0)</f>
        <v>0</v>
      </c>
      <c r="F2114" s="283"/>
      <c r="G2114" s="287"/>
      <c r="H2114" s="302"/>
      <c r="I2114" s="288"/>
      <c r="J2114" s="302"/>
      <c r="K2114" s="303"/>
      <c r="L2114" s="50"/>
      <c r="M2114" s="63"/>
    </row>
    <row r="2115" spans="1:13">
      <c r="A2115" s="44" cm="1">
        <f t="array" aca="1" ref="A2115" ca="1">IF(INDEX(B:B,ROW()),COUNTIF(OFFSET(INDEX(B:B,ROW()),ROW()*-1+6,,ROW()-5),TRUE),0)</f>
        <v>0</v>
      </c>
      <c r="B2115" s="44" t="b" cm="1">
        <f t="array" ref="B2115">AND(分科號=INDEX(E:E,ROW()),INDEX(D:D,ROW())&gt;=分起日,INDEX(D:D,ROW())&lt;=分訖日,IF(分專案="全部",TRUE,INDEX(J:J,ROW())=分專案))</f>
        <v>0</v>
      </c>
      <c r="C2115" s="45" cm="1">
        <f t="array" ref="C2115">IF(INDEX(F:F,ROW())&lt;&gt;"",INDEX(F:F,ROW()),IF(INDEX(E:E,ROW())&lt;&gt;0,INDEX(C:C,ROW()-1),0))</f>
        <v>0</v>
      </c>
      <c r="D2115" s="44" cm="1">
        <f t="array" ref="D2115">IF(INDEX(G:G,ROW())&lt;&gt;"",INDEX(G:G,ROW()),IF(INDEX(E:E,ROW())&lt;&gt;0,INDEX(D:D,ROW()-1),0))</f>
        <v>0</v>
      </c>
      <c r="E2115" s="217" cm="1">
        <f t="array" ref="E2115">IF(INDEX(I:I,ROW())&lt;&gt;"",VALUE(TRIM(LEFT(INDEX(I:I,ROW()),6))),0)</f>
        <v>0</v>
      </c>
      <c r="F2115" s="283"/>
      <c r="G2115" s="287"/>
      <c r="H2115" s="302"/>
      <c r="I2115" s="288"/>
      <c r="J2115" s="302"/>
      <c r="K2115" s="303"/>
      <c r="L2115" s="50"/>
      <c r="M2115" s="63"/>
    </row>
    <row r="2116" spans="1:13">
      <c r="A2116" s="44" cm="1">
        <f t="array" aca="1" ref="A2116" ca="1">IF(INDEX(B:B,ROW()),COUNTIF(OFFSET(INDEX(B:B,ROW()),ROW()*-1+6,,ROW()-5),TRUE),0)</f>
        <v>0</v>
      </c>
      <c r="B2116" s="44" t="b" cm="1">
        <f t="array" ref="B2116">AND(分科號=INDEX(E:E,ROW()),INDEX(D:D,ROW())&gt;=分起日,INDEX(D:D,ROW())&lt;=分訖日,IF(分專案="全部",TRUE,INDEX(J:J,ROW())=分專案))</f>
        <v>0</v>
      </c>
      <c r="C2116" s="45" cm="1">
        <f t="array" ref="C2116">IF(INDEX(F:F,ROW())&lt;&gt;"",INDEX(F:F,ROW()),IF(INDEX(E:E,ROW())&lt;&gt;0,INDEX(C:C,ROW()-1),0))</f>
        <v>0</v>
      </c>
      <c r="D2116" s="44" cm="1">
        <f t="array" ref="D2116">IF(INDEX(G:G,ROW())&lt;&gt;"",INDEX(G:G,ROW()),IF(INDEX(E:E,ROW())&lt;&gt;0,INDEX(D:D,ROW()-1),0))</f>
        <v>0</v>
      </c>
      <c r="E2116" s="217" cm="1">
        <f t="array" ref="E2116">IF(INDEX(I:I,ROW())&lt;&gt;"",VALUE(TRIM(LEFT(INDEX(I:I,ROW()),6))),0)</f>
        <v>0</v>
      </c>
      <c r="F2116" s="283"/>
      <c r="G2116" s="287"/>
      <c r="H2116" s="302"/>
      <c r="I2116" s="288"/>
      <c r="J2116" s="302"/>
      <c r="K2116" s="303"/>
      <c r="L2116" s="50"/>
      <c r="M2116" s="63"/>
    </row>
    <row r="2117" spans="1:13">
      <c r="A2117" s="44" cm="1">
        <f t="array" aca="1" ref="A2117" ca="1">IF(INDEX(B:B,ROW()),COUNTIF(OFFSET(INDEX(B:B,ROW()),ROW()*-1+6,,ROW()-5),TRUE),0)</f>
        <v>0</v>
      </c>
      <c r="B2117" s="44" t="b" cm="1">
        <f t="array" ref="B2117">AND(分科號=INDEX(E:E,ROW()),INDEX(D:D,ROW())&gt;=分起日,INDEX(D:D,ROW())&lt;=分訖日,IF(分專案="全部",TRUE,INDEX(J:J,ROW())=分專案))</f>
        <v>0</v>
      </c>
      <c r="C2117" s="45" cm="1">
        <f t="array" ref="C2117">IF(INDEX(F:F,ROW())&lt;&gt;"",INDEX(F:F,ROW()),IF(INDEX(E:E,ROW())&lt;&gt;0,INDEX(C:C,ROW()-1),0))</f>
        <v>0</v>
      </c>
      <c r="D2117" s="44" cm="1">
        <f t="array" ref="D2117">IF(INDEX(G:G,ROW())&lt;&gt;"",INDEX(G:G,ROW()),IF(INDEX(E:E,ROW())&lt;&gt;0,INDEX(D:D,ROW()-1),0))</f>
        <v>0</v>
      </c>
      <c r="E2117" s="217" cm="1">
        <f t="array" ref="E2117">IF(INDEX(I:I,ROW())&lt;&gt;"",VALUE(TRIM(LEFT(INDEX(I:I,ROW()),6))),0)</f>
        <v>0</v>
      </c>
      <c r="F2117" s="283"/>
      <c r="G2117" s="287"/>
      <c r="H2117" s="302"/>
      <c r="I2117" s="288"/>
      <c r="J2117" s="302"/>
      <c r="K2117" s="303"/>
      <c r="L2117" s="50"/>
      <c r="M2117" s="63"/>
    </row>
    <row r="2118" spans="1:13">
      <c r="A2118" s="44" cm="1">
        <f t="array" aca="1" ref="A2118" ca="1">IF(INDEX(B:B,ROW()),COUNTIF(OFFSET(INDEX(B:B,ROW()),ROW()*-1+6,,ROW()-5),TRUE),0)</f>
        <v>0</v>
      </c>
      <c r="B2118" s="44" t="b" cm="1">
        <f t="array" ref="B2118">AND(分科號=INDEX(E:E,ROW()),INDEX(D:D,ROW())&gt;=分起日,INDEX(D:D,ROW())&lt;=分訖日,IF(分專案="全部",TRUE,INDEX(J:J,ROW())=分專案))</f>
        <v>0</v>
      </c>
      <c r="C2118" s="45" cm="1">
        <f t="array" ref="C2118">IF(INDEX(F:F,ROW())&lt;&gt;"",INDEX(F:F,ROW()),IF(INDEX(E:E,ROW())&lt;&gt;0,INDEX(C:C,ROW()-1),0))</f>
        <v>0</v>
      </c>
      <c r="D2118" s="44" cm="1">
        <f t="array" ref="D2118">IF(INDEX(G:G,ROW())&lt;&gt;"",INDEX(G:G,ROW()),IF(INDEX(E:E,ROW())&lt;&gt;0,INDEX(D:D,ROW()-1),0))</f>
        <v>0</v>
      </c>
      <c r="E2118" s="217" cm="1">
        <f t="array" ref="E2118">IF(INDEX(I:I,ROW())&lt;&gt;"",VALUE(TRIM(LEFT(INDEX(I:I,ROW()),6))),0)</f>
        <v>0</v>
      </c>
      <c r="F2118" s="283"/>
      <c r="G2118" s="287"/>
      <c r="H2118" s="302"/>
      <c r="I2118" s="288"/>
      <c r="J2118" s="302"/>
      <c r="K2118" s="303"/>
      <c r="L2118" s="50"/>
      <c r="M2118" s="63"/>
    </row>
    <row r="2119" spans="1:13">
      <c r="A2119" s="44" cm="1">
        <f t="array" aca="1" ref="A2119" ca="1">IF(INDEX(B:B,ROW()),COUNTIF(OFFSET(INDEX(B:B,ROW()),ROW()*-1+6,,ROW()-5),TRUE),0)</f>
        <v>0</v>
      </c>
      <c r="B2119" s="44" t="b" cm="1">
        <f t="array" ref="B2119">AND(分科號=INDEX(E:E,ROW()),INDEX(D:D,ROW())&gt;=分起日,INDEX(D:D,ROW())&lt;=分訖日,IF(分專案="全部",TRUE,INDEX(J:J,ROW())=分專案))</f>
        <v>0</v>
      </c>
      <c r="C2119" s="45" cm="1">
        <f t="array" ref="C2119">IF(INDEX(F:F,ROW())&lt;&gt;"",INDEX(F:F,ROW()),IF(INDEX(E:E,ROW())&lt;&gt;0,INDEX(C:C,ROW()-1),0))</f>
        <v>0</v>
      </c>
      <c r="D2119" s="44" cm="1">
        <f t="array" ref="D2119">IF(INDEX(G:G,ROW())&lt;&gt;"",INDEX(G:G,ROW()),IF(INDEX(E:E,ROW())&lt;&gt;0,INDEX(D:D,ROW()-1),0))</f>
        <v>0</v>
      </c>
      <c r="E2119" s="217" cm="1">
        <f t="array" ref="E2119">IF(INDEX(I:I,ROW())&lt;&gt;"",VALUE(TRIM(LEFT(INDEX(I:I,ROW()),6))),0)</f>
        <v>0</v>
      </c>
      <c r="F2119" s="283"/>
      <c r="G2119" s="287"/>
      <c r="H2119" s="302"/>
      <c r="I2119" s="288"/>
      <c r="J2119" s="302"/>
      <c r="K2119" s="303"/>
      <c r="L2119" s="50"/>
      <c r="M2119" s="63"/>
    </row>
    <row r="2120" spans="1:13">
      <c r="A2120" s="44" cm="1">
        <f t="array" aca="1" ref="A2120" ca="1">IF(INDEX(B:B,ROW()),COUNTIF(OFFSET(INDEX(B:B,ROW()),ROW()*-1+6,,ROW()-5),TRUE),0)</f>
        <v>0</v>
      </c>
      <c r="B2120" s="44" t="b" cm="1">
        <f t="array" ref="B2120">AND(分科號=INDEX(E:E,ROW()),INDEX(D:D,ROW())&gt;=分起日,INDEX(D:D,ROW())&lt;=分訖日,IF(分專案="全部",TRUE,INDEX(J:J,ROW())=分專案))</f>
        <v>0</v>
      </c>
      <c r="C2120" s="45" cm="1">
        <f t="array" ref="C2120">IF(INDEX(F:F,ROW())&lt;&gt;"",INDEX(F:F,ROW()),IF(INDEX(E:E,ROW())&lt;&gt;0,INDEX(C:C,ROW()-1),0))</f>
        <v>0</v>
      </c>
      <c r="D2120" s="44" cm="1">
        <f t="array" ref="D2120">IF(INDEX(G:G,ROW())&lt;&gt;"",INDEX(G:G,ROW()),IF(INDEX(E:E,ROW())&lt;&gt;0,INDEX(D:D,ROW()-1),0))</f>
        <v>0</v>
      </c>
      <c r="E2120" s="217" cm="1">
        <f t="array" ref="E2120">IF(INDEX(I:I,ROW())&lt;&gt;"",VALUE(TRIM(LEFT(INDEX(I:I,ROW()),6))),0)</f>
        <v>0</v>
      </c>
      <c r="F2120" s="283"/>
      <c r="G2120" s="287"/>
      <c r="H2120" s="302"/>
      <c r="I2120" s="288"/>
      <c r="J2120" s="302"/>
      <c r="K2120" s="303"/>
      <c r="L2120" s="50"/>
      <c r="M2120" s="63"/>
    </row>
    <row r="2121" spans="1:13">
      <c r="A2121" s="44" cm="1">
        <f t="array" aca="1" ref="A2121" ca="1">IF(INDEX(B:B,ROW()),COUNTIF(OFFSET(INDEX(B:B,ROW()),ROW()*-1+6,,ROW()-5),TRUE),0)</f>
        <v>0</v>
      </c>
      <c r="B2121" s="44" t="b" cm="1">
        <f t="array" ref="B2121">AND(分科號=INDEX(E:E,ROW()),INDEX(D:D,ROW())&gt;=分起日,INDEX(D:D,ROW())&lt;=分訖日,IF(分專案="全部",TRUE,INDEX(J:J,ROW())=分專案))</f>
        <v>0</v>
      </c>
      <c r="C2121" s="45" cm="1">
        <f t="array" ref="C2121">IF(INDEX(F:F,ROW())&lt;&gt;"",INDEX(F:F,ROW()),IF(INDEX(E:E,ROW())&lt;&gt;0,INDEX(C:C,ROW()-1),0))</f>
        <v>0</v>
      </c>
      <c r="D2121" s="44" cm="1">
        <f t="array" ref="D2121">IF(INDEX(G:G,ROW())&lt;&gt;"",INDEX(G:G,ROW()),IF(INDEX(E:E,ROW())&lt;&gt;0,INDEX(D:D,ROW()-1),0))</f>
        <v>0</v>
      </c>
      <c r="E2121" s="217" cm="1">
        <f t="array" ref="E2121">IF(INDEX(I:I,ROW())&lt;&gt;"",VALUE(TRIM(LEFT(INDEX(I:I,ROW()),6))),0)</f>
        <v>0</v>
      </c>
      <c r="F2121" s="283"/>
      <c r="G2121" s="287"/>
      <c r="H2121" s="302"/>
      <c r="I2121" s="288"/>
      <c r="J2121" s="302"/>
      <c r="K2121" s="303"/>
      <c r="L2121" s="50"/>
      <c r="M2121" s="63"/>
    </row>
    <row r="2122" spans="1:13">
      <c r="A2122" s="44" cm="1">
        <f t="array" aca="1" ref="A2122" ca="1">IF(INDEX(B:B,ROW()),COUNTIF(OFFSET(INDEX(B:B,ROW()),ROW()*-1+6,,ROW()-5),TRUE),0)</f>
        <v>0</v>
      </c>
      <c r="B2122" s="44" t="b" cm="1">
        <f t="array" ref="B2122">AND(分科號=INDEX(E:E,ROW()),INDEX(D:D,ROW())&gt;=分起日,INDEX(D:D,ROW())&lt;=分訖日,IF(分專案="全部",TRUE,INDEX(J:J,ROW())=分專案))</f>
        <v>0</v>
      </c>
      <c r="C2122" s="45" cm="1">
        <f t="array" ref="C2122">IF(INDEX(F:F,ROW())&lt;&gt;"",INDEX(F:F,ROW()),IF(INDEX(E:E,ROW())&lt;&gt;0,INDEX(C:C,ROW()-1),0))</f>
        <v>0</v>
      </c>
      <c r="D2122" s="44" cm="1">
        <f t="array" ref="D2122">IF(INDEX(G:G,ROW())&lt;&gt;"",INDEX(G:G,ROW()),IF(INDEX(E:E,ROW())&lt;&gt;0,INDEX(D:D,ROW()-1),0))</f>
        <v>0</v>
      </c>
      <c r="E2122" s="217" cm="1">
        <f t="array" ref="E2122">IF(INDEX(I:I,ROW())&lt;&gt;"",VALUE(TRIM(LEFT(INDEX(I:I,ROW()),6))),0)</f>
        <v>0</v>
      </c>
      <c r="F2122" s="283"/>
      <c r="G2122" s="287"/>
      <c r="H2122" s="302"/>
      <c r="I2122" s="288"/>
      <c r="J2122" s="302"/>
      <c r="K2122" s="303"/>
      <c r="L2122" s="50"/>
      <c r="M2122" s="63"/>
    </row>
    <row r="2123" spans="1:13">
      <c r="A2123" s="44" cm="1">
        <f t="array" aca="1" ref="A2123" ca="1">IF(INDEX(B:B,ROW()),COUNTIF(OFFSET(INDEX(B:B,ROW()),ROW()*-1+6,,ROW()-5),TRUE),0)</f>
        <v>0</v>
      </c>
      <c r="B2123" s="44" t="b" cm="1">
        <f t="array" ref="B2123">AND(分科號=INDEX(E:E,ROW()),INDEX(D:D,ROW())&gt;=分起日,INDEX(D:D,ROW())&lt;=分訖日,IF(分專案="全部",TRUE,INDEX(J:J,ROW())=分專案))</f>
        <v>0</v>
      </c>
      <c r="C2123" s="45" cm="1">
        <f t="array" ref="C2123">IF(INDEX(F:F,ROW())&lt;&gt;"",INDEX(F:F,ROW()),IF(INDEX(E:E,ROW())&lt;&gt;0,INDEX(C:C,ROW()-1),0))</f>
        <v>0</v>
      </c>
      <c r="D2123" s="44" cm="1">
        <f t="array" ref="D2123">IF(INDEX(G:G,ROW())&lt;&gt;"",INDEX(G:G,ROW()),IF(INDEX(E:E,ROW())&lt;&gt;0,INDEX(D:D,ROW()-1),0))</f>
        <v>0</v>
      </c>
      <c r="E2123" s="217" cm="1">
        <f t="array" ref="E2123">IF(INDEX(I:I,ROW())&lt;&gt;"",VALUE(TRIM(LEFT(INDEX(I:I,ROW()),6))),0)</f>
        <v>0</v>
      </c>
      <c r="F2123" s="283"/>
      <c r="G2123" s="287"/>
      <c r="H2123" s="302"/>
      <c r="I2123" s="288"/>
      <c r="J2123" s="302"/>
      <c r="K2123" s="303"/>
      <c r="L2123" s="50"/>
      <c r="M2123" s="63"/>
    </row>
    <row r="2124" spans="1:13">
      <c r="A2124" s="44" cm="1">
        <f t="array" aca="1" ref="A2124" ca="1">IF(INDEX(B:B,ROW()),COUNTIF(OFFSET(INDEX(B:B,ROW()),ROW()*-1+6,,ROW()-5),TRUE),0)</f>
        <v>0</v>
      </c>
      <c r="B2124" s="44" t="b" cm="1">
        <f t="array" ref="B2124">AND(分科號=INDEX(E:E,ROW()),INDEX(D:D,ROW())&gt;=分起日,INDEX(D:D,ROW())&lt;=分訖日,IF(分專案="全部",TRUE,INDEX(J:J,ROW())=分專案))</f>
        <v>0</v>
      </c>
      <c r="C2124" s="45" cm="1">
        <f t="array" ref="C2124">IF(INDEX(F:F,ROW())&lt;&gt;"",INDEX(F:F,ROW()),IF(INDEX(E:E,ROW())&lt;&gt;0,INDEX(C:C,ROW()-1),0))</f>
        <v>0</v>
      </c>
      <c r="D2124" s="44" cm="1">
        <f t="array" ref="D2124">IF(INDEX(G:G,ROW())&lt;&gt;"",INDEX(G:G,ROW()),IF(INDEX(E:E,ROW())&lt;&gt;0,INDEX(D:D,ROW()-1),0))</f>
        <v>0</v>
      </c>
      <c r="E2124" s="217" cm="1">
        <f t="array" ref="E2124">IF(INDEX(I:I,ROW())&lt;&gt;"",VALUE(TRIM(LEFT(INDEX(I:I,ROW()),6))),0)</f>
        <v>0</v>
      </c>
      <c r="F2124" s="283"/>
      <c r="G2124" s="287"/>
      <c r="H2124" s="302"/>
      <c r="I2124" s="288"/>
      <c r="J2124" s="302"/>
      <c r="K2124" s="303"/>
      <c r="L2124" s="50"/>
      <c r="M2124" s="63"/>
    </row>
    <row r="2125" spans="1:13">
      <c r="A2125" s="44" cm="1">
        <f t="array" aca="1" ref="A2125" ca="1">IF(INDEX(B:B,ROW()),COUNTIF(OFFSET(INDEX(B:B,ROW()),ROW()*-1+6,,ROW()-5),TRUE),0)</f>
        <v>0</v>
      </c>
      <c r="B2125" s="44" t="b" cm="1">
        <f t="array" ref="B2125">AND(分科號=INDEX(E:E,ROW()),INDEX(D:D,ROW())&gt;=分起日,INDEX(D:D,ROW())&lt;=分訖日,IF(分專案="全部",TRUE,INDEX(J:J,ROW())=分專案))</f>
        <v>0</v>
      </c>
      <c r="C2125" s="45" cm="1">
        <f t="array" ref="C2125">IF(INDEX(F:F,ROW())&lt;&gt;"",INDEX(F:F,ROW()),IF(INDEX(E:E,ROW())&lt;&gt;0,INDEX(C:C,ROW()-1),0))</f>
        <v>0</v>
      </c>
      <c r="D2125" s="44" cm="1">
        <f t="array" ref="D2125">IF(INDEX(G:G,ROW())&lt;&gt;"",INDEX(G:G,ROW()),IF(INDEX(E:E,ROW())&lt;&gt;0,INDEX(D:D,ROW()-1),0))</f>
        <v>0</v>
      </c>
      <c r="E2125" s="217" cm="1">
        <f t="array" ref="E2125">IF(INDEX(I:I,ROW())&lt;&gt;"",VALUE(TRIM(LEFT(INDEX(I:I,ROW()),6))),0)</f>
        <v>0</v>
      </c>
      <c r="F2125" s="283"/>
      <c r="G2125" s="287"/>
      <c r="H2125" s="302"/>
      <c r="I2125" s="288"/>
      <c r="J2125" s="302"/>
      <c r="K2125" s="303"/>
      <c r="L2125" s="50"/>
      <c r="M2125" s="63"/>
    </row>
    <row r="2126" spans="1:13">
      <c r="A2126" s="44" cm="1">
        <f t="array" aca="1" ref="A2126" ca="1">IF(INDEX(B:B,ROW()),COUNTIF(OFFSET(INDEX(B:B,ROW()),ROW()*-1+6,,ROW()-5),TRUE),0)</f>
        <v>0</v>
      </c>
      <c r="B2126" s="44" t="b" cm="1">
        <f t="array" ref="B2126">AND(分科號=INDEX(E:E,ROW()),INDEX(D:D,ROW())&gt;=分起日,INDEX(D:D,ROW())&lt;=分訖日,IF(分專案="全部",TRUE,INDEX(J:J,ROW())=分專案))</f>
        <v>0</v>
      </c>
      <c r="C2126" s="45" cm="1">
        <f t="array" ref="C2126">IF(INDEX(F:F,ROW())&lt;&gt;"",INDEX(F:F,ROW()),IF(INDEX(E:E,ROW())&lt;&gt;0,INDEX(C:C,ROW()-1),0))</f>
        <v>0</v>
      </c>
      <c r="D2126" s="44" cm="1">
        <f t="array" ref="D2126">IF(INDEX(G:G,ROW())&lt;&gt;"",INDEX(G:G,ROW()),IF(INDEX(E:E,ROW())&lt;&gt;0,INDEX(D:D,ROW()-1),0))</f>
        <v>0</v>
      </c>
      <c r="E2126" s="217" cm="1">
        <f t="array" ref="E2126">IF(INDEX(I:I,ROW())&lt;&gt;"",VALUE(TRIM(LEFT(INDEX(I:I,ROW()),6))),0)</f>
        <v>0</v>
      </c>
      <c r="F2126" s="283"/>
      <c r="G2126" s="287"/>
      <c r="H2126" s="302"/>
      <c r="I2126" s="288"/>
      <c r="J2126" s="302"/>
      <c r="K2126" s="303"/>
      <c r="L2126" s="50"/>
      <c r="M2126" s="63"/>
    </row>
    <row r="2127" spans="1:13">
      <c r="A2127" s="44" cm="1">
        <f t="array" aca="1" ref="A2127" ca="1">IF(INDEX(B:B,ROW()),COUNTIF(OFFSET(INDEX(B:B,ROW()),ROW()*-1+6,,ROW()-5),TRUE),0)</f>
        <v>0</v>
      </c>
      <c r="B2127" s="44" t="b" cm="1">
        <f t="array" ref="B2127">AND(分科號=INDEX(E:E,ROW()),INDEX(D:D,ROW())&gt;=分起日,INDEX(D:D,ROW())&lt;=分訖日,IF(分專案="全部",TRUE,INDEX(J:J,ROW())=分專案))</f>
        <v>0</v>
      </c>
      <c r="C2127" s="45" cm="1">
        <f t="array" ref="C2127">IF(INDEX(F:F,ROW())&lt;&gt;"",INDEX(F:F,ROW()),IF(INDEX(E:E,ROW())&lt;&gt;0,INDEX(C:C,ROW()-1),0))</f>
        <v>0</v>
      </c>
      <c r="D2127" s="44" cm="1">
        <f t="array" ref="D2127">IF(INDEX(G:G,ROW())&lt;&gt;"",INDEX(G:G,ROW()),IF(INDEX(E:E,ROW())&lt;&gt;0,INDEX(D:D,ROW()-1),0))</f>
        <v>0</v>
      </c>
      <c r="E2127" s="217" cm="1">
        <f t="array" ref="E2127">IF(INDEX(I:I,ROW())&lt;&gt;"",VALUE(TRIM(LEFT(INDEX(I:I,ROW()),6))),0)</f>
        <v>0</v>
      </c>
      <c r="F2127" s="283"/>
      <c r="G2127" s="287"/>
      <c r="H2127" s="302"/>
      <c r="I2127" s="288"/>
      <c r="J2127" s="302"/>
      <c r="K2127" s="303"/>
      <c r="L2127" s="50"/>
      <c r="M2127" s="63"/>
    </row>
    <row r="2128" spans="1:13">
      <c r="A2128" s="44" cm="1">
        <f t="array" aca="1" ref="A2128" ca="1">IF(INDEX(B:B,ROW()),COUNTIF(OFFSET(INDEX(B:B,ROW()),ROW()*-1+6,,ROW()-5),TRUE),0)</f>
        <v>0</v>
      </c>
      <c r="B2128" s="44" t="b" cm="1">
        <f t="array" ref="B2128">AND(分科號=INDEX(E:E,ROW()),INDEX(D:D,ROW())&gt;=分起日,INDEX(D:D,ROW())&lt;=分訖日,IF(分專案="全部",TRUE,INDEX(J:J,ROW())=分專案))</f>
        <v>0</v>
      </c>
      <c r="C2128" s="45" cm="1">
        <f t="array" ref="C2128">IF(INDEX(F:F,ROW())&lt;&gt;"",INDEX(F:F,ROW()),IF(INDEX(E:E,ROW())&lt;&gt;0,INDEX(C:C,ROW()-1),0))</f>
        <v>0</v>
      </c>
      <c r="D2128" s="44" cm="1">
        <f t="array" ref="D2128">IF(INDEX(G:G,ROW())&lt;&gt;"",INDEX(G:G,ROW()),IF(INDEX(E:E,ROW())&lt;&gt;0,INDEX(D:D,ROW()-1),0))</f>
        <v>0</v>
      </c>
      <c r="E2128" s="217" cm="1">
        <f t="array" ref="E2128">IF(INDEX(I:I,ROW())&lt;&gt;"",VALUE(TRIM(LEFT(INDEX(I:I,ROW()),6))),0)</f>
        <v>0</v>
      </c>
      <c r="F2128" s="283"/>
      <c r="G2128" s="287"/>
      <c r="H2128" s="302"/>
      <c r="I2128" s="288"/>
      <c r="J2128" s="302"/>
      <c r="K2128" s="303"/>
      <c r="L2128" s="50"/>
      <c r="M2128" s="63"/>
    </row>
    <row r="2129" spans="1:13">
      <c r="A2129" s="44" cm="1">
        <f t="array" aca="1" ref="A2129" ca="1">IF(INDEX(B:B,ROW()),COUNTIF(OFFSET(INDEX(B:B,ROW()),ROW()*-1+6,,ROW()-5),TRUE),0)</f>
        <v>0</v>
      </c>
      <c r="B2129" s="44" t="b" cm="1">
        <f t="array" ref="B2129">AND(分科號=INDEX(E:E,ROW()),INDEX(D:D,ROW())&gt;=分起日,INDEX(D:D,ROW())&lt;=分訖日,IF(分專案="全部",TRUE,INDEX(J:J,ROW())=分專案))</f>
        <v>0</v>
      </c>
      <c r="C2129" s="45" cm="1">
        <f t="array" ref="C2129">IF(INDEX(F:F,ROW())&lt;&gt;"",INDEX(F:F,ROW()),IF(INDEX(E:E,ROW())&lt;&gt;0,INDEX(C:C,ROW()-1),0))</f>
        <v>0</v>
      </c>
      <c r="D2129" s="44" cm="1">
        <f t="array" ref="D2129">IF(INDEX(G:G,ROW())&lt;&gt;"",INDEX(G:G,ROW()),IF(INDEX(E:E,ROW())&lt;&gt;0,INDEX(D:D,ROW()-1),0))</f>
        <v>0</v>
      </c>
      <c r="E2129" s="217" cm="1">
        <f t="array" ref="E2129">IF(INDEX(I:I,ROW())&lt;&gt;"",VALUE(TRIM(LEFT(INDEX(I:I,ROW()),6))),0)</f>
        <v>0</v>
      </c>
      <c r="F2129" s="283"/>
      <c r="G2129" s="287"/>
      <c r="H2129" s="302"/>
      <c r="I2129" s="288"/>
      <c r="J2129" s="302"/>
      <c r="K2129" s="303"/>
      <c r="L2129" s="50"/>
      <c r="M2129" s="63"/>
    </row>
    <row r="2130" spans="1:13">
      <c r="A2130" s="44" cm="1">
        <f t="array" aca="1" ref="A2130" ca="1">IF(INDEX(B:B,ROW()),COUNTIF(OFFSET(INDEX(B:B,ROW()),ROW()*-1+6,,ROW()-5),TRUE),0)</f>
        <v>0</v>
      </c>
      <c r="B2130" s="44" t="b" cm="1">
        <f t="array" ref="B2130">AND(分科號=INDEX(E:E,ROW()),INDEX(D:D,ROW())&gt;=分起日,INDEX(D:D,ROW())&lt;=分訖日,IF(分專案="全部",TRUE,INDEX(J:J,ROW())=分專案))</f>
        <v>0</v>
      </c>
      <c r="C2130" s="45" cm="1">
        <f t="array" ref="C2130">IF(INDEX(F:F,ROW())&lt;&gt;"",INDEX(F:F,ROW()),IF(INDEX(E:E,ROW())&lt;&gt;0,INDEX(C:C,ROW()-1),0))</f>
        <v>0</v>
      </c>
      <c r="D2130" s="44" cm="1">
        <f t="array" ref="D2130">IF(INDEX(G:G,ROW())&lt;&gt;"",INDEX(G:G,ROW()),IF(INDEX(E:E,ROW())&lt;&gt;0,INDEX(D:D,ROW()-1),0))</f>
        <v>0</v>
      </c>
      <c r="E2130" s="217" cm="1">
        <f t="array" ref="E2130">IF(INDEX(I:I,ROW())&lt;&gt;"",VALUE(TRIM(LEFT(INDEX(I:I,ROW()),6))),0)</f>
        <v>0</v>
      </c>
      <c r="F2130" s="283"/>
      <c r="G2130" s="287"/>
      <c r="H2130" s="302"/>
      <c r="I2130" s="288"/>
      <c r="J2130" s="302"/>
      <c r="K2130" s="303"/>
      <c r="L2130" s="50"/>
      <c r="M2130" s="63"/>
    </row>
    <row r="2131" spans="1:13">
      <c r="A2131" s="44" cm="1">
        <f t="array" aca="1" ref="A2131" ca="1">IF(INDEX(B:B,ROW()),COUNTIF(OFFSET(INDEX(B:B,ROW()),ROW()*-1+6,,ROW()-5),TRUE),0)</f>
        <v>0</v>
      </c>
      <c r="B2131" s="44" t="b" cm="1">
        <f t="array" ref="B2131">AND(分科號=INDEX(E:E,ROW()),INDEX(D:D,ROW())&gt;=分起日,INDEX(D:D,ROW())&lt;=分訖日,IF(分專案="全部",TRUE,INDEX(J:J,ROW())=分專案))</f>
        <v>0</v>
      </c>
      <c r="C2131" s="45" cm="1">
        <f t="array" ref="C2131">IF(INDEX(F:F,ROW())&lt;&gt;"",INDEX(F:F,ROW()),IF(INDEX(E:E,ROW())&lt;&gt;0,INDEX(C:C,ROW()-1),0))</f>
        <v>0</v>
      </c>
      <c r="D2131" s="44" cm="1">
        <f t="array" ref="D2131">IF(INDEX(G:G,ROW())&lt;&gt;"",INDEX(G:G,ROW()),IF(INDEX(E:E,ROW())&lt;&gt;0,INDEX(D:D,ROW()-1),0))</f>
        <v>0</v>
      </c>
      <c r="E2131" s="217" cm="1">
        <f t="array" ref="E2131">IF(INDEX(I:I,ROW())&lt;&gt;"",VALUE(TRIM(LEFT(INDEX(I:I,ROW()),6))),0)</f>
        <v>0</v>
      </c>
      <c r="F2131" s="283"/>
      <c r="G2131" s="287"/>
      <c r="H2131" s="302"/>
      <c r="I2131" s="288"/>
      <c r="J2131" s="302"/>
      <c r="K2131" s="303"/>
      <c r="L2131" s="50"/>
      <c r="M2131" s="63"/>
    </row>
    <row r="2132" spans="1:13">
      <c r="A2132" s="44" cm="1">
        <f t="array" aca="1" ref="A2132" ca="1">IF(INDEX(B:B,ROW()),COUNTIF(OFFSET(INDEX(B:B,ROW()),ROW()*-1+6,,ROW()-5),TRUE),0)</f>
        <v>0</v>
      </c>
      <c r="B2132" s="44" t="b" cm="1">
        <f t="array" ref="B2132">AND(分科號=INDEX(E:E,ROW()),INDEX(D:D,ROW())&gt;=分起日,INDEX(D:D,ROW())&lt;=分訖日,IF(分專案="全部",TRUE,INDEX(J:J,ROW())=分專案))</f>
        <v>0</v>
      </c>
      <c r="C2132" s="45" cm="1">
        <f t="array" ref="C2132">IF(INDEX(F:F,ROW())&lt;&gt;"",INDEX(F:F,ROW()),IF(INDEX(E:E,ROW())&lt;&gt;0,INDEX(C:C,ROW()-1),0))</f>
        <v>0</v>
      </c>
      <c r="D2132" s="44" cm="1">
        <f t="array" ref="D2132">IF(INDEX(G:G,ROW())&lt;&gt;"",INDEX(G:G,ROW()),IF(INDEX(E:E,ROW())&lt;&gt;0,INDEX(D:D,ROW()-1),0))</f>
        <v>0</v>
      </c>
      <c r="E2132" s="217" cm="1">
        <f t="array" ref="E2132">IF(INDEX(I:I,ROW())&lt;&gt;"",VALUE(TRIM(LEFT(INDEX(I:I,ROW()),6))),0)</f>
        <v>0</v>
      </c>
      <c r="F2132" s="283"/>
      <c r="G2132" s="287"/>
      <c r="H2132" s="302"/>
      <c r="I2132" s="288"/>
      <c r="J2132" s="302"/>
      <c r="K2132" s="303"/>
      <c r="L2132" s="50"/>
      <c r="M2132" s="63"/>
    </row>
    <row r="2133" spans="1:13">
      <c r="A2133" s="44" cm="1">
        <f t="array" aca="1" ref="A2133" ca="1">IF(INDEX(B:B,ROW()),COUNTIF(OFFSET(INDEX(B:B,ROW()),ROW()*-1+6,,ROW()-5),TRUE),0)</f>
        <v>0</v>
      </c>
      <c r="B2133" s="44" t="b" cm="1">
        <f t="array" ref="B2133">AND(分科號=INDEX(E:E,ROW()),INDEX(D:D,ROW())&gt;=分起日,INDEX(D:D,ROW())&lt;=分訖日,IF(分專案="全部",TRUE,INDEX(J:J,ROW())=分專案))</f>
        <v>0</v>
      </c>
      <c r="C2133" s="45" cm="1">
        <f t="array" ref="C2133">IF(INDEX(F:F,ROW())&lt;&gt;"",INDEX(F:F,ROW()),IF(INDEX(E:E,ROW())&lt;&gt;0,INDEX(C:C,ROW()-1),0))</f>
        <v>0</v>
      </c>
      <c r="D2133" s="44" cm="1">
        <f t="array" ref="D2133">IF(INDEX(G:G,ROW())&lt;&gt;"",INDEX(G:G,ROW()),IF(INDEX(E:E,ROW())&lt;&gt;0,INDEX(D:D,ROW()-1),0))</f>
        <v>0</v>
      </c>
      <c r="E2133" s="217" cm="1">
        <f t="array" ref="E2133">IF(INDEX(I:I,ROW())&lt;&gt;"",VALUE(TRIM(LEFT(INDEX(I:I,ROW()),6))),0)</f>
        <v>0</v>
      </c>
      <c r="F2133" s="283"/>
      <c r="G2133" s="287"/>
      <c r="H2133" s="302"/>
      <c r="I2133" s="288"/>
      <c r="J2133" s="302"/>
      <c r="K2133" s="303"/>
      <c r="L2133" s="50"/>
      <c r="M2133" s="63"/>
    </row>
    <row r="2134" spans="1:13">
      <c r="A2134" s="44" cm="1">
        <f t="array" aca="1" ref="A2134" ca="1">IF(INDEX(B:B,ROW()),COUNTIF(OFFSET(INDEX(B:B,ROW()),ROW()*-1+6,,ROW()-5),TRUE),0)</f>
        <v>0</v>
      </c>
      <c r="B2134" s="44" t="b" cm="1">
        <f t="array" ref="B2134">AND(分科號=INDEX(E:E,ROW()),INDEX(D:D,ROW())&gt;=分起日,INDEX(D:D,ROW())&lt;=分訖日,IF(分專案="全部",TRUE,INDEX(J:J,ROW())=分專案))</f>
        <v>0</v>
      </c>
      <c r="C2134" s="45" cm="1">
        <f t="array" ref="C2134">IF(INDEX(F:F,ROW())&lt;&gt;"",INDEX(F:F,ROW()),IF(INDEX(E:E,ROW())&lt;&gt;0,INDEX(C:C,ROW()-1),0))</f>
        <v>0</v>
      </c>
      <c r="D2134" s="44" cm="1">
        <f t="array" ref="D2134">IF(INDEX(G:G,ROW())&lt;&gt;"",INDEX(G:G,ROW()),IF(INDEX(E:E,ROW())&lt;&gt;0,INDEX(D:D,ROW()-1),0))</f>
        <v>0</v>
      </c>
      <c r="E2134" s="217" cm="1">
        <f t="array" ref="E2134">IF(INDEX(I:I,ROW())&lt;&gt;"",VALUE(TRIM(LEFT(INDEX(I:I,ROW()),6))),0)</f>
        <v>0</v>
      </c>
      <c r="F2134" s="283"/>
      <c r="G2134" s="287"/>
      <c r="H2134" s="302"/>
      <c r="I2134" s="288"/>
      <c r="J2134" s="302"/>
      <c r="K2134" s="303"/>
      <c r="L2134" s="50"/>
      <c r="M2134" s="63"/>
    </row>
    <row r="2135" spans="1:13">
      <c r="A2135" s="44" cm="1">
        <f t="array" aca="1" ref="A2135" ca="1">IF(INDEX(B:B,ROW()),COUNTIF(OFFSET(INDEX(B:B,ROW()),ROW()*-1+6,,ROW()-5),TRUE),0)</f>
        <v>0</v>
      </c>
      <c r="B2135" s="44" t="b" cm="1">
        <f t="array" ref="B2135">AND(分科號=INDEX(E:E,ROW()),INDEX(D:D,ROW())&gt;=分起日,INDEX(D:D,ROW())&lt;=分訖日,IF(分專案="全部",TRUE,INDEX(J:J,ROW())=分專案))</f>
        <v>0</v>
      </c>
      <c r="C2135" s="45" cm="1">
        <f t="array" ref="C2135">IF(INDEX(F:F,ROW())&lt;&gt;"",INDEX(F:F,ROW()),IF(INDEX(E:E,ROW())&lt;&gt;0,INDEX(C:C,ROW()-1),0))</f>
        <v>0</v>
      </c>
      <c r="D2135" s="44" cm="1">
        <f t="array" ref="D2135">IF(INDEX(G:G,ROW())&lt;&gt;"",INDEX(G:G,ROW()),IF(INDEX(E:E,ROW())&lt;&gt;0,INDEX(D:D,ROW()-1),0))</f>
        <v>0</v>
      </c>
      <c r="E2135" s="217" cm="1">
        <f t="array" ref="E2135">IF(INDEX(I:I,ROW())&lt;&gt;"",VALUE(TRIM(LEFT(INDEX(I:I,ROW()),6))),0)</f>
        <v>0</v>
      </c>
      <c r="F2135" s="283"/>
      <c r="G2135" s="287"/>
      <c r="H2135" s="302"/>
      <c r="I2135" s="288"/>
      <c r="J2135" s="302"/>
      <c r="K2135" s="303"/>
      <c r="L2135" s="50"/>
      <c r="M2135" s="63"/>
    </row>
    <row r="2136" spans="1:13">
      <c r="A2136" s="44" cm="1">
        <f t="array" aca="1" ref="A2136" ca="1">IF(INDEX(B:B,ROW()),COUNTIF(OFFSET(INDEX(B:B,ROW()),ROW()*-1+6,,ROW()-5),TRUE),0)</f>
        <v>0</v>
      </c>
      <c r="B2136" s="44" t="b" cm="1">
        <f t="array" ref="B2136">AND(分科號=INDEX(E:E,ROW()),INDEX(D:D,ROW())&gt;=分起日,INDEX(D:D,ROW())&lt;=分訖日,IF(分專案="全部",TRUE,INDEX(J:J,ROW())=分專案))</f>
        <v>0</v>
      </c>
      <c r="C2136" s="45" cm="1">
        <f t="array" ref="C2136">IF(INDEX(F:F,ROW())&lt;&gt;"",INDEX(F:F,ROW()),IF(INDEX(E:E,ROW())&lt;&gt;0,INDEX(C:C,ROW()-1),0))</f>
        <v>0</v>
      </c>
      <c r="D2136" s="44" cm="1">
        <f t="array" ref="D2136">IF(INDEX(G:G,ROW())&lt;&gt;"",INDEX(G:G,ROW()),IF(INDEX(E:E,ROW())&lt;&gt;0,INDEX(D:D,ROW()-1),0))</f>
        <v>0</v>
      </c>
      <c r="E2136" s="217" cm="1">
        <f t="array" ref="E2136">IF(INDEX(I:I,ROW())&lt;&gt;"",VALUE(TRIM(LEFT(INDEX(I:I,ROW()),6))),0)</f>
        <v>0</v>
      </c>
      <c r="F2136" s="283"/>
      <c r="G2136" s="287"/>
      <c r="H2136" s="302"/>
      <c r="I2136" s="288"/>
      <c r="J2136" s="302"/>
      <c r="K2136" s="303"/>
      <c r="L2136" s="50"/>
      <c r="M2136" s="63"/>
    </row>
    <row r="2137" spans="1:13">
      <c r="A2137" s="44" cm="1">
        <f t="array" aca="1" ref="A2137" ca="1">IF(INDEX(B:B,ROW()),COUNTIF(OFFSET(INDEX(B:B,ROW()),ROW()*-1+6,,ROW()-5),TRUE),0)</f>
        <v>0</v>
      </c>
      <c r="B2137" s="44" t="b" cm="1">
        <f t="array" ref="B2137">AND(分科號=INDEX(E:E,ROW()),INDEX(D:D,ROW())&gt;=分起日,INDEX(D:D,ROW())&lt;=分訖日,IF(分專案="全部",TRUE,INDEX(J:J,ROW())=分專案))</f>
        <v>0</v>
      </c>
      <c r="C2137" s="45" cm="1">
        <f t="array" ref="C2137">IF(INDEX(F:F,ROW())&lt;&gt;"",INDEX(F:F,ROW()),IF(INDEX(E:E,ROW())&lt;&gt;0,INDEX(C:C,ROW()-1),0))</f>
        <v>0</v>
      </c>
      <c r="D2137" s="44" cm="1">
        <f t="array" ref="D2137">IF(INDEX(G:G,ROW())&lt;&gt;"",INDEX(G:G,ROW()),IF(INDEX(E:E,ROW())&lt;&gt;0,INDEX(D:D,ROW()-1),0))</f>
        <v>0</v>
      </c>
      <c r="E2137" s="217" cm="1">
        <f t="array" ref="E2137">IF(INDEX(I:I,ROW())&lt;&gt;"",VALUE(TRIM(LEFT(INDEX(I:I,ROW()),6))),0)</f>
        <v>0</v>
      </c>
      <c r="F2137" s="283"/>
      <c r="G2137" s="287"/>
      <c r="H2137" s="302"/>
      <c r="I2137" s="288"/>
      <c r="J2137" s="302"/>
      <c r="K2137" s="303"/>
      <c r="L2137" s="50"/>
      <c r="M2137" s="63"/>
    </row>
    <row r="2138" spans="1:13">
      <c r="A2138" s="44" cm="1">
        <f t="array" aca="1" ref="A2138" ca="1">IF(INDEX(B:B,ROW()),COUNTIF(OFFSET(INDEX(B:B,ROW()),ROW()*-1+6,,ROW()-5),TRUE),0)</f>
        <v>0</v>
      </c>
      <c r="B2138" s="44" t="b" cm="1">
        <f t="array" ref="B2138">AND(分科號=INDEX(E:E,ROW()),INDEX(D:D,ROW())&gt;=分起日,INDEX(D:D,ROW())&lt;=分訖日,IF(分專案="全部",TRUE,INDEX(J:J,ROW())=分專案))</f>
        <v>0</v>
      </c>
      <c r="C2138" s="45" cm="1">
        <f t="array" ref="C2138">IF(INDEX(F:F,ROW())&lt;&gt;"",INDEX(F:F,ROW()),IF(INDEX(E:E,ROW())&lt;&gt;0,INDEX(C:C,ROW()-1),0))</f>
        <v>0</v>
      </c>
      <c r="D2138" s="44" cm="1">
        <f t="array" ref="D2138">IF(INDEX(G:G,ROW())&lt;&gt;"",INDEX(G:G,ROW()),IF(INDEX(E:E,ROW())&lt;&gt;0,INDEX(D:D,ROW()-1),0))</f>
        <v>0</v>
      </c>
      <c r="E2138" s="217" cm="1">
        <f t="array" ref="E2138">IF(INDEX(I:I,ROW())&lt;&gt;"",VALUE(TRIM(LEFT(INDEX(I:I,ROW()),6))),0)</f>
        <v>0</v>
      </c>
      <c r="F2138" s="283"/>
      <c r="G2138" s="287"/>
      <c r="H2138" s="302"/>
      <c r="I2138" s="288"/>
      <c r="J2138" s="302"/>
      <c r="K2138" s="303"/>
      <c r="L2138" s="50"/>
      <c r="M2138" s="63"/>
    </row>
    <row r="2139" spans="1:13">
      <c r="A2139" s="44" cm="1">
        <f t="array" aca="1" ref="A2139" ca="1">IF(INDEX(B:B,ROW()),COUNTIF(OFFSET(INDEX(B:B,ROW()),ROW()*-1+6,,ROW()-5),TRUE),0)</f>
        <v>0</v>
      </c>
      <c r="B2139" s="44" t="b" cm="1">
        <f t="array" ref="B2139">AND(分科號=INDEX(E:E,ROW()),INDEX(D:D,ROW())&gt;=分起日,INDEX(D:D,ROW())&lt;=分訖日,IF(分專案="全部",TRUE,INDEX(J:J,ROW())=分專案))</f>
        <v>0</v>
      </c>
      <c r="C2139" s="45" cm="1">
        <f t="array" ref="C2139">IF(INDEX(F:F,ROW())&lt;&gt;"",INDEX(F:F,ROW()),IF(INDEX(E:E,ROW())&lt;&gt;0,INDEX(C:C,ROW()-1),0))</f>
        <v>0</v>
      </c>
      <c r="D2139" s="44" cm="1">
        <f t="array" ref="D2139">IF(INDEX(G:G,ROW())&lt;&gt;"",INDEX(G:G,ROW()),IF(INDEX(E:E,ROW())&lt;&gt;0,INDEX(D:D,ROW()-1),0))</f>
        <v>0</v>
      </c>
      <c r="E2139" s="217" cm="1">
        <f t="array" ref="E2139">IF(INDEX(I:I,ROW())&lt;&gt;"",VALUE(TRIM(LEFT(INDEX(I:I,ROW()),6))),0)</f>
        <v>0</v>
      </c>
      <c r="F2139" s="283"/>
      <c r="G2139" s="287"/>
      <c r="H2139" s="302"/>
      <c r="I2139" s="288"/>
      <c r="J2139" s="302"/>
      <c r="K2139" s="303"/>
      <c r="L2139" s="50"/>
      <c r="M2139" s="63"/>
    </row>
    <row r="2140" spans="1:13">
      <c r="A2140" s="44" cm="1">
        <f t="array" aca="1" ref="A2140" ca="1">IF(INDEX(B:B,ROW()),COUNTIF(OFFSET(INDEX(B:B,ROW()),ROW()*-1+6,,ROW()-5),TRUE),0)</f>
        <v>0</v>
      </c>
      <c r="B2140" s="44" t="b" cm="1">
        <f t="array" ref="B2140">AND(分科號=INDEX(E:E,ROW()),INDEX(D:D,ROW())&gt;=分起日,INDEX(D:D,ROW())&lt;=分訖日,IF(分專案="全部",TRUE,INDEX(J:J,ROW())=分專案))</f>
        <v>0</v>
      </c>
      <c r="C2140" s="45" cm="1">
        <f t="array" ref="C2140">IF(INDEX(F:F,ROW())&lt;&gt;"",INDEX(F:F,ROW()),IF(INDEX(E:E,ROW())&lt;&gt;0,INDEX(C:C,ROW()-1),0))</f>
        <v>0</v>
      </c>
      <c r="D2140" s="44" cm="1">
        <f t="array" ref="D2140">IF(INDEX(G:G,ROW())&lt;&gt;"",INDEX(G:G,ROW()),IF(INDEX(E:E,ROW())&lt;&gt;0,INDEX(D:D,ROW()-1),0))</f>
        <v>0</v>
      </c>
      <c r="E2140" s="217" cm="1">
        <f t="array" ref="E2140">IF(INDEX(I:I,ROW())&lt;&gt;"",VALUE(TRIM(LEFT(INDEX(I:I,ROW()),6))),0)</f>
        <v>0</v>
      </c>
      <c r="F2140" s="283"/>
      <c r="G2140" s="287"/>
      <c r="H2140" s="302"/>
      <c r="I2140" s="288"/>
      <c r="J2140" s="302"/>
      <c r="K2140" s="303"/>
      <c r="L2140" s="50"/>
      <c r="M2140" s="63"/>
    </row>
    <row r="2141" spans="1:13">
      <c r="A2141" s="44" cm="1">
        <f t="array" aca="1" ref="A2141" ca="1">IF(INDEX(B:B,ROW()),COUNTIF(OFFSET(INDEX(B:B,ROW()),ROW()*-1+6,,ROW()-5),TRUE),0)</f>
        <v>0</v>
      </c>
      <c r="B2141" s="44" t="b" cm="1">
        <f t="array" ref="B2141">AND(分科號=INDEX(E:E,ROW()),INDEX(D:D,ROW())&gt;=分起日,INDEX(D:D,ROW())&lt;=分訖日,IF(分專案="全部",TRUE,INDEX(J:J,ROW())=分專案))</f>
        <v>0</v>
      </c>
      <c r="C2141" s="45" cm="1">
        <f t="array" ref="C2141">IF(INDEX(F:F,ROW())&lt;&gt;"",INDEX(F:F,ROW()),IF(INDEX(E:E,ROW())&lt;&gt;0,INDEX(C:C,ROW()-1),0))</f>
        <v>0</v>
      </c>
      <c r="D2141" s="44" cm="1">
        <f t="array" ref="D2141">IF(INDEX(G:G,ROW())&lt;&gt;"",INDEX(G:G,ROW()),IF(INDEX(E:E,ROW())&lt;&gt;0,INDEX(D:D,ROW()-1),0))</f>
        <v>0</v>
      </c>
      <c r="E2141" s="217" cm="1">
        <f t="array" ref="E2141">IF(INDEX(I:I,ROW())&lt;&gt;"",VALUE(TRIM(LEFT(INDEX(I:I,ROW()),6))),0)</f>
        <v>0</v>
      </c>
      <c r="F2141" s="283"/>
      <c r="G2141" s="287"/>
      <c r="H2141" s="302"/>
      <c r="I2141" s="288"/>
      <c r="J2141" s="302"/>
      <c r="K2141" s="303"/>
      <c r="L2141" s="50"/>
      <c r="M2141" s="63"/>
    </row>
    <row r="2142" spans="1:13">
      <c r="A2142" s="44" cm="1">
        <f t="array" aca="1" ref="A2142" ca="1">IF(INDEX(B:B,ROW()),COUNTIF(OFFSET(INDEX(B:B,ROW()),ROW()*-1+6,,ROW()-5),TRUE),0)</f>
        <v>0</v>
      </c>
      <c r="B2142" s="44" t="b" cm="1">
        <f t="array" ref="B2142">AND(分科號=INDEX(E:E,ROW()),INDEX(D:D,ROW())&gt;=分起日,INDEX(D:D,ROW())&lt;=分訖日,IF(分專案="全部",TRUE,INDEX(J:J,ROW())=分專案))</f>
        <v>0</v>
      </c>
      <c r="C2142" s="45" cm="1">
        <f t="array" ref="C2142">IF(INDEX(F:F,ROW())&lt;&gt;"",INDEX(F:F,ROW()),IF(INDEX(E:E,ROW())&lt;&gt;0,INDEX(C:C,ROW()-1),0))</f>
        <v>0</v>
      </c>
      <c r="D2142" s="44" cm="1">
        <f t="array" ref="D2142">IF(INDEX(G:G,ROW())&lt;&gt;"",INDEX(G:G,ROW()),IF(INDEX(E:E,ROW())&lt;&gt;0,INDEX(D:D,ROW()-1),0))</f>
        <v>0</v>
      </c>
      <c r="E2142" s="217" cm="1">
        <f t="array" ref="E2142">IF(INDEX(I:I,ROW())&lt;&gt;"",VALUE(TRIM(LEFT(INDEX(I:I,ROW()),6))),0)</f>
        <v>0</v>
      </c>
      <c r="F2142" s="283"/>
      <c r="G2142" s="287"/>
      <c r="H2142" s="302"/>
      <c r="I2142" s="288"/>
      <c r="J2142" s="302"/>
      <c r="K2142" s="303"/>
      <c r="L2142" s="50"/>
      <c r="M2142" s="63"/>
    </row>
    <row r="2143" spans="1:13">
      <c r="A2143" s="44" cm="1">
        <f t="array" aca="1" ref="A2143" ca="1">IF(INDEX(B:B,ROW()),COUNTIF(OFFSET(INDEX(B:B,ROW()),ROW()*-1+6,,ROW()-5),TRUE),0)</f>
        <v>0</v>
      </c>
      <c r="B2143" s="44" t="b" cm="1">
        <f t="array" ref="B2143">AND(分科號=INDEX(E:E,ROW()),INDEX(D:D,ROW())&gt;=分起日,INDEX(D:D,ROW())&lt;=分訖日,IF(分專案="全部",TRUE,INDEX(J:J,ROW())=分專案))</f>
        <v>0</v>
      </c>
      <c r="C2143" s="45" cm="1">
        <f t="array" ref="C2143">IF(INDEX(F:F,ROW())&lt;&gt;"",INDEX(F:F,ROW()),IF(INDEX(E:E,ROW())&lt;&gt;0,INDEX(C:C,ROW()-1),0))</f>
        <v>0</v>
      </c>
      <c r="D2143" s="44" cm="1">
        <f t="array" ref="D2143">IF(INDEX(G:G,ROW())&lt;&gt;"",INDEX(G:G,ROW()),IF(INDEX(E:E,ROW())&lt;&gt;0,INDEX(D:D,ROW()-1),0))</f>
        <v>0</v>
      </c>
      <c r="E2143" s="217" cm="1">
        <f t="array" ref="E2143">IF(INDEX(I:I,ROW())&lt;&gt;"",VALUE(TRIM(LEFT(INDEX(I:I,ROW()),6))),0)</f>
        <v>0</v>
      </c>
      <c r="F2143" s="283"/>
      <c r="G2143" s="287"/>
      <c r="H2143" s="302"/>
      <c r="I2143" s="288"/>
      <c r="J2143" s="302"/>
      <c r="K2143" s="303"/>
      <c r="L2143" s="50"/>
      <c r="M2143" s="63"/>
    </row>
    <row r="2144" spans="1:13">
      <c r="A2144" s="44" cm="1">
        <f t="array" aca="1" ref="A2144" ca="1">IF(INDEX(B:B,ROW()),COUNTIF(OFFSET(INDEX(B:B,ROW()),ROW()*-1+6,,ROW()-5),TRUE),0)</f>
        <v>0</v>
      </c>
      <c r="B2144" s="44" t="b" cm="1">
        <f t="array" ref="B2144">AND(分科號=INDEX(E:E,ROW()),INDEX(D:D,ROW())&gt;=分起日,INDEX(D:D,ROW())&lt;=分訖日,IF(分專案="全部",TRUE,INDEX(J:J,ROW())=分專案))</f>
        <v>0</v>
      </c>
      <c r="C2144" s="45" cm="1">
        <f t="array" ref="C2144">IF(INDEX(F:F,ROW())&lt;&gt;"",INDEX(F:F,ROW()),IF(INDEX(E:E,ROW())&lt;&gt;0,INDEX(C:C,ROW()-1),0))</f>
        <v>0</v>
      </c>
      <c r="D2144" s="44" cm="1">
        <f t="array" ref="D2144">IF(INDEX(G:G,ROW())&lt;&gt;"",INDEX(G:G,ROW()),IF(INDEX(E:E,ROW())&lt;&gt;0,INDEX(D:D,ROW()-1),0))</f>
        <v>0</v>
      </c>
      <c r="E2144" s="217" cm="1">
        <f t="array" ref="E2144">IF(INDEX(I:I,ROW())&lt;&gt;"",VALUE(TRIM(LEFT(INDEX(I:I,ROW()),6))),0)</f>
        <v>0</v>
      </c>
      <c r="F2144" s="283"/>
      <c r="G2144" s="287"/>
      <c r="H2144" s="302"/>
      <c r="I2144" s="288"/>
      <c r="J2144" s="302"/>
      <c r="K2144" s="303"/>
      <c r="L2144" s="50"/>
      <c r="M2144" s="63"/>
    </row>
    <row r="2145" spans="1:13">
      <c r="A2145" s="44" cm="1">
        <f t="array" aca="1" ref="A2145" ca="1">IF(INDEX(B:B,ROW()),COUNTIF(OFFSET(INDEX(B:B,ROW()),ROW()*-1+6,,ROW()-5),TRUE),0)</f>
        <v>0</v>
      </c>
      <c r="B2145" s="44" t="b" cm="1">
        <f t="array" ref="B2145">AND(分科號=INDEX(E:E,ROW()),INDEX(D:D,ROW())&gt;=分起日,INDEX(D:D,ROW())&lt;=分訖日,IF(分專案="全部",TRUE,INDEX(J:J,ROW())=分專案))</f>
        <v>0</v>
      </c>
      <c r="C2145" s="45" cm="1">
        <f t="array" ref="C2145">IF(INDEX(F:F,ROW())&lt;&gt;"",INDEX(F:F,ROW()),IF(INDEX(E:E,ROW())&lt;&gt;0,INDEX(C:C,ROW()-1),0))</f>
        <v>0</v>
      </c>
      <c r="D2145" s="44" cm="1">
        <f t="array" ref="D2145">IF(INDEX(G:G,ROW())&lt;&gt;"",INDEX(G:G,ROW()),IF(INDEX(E:E,ROW())&lt;&gt;0,INDEX(D:D,ROW()-1),0))</f>
        <v>0</v>
      </c>
      <c r="E2145" s="217" cm="1">
        <f t="array" ref="E2145">IF(INDEX(I:I,ROW())&lt;&gt;"",VALUE(TRIM(LEFT(INDEX(I:I,ROW()),6))),0)</f>
        <v>0</v>
      </c>
      <c r="F2145" s="283"/>
      <c r="G2145" s="287"/>
      <c r="H2145" s="302"/>
      <c r="I2145" s="288"/>
      <c r="J2145" s="302"/>
      <c r="K2145" s="303"/>
      <c r="L2145" s="50"/>
      <c r="M2145" s="63"/>
    </row>
    <row r="2146" spans="1:13">
      <c r="A2146" s="44" cm="1">
        <f t="array" aca="1" ref="A2146" ca="1">IF(INDEX(B:B,ROW()),COUNTIF(OFFSET(INDEX(B:B,ROW()),ROW()*-1+6,,ROW()-5),TRUE),0)</f>
        <v>0</v>
      </c>
      <c r="B2146" s="44" t="b" cm="1">
        <f t="array" ref="B2146">AND(分科號=INDEX(E:E,ROW()),INDEX(D:D,ROW())&gt;=分起日,INDEX(D:D,ROW())&lt;=分訖日,IF(分專案="全部",TRUE,INDEX(J:J,ROW())=分專案))</f>
        <v>0</v>
      </c>
      <c r="C2146" s="45" cm="1">
        <f t="array" ref="C2146">IF(INDEX(F:F,ROW())&lt;&gt;"",INDEX(F:F,ROW()),IF(INDEX(E:E,ROW())&lt;&gt;0,INDEX(C:C,ROW()-1),0))</f>
        <v>0</v>
      </c>
      <c r="D2146" s="44" cm="1">
        <f t="array" ref="D2146">IF(INDEX(G:G,ROW())&lt;&gt;"",INDEX(G:G,ROW()),IF(INDEX(E:E,ROW())&lt;&gt;0,INDEX(D:D,ROW()-1),0))</f>
        <v>0</v>
      </c>
      <c r="E2146" s="217" cm="1">
        <f t="array" ref="E2146">IF(INDEX(I:I,ROW())&lt;&gt;"",VALUE(TRIM(LEFT(INDEX(I:I,ROW()),6))),0)</f>
        <v>0</v>
      </c>
      <c r="F2146" s="283"/>
      <c r="G2146" s="287"/>
      <c r="H2146" s="302"/>
      <c r="I2146" s="288"/>
      <c r="J2146" s="302"/>
      <c r="K2146" s="303"/>
      <c r="L2146" s="50"/>
      <c r="M2146" s="63"/>
    </row>
    <row r="2147" spans="1:13">
      <c r="A2147" s="44" cm="1">
        <f t="array" aca="1" ref="A2147" ca="1">IF(INDEX(B:B,ROW()),COUNTIF(OFFSET(INDEX(B:B,ROW()),ROW()*-1+6,,ROW()-5),TRUE),0)</f>
        <v>0</v>
      </c>
      <c r="B2147" s="44" t="b" cm="1">
        <f t="array" ref="B2147">AND(分科號=INDEX(E:E,ROW()),INDEX(D:D,ROW())&gt;=分起日,INDEX(D:D,ROW())&lt;=分訖日,IF(分專案="全部",TRUE,INDEX(J:J,ROW())=分專案))</f>
        <v>0</v>
      </c>
      <c r="C2147" s="45" cm="1">
        <f t="array" ref="C2147">IF(INDEX(F:F,ROW())&lt;&gt;"",INDEX(F:F,ROW()),IF(INDEX(E:E,ROW())&lt;&gt;0,INDEX(C:C,ROW()-1),0))</f>
        <v>0</v>
      </c>
      <c r="D2147" s="44" cm="1">
        <f t="array" ref="D2147">IF(INDEX(G:G,ROW())&lt;&gt;"",INDEX(G:G,ROW()),IF(INDEX(E:E,ROW())&lt;&gt;0,INDEX(D:D,ROW()-1),0))</f>
        <v>0</v>
      </c>
      <c r="E2147" s="217" cm="1">
        <f t="array" ref="E2147">IF(INDEX(I:I,ROW())&lt;&gt;"",VALUE(TRIM(LEFT(INDEX(I:I,ROW()),6))),0)</f>
        <v>0</v>
      </c>
      <c r="F2147" s="283"/>
      <c r="G2147" s="287"/>
      <c r="H2147" s="302"/>
      <c r="I2147" s="288"/>
      <c r="J2147" s="302"/>
      <c r="K2147" s="303"/>
      <c r="L2147" s="50"/>
      <c r="M2147" s="63"/>
    </row>
    <row r="2148" spans="1:13">
      <c r="A2148" s="44" cm="1">
        <f t="array" aca="1" ref="A2148" ca="1">IF(INDEX(B:B,ROW()),COUNTIF(OFFSET(INDEX(B:B,ROW()),ROW()*-1+6,,ROW()-5),TRUE),0)</f>
        <v>0</v>
      </c>
      <c r="B2148" s="44" t="b" cm="1">
        <f t="array" ref="B2148">AND(分科號=INDEX(E:E,ROW()),INDEX(D:D,ROW())&gt;=分起日,INDEX(D:D,ROW())&lt;=分訖日,IF(分專案="全部",TRUE,INDEX(J:J,ROW())=分專案))</f>
        <v>0</v>
      </c>
      <c r="C2148" s="45" cm="1">
        <f t="array" ref="C2148">IF(INDEX(F:F,ROW())&lt;&gt;"",INDEX(F:F,ROW()),IF(INDEX(E:E,ROW())&lt;&gt;0,INDEX(C:C,ROW()-1),0))</f>
        <v>0</v>
      </c>
      <c r="D2148" s="44" cm="1">
        <f t="array" ref="D2148">IF(INDEX(G:G,ROW())&lt;&gt;"",INDEX(G:G,ROW()),IF(INDEX(E:E,ROW())&lt;&gt;0,INDEX(D:D,ROW()-1),0))</f>
        <v>0</v>
      </c>
      <c r="E2148" s="217" cm="1">
        <f t="array" ref="E2148">IF(INDEX(I:I,ROW())&lt;&gt;"",VALUE(TRIM(LEFT(INDEX(I:I,ROW()),6))),0)</f>
        <v>0</v>
      </c>
      <c r="F2148" s="283"/>
      <c r="G2148" s="287"/>
      <c r="H2148" s="302"/>
      <c r="I2148" s="288"/>
      <c r="J2148" s="302"/>
      <c r="K2148" s="303"/>
      <c r="L2148" s="50"/>
      <c r="M2148" s="63"/>
    </row>
    <row r="2149" spans="1:13">
      <c r="A2149" s="44" cm="1">
        <f t="array" aca="1" ref="A2149" ca="1">IF(INDEX(B:B,ROW()),COUNTIF(OFFSET(INDEX(B:B,ROW()),ROW()*-1+6,,ROW()-5),TRUE),0)</f>
        <v>0</v>
      </c>
      <c r="B2149" s="44" t="b" cm="1">
        <f t="array" ref="B2149">AND(分科號=INDEX(E:E,ROW()),INDEX(D:D,ROW())&gt;=分起日,INDEX(D:D,ROW())&lt;=分訖日,IF(分專案="全部",TRUE,INDEX(J:J,ROW())=分專案))</f>
        <v>0</v>
      </c>
      <c r="C2149" s="45" cm="1">
        <f t="array" ref="C2149">IF(INDEX(F:F,ROW())&lt;&gt;"",INDEX(F:F,ROW()),IF(INDEX(E:E,ROW())&lt;&gt;0,INDEX(C:C,ROW()-1),0))</f>
        <v>0</v>
      </c>
      <c r="D2149" s="44" cm="1">
        <f t="array" ref="D2149">IF(INDEX(G:G,ROW())&lt;&gt;"",INDEX(G:G,ROW()),IF(INDEX(E:E,ROW())&lt;&gt;0,INDEX(D:D,ROW()-1),0))</f>
        <v>0</v>
      </c>
      <c r="E2149" s="217" cm="1">
        <f t="array" ref="E2149">IF(INDEX(I:I,ROW())&lt;&gt;"",VALUE(TRIM(LEFT(INDEX(I:I,ROW()),6))),0)</f>
        <v>0</v>
      </c>
      <c r="F2149" s="283"/>
      <c r="G2149" s="287"/>
      <c r="H2149" s="302"/>
      <c r="I2149" s="288"/>
      <c r="J2149" s="302"/>
      <c r="K2149" s="303"/>
      <c r="L2149" s="50"/>
      <c r="M2149" s="63"/>
    </row>
    <row r="2150" spans="1:13">
      <c r="A2150" s="44" cm="1">
        <f t="array" aca="1" ref="A2150" ca="1">IF(INDEX(B:B,ROW()),COUNTIF(OFFSET(INDEX(B:B,ROW()),ROW()*-1+6,,ROW()-5),TRUE),0)</f>
        <v>0</v>
      </c>
      <c r="B2150" s="44" t="b" cm="1">
        <f t="array" ref="B2150">AND(分科號=INDEX(E:E,ROW()),INDEX(D:D,ROW())&gt;=分起日,INDEX(D:D,ROW())&lt;=分訖日,IF(分專案="全部",TRUE,INDEX(J:J,ROW())=分專案))</f>
        <v>0</v>
      </c>
      <c r="C2150" s="45" cm="1">
        <f t="array" ref="C2150">IF(INDEX(F:F,ROW())&lt;&gt;"",INDEX(F:F,ROW()),IF(INDEX(E:E,ROW())&lt;&gt;0,INDEX(C:C,ROW()-1),0))</f>
        <v>0</v>
      </c>
      <c r="D2150" s="44" cm="1">
        <f t="array" ref="D2150">IF(INDEX(G:G,ROW())&lt;&gt;"",INDEX(G:G,ROW()),IF(INDEX(E:E,ROW())&lt;&gt;0,INDEX(D:D,ROW()-1),0))</f>
        <v>0</v>
      </c>
      <c r="E2150" s="217" cm="1">
        <f t="array" ref="E2150">IF(INDEX(I:I,ROW())&lt;&gt;"",VALUE(TRIM(LEFT(INDEX(I:I,ROW()),6))),0)</f>
        <v>0</v>
      </c>
      <c r="F2150" s="283"/>
      <c r="G2150" s="287"/>
      <c r="H2150" s="302"/>
      <c r="I2150" s="288"/>
      <c r="J2150" s="302"/>
      <c r="K2150" s="303"/>
      <c r="L2150" s="50"/>
      <c r="M2150" s="63"/>
    </row>
    <row r="2151" spans="1:13">
      <c r="A2151" s="44" cm="1">
        <f t="array" aca="1" ref="A2151" ca="1">IF(INDEX(B:B,ROW()),COUNTIF(OFFSET(INDEX(B:B,ROW()),ROW()*-1+6,,ROW()-5),TRUE),0)</f>
        <v>0</v>
      </c>
      <c r="B2151" s="44" t="b" cm="1">
        <f t="array" ref="B2151">AND(分科號=INDEX(E:E,ROW()),INDEX(D:D,ROW())&gt;=分起日,INDEX(D:D,ROW())&lt;=分訖日,IF(分專案="全部",TRUE,INDEX(J:J,ROW())=分專案))</f>
        <v>0</v>
      </c>
      <c r="C2151" s="45" cm="1">
        <f t="array" ref="C2151">IF(INDEX(F:F,ROW())&lt;&gt;"",INDEX(F:F,ROW()),IF(INDEX(E:E,ROW())&lt;&gt;0,INDEX(C:C,ROW()-1),0))</f>
        <v>0</v>
      </c>
      <c r="D2151" s="44" cm="1">
        <f t="array" ref="D2151">IF(INDEX(G:G,ROW())&lt;&gt;"",INDEX(G:G,ROW()),IF(INDEX(E:E,ROW())&lt;&gt;0,INDEX(D:D,ROW()-1),0))</f>
        <v>0</v>
      </c>
      <c r="E2151" s="217" cm="1">
        <f t="array" ref="E2151">IF(INDEX(I:I,ROW())&lt;&gt;"",VALUE(TRIM(LEFT(INDEX(I:I,ROW()),6))),0)</f>
        <v>0</v>
      </c>
      <c r="F2151" s="283"/>
      <c r="G2151" s="287"/>
      <c r="H2151" s="302"/>
      <c r="I2151" s="288"/>
      <c r="J2151" s="302"/>
      <c r="K2151" s="303"/>
      <c r="L2151" s="50"/>
      <c r="M2151" s="63"/>
    </row>
    <row r="2152" spans="1:13">
      <c r="A2152" s="44" cm="1">
        <f t="array" aca="1" ref="A2152" ca="1">IF(INDEX(B:B,ROW()),COUNTIF(OFFSET(INDEX(B:B,ROW()),ROW()*-1+6,,ROW()-5),TRUE),0)</f>
        <v>0</v>
      </c>
      <c r="B2152" s="44" t="b" cm="1">
        <f t="array" ref="B2152">AND(分科號=INDEX(E:E,ROW()),INDEX(D:D,ROW())&gt;=分起日,INDEX(D:D,ROW())&lt;=分訖日,IF(分專案="全部",TRUE,INDEX(J:J,ROW())=分專案))</f>
        <v>0</v>
      </c>
      <c r="C2152" s="45" cm="1">
        <f t="array" ref="C2152">IF(INDEX(F:F,ROW())&lt;&gt;"",INDEX(F:F,ROW()),IF(INDEX(E:E,ROW())&lt;&gt;0,INDEX(C:C,ROW()-1),0))</f>
        <v>0</v>
      </c>
      <c r="D2152" s="44" cm="1">
        <f t="array" ref="D2152">IF(INDEX(G:G,ROW())&lt;&gt;"",INDEX(G:G,ROW()),IF(INDEX(E:E,ROW())&lt;&gt;0,INDEX(D:D,ROW()-1),0))</f>
        <v>0</v>
      </c>
      <c r="E2152" s="217" cm="1">
        <f t="array" ref="E2152">IF(INDEX(I:I,ROW())&lt;&gt;"",VALUE(TRIM(LEFT(INDEX(I:I,ROW()),6))),0)</f>
        <v>0</v>
      </c>
      <c r="F2152" s="283"/>
      <c r="G2152" s="287"/>
      <c r="H2152" s="302"/>
      <c r="I2152" s="288"/>
      <c r="J2152" s="302"/>
      <c r="K2152" s="303"/>
      <c r="L2152" s="50"/>
      <c r="M2152" s="63"/>
    </row>
    <row r="2153" spans="1:13">
      <c r="A2153" s="44" cm="1">
        <f t="array" aca="1" ref="A2153" ca="1">IF(INDEX(B:B,ROW()),COUNTIF(OFFSET(INDEX(B:B,ROW()),ROW()*-1+6,,ROW()-5),TRUE),0)</f>
        <v>0</v>
      </c>
      <c r="B2153" s="44" t="b" cm="1">
        <f t="array" ref="B2153">AND(分科號=INDEX(E:E,ROW()),INDEX(D:D,ROW())&gt;=分起日,INDEX(D:D,ROW())&lt;=分訖日,IF(分專案="全部",TRUE,INDEX(J:J,ROW())=分專案))</f>
        <v>0</v>
      </c>
      <c r="C2153" s="45" cm="1">
        <f t="array" ref="C2153">IF(INDEX(F:F,ROW())&lt;&gt;"",INDEX(F:F,ROW()),IF(INDEX(E:E,ROW())&lt;&gt;0,INDEX(C:C,ROW()-1),0))</f>
        <v>0</v>
      </c>
      <c r="D2153" s="44" cm="1">
        <f t="array" ref="D2153">IF(INDEX(G:G,ROW())&lt;&gt;"",INDEX(G:G,ROW()),IF(INDEX(E:E,ROW())&lt;&gt;0,INDEX(D:D,ROW()-1),0))</f>
        <v>0</v>
      </c>
      <c r="E2153" s="217" cm="1">
        <f t="array" ref="E2153">IF(INDEX(I:I,ROW())&lt;&gt;"",VALUE(TRIM(LEFT(INDEX(I:I,ROW()),6))),0)</f>
        <v>0</v>
      </c>
      <c r="F2153" s="283"/>
      <c r="G2153" s="287"/>
      <c r="H2153" s="302"/>
      <c r="I2153" s="288"/>
      <c r="J2153" s="302"/>
      <c r="K2153" s="303"/>
      <c r="L2153" s="50"/>
      <c r="M2153" s="63"/>
    </row>
    <row r="2154" spans="1:13">
      <c r="A2154" s="44" cm="1">
        <f t="array" aca="1" ref="A2154" ca="1">IF(INDEX(B:B,ROW()),COUNTIF(OFFSET(INDEX(B:B,ROW()),ROW()*-1+6,,ROW()-5),TRUE),0)</f>
        <v>0</v>
      </c>
      <c r="B2154" s="44" t="b" cm="1">
        <f t="array" ref="B2154">AND(分科號=INDEX(E:E,ROW()),INDEX(D:D,ROW())&gt;=分起日,INDEX(D:D,ROW())&lt;=分訖日,IF(分專案="全部",TRUE,INDEX(J:J,ROW())=分專案))</f>
        <v>0</v>
      </c>
      <c r="C2154" s="45" cm="1">
        <f t="array" ref="C2154">IF(INDEX(F:F,ROW())&lt;&gt;"",INDEX(F:F,ROW()),IF(INDEX(E:E,ROW())&lt;&gt;0,INDEX(C:C,ROW()-1),0))</f>
        <v>0</v>
      </c>
      <c r="D2154" s="44" cm="1">
        <f t="array" ref="D2154">IF(INDEX(G:G,ROW())&lt;&gt;"",INDEX(G:G,ROW()),IF(INDEX(E:E,ROW())&lt;&gt;0,INDEX(D:D,ROW()-1),0))</f>
        <v>0</v>
      </c>
      <c r="E2154" s="217" cm="1">
        <f t="array" ref="E2154">IF(INDEX(I:I,ROW())&lt;&gt;"",VALUE(TRIM(LEFT(INDEX(I:I,ROW()),6))),0)</f>
        <v>0</v>
      </c>
      <c r="F2154" s="283"/>
      <c r="G2154" s="287"/>
      <c r="H2154" s="302"/>
      <c r="I2154" s="288"/>
      <c r="J2154" s="302"/>
      <c r="K2154" s="303"/>
      <c r="L2154" s="50"/>
      <c r="M2154" s="63"/>
    </row>
    <row r="2155" spans="1:13">
      <c r="A2155" s="44" cm="1">
        <f t="array" aca="1" ref="A2155" ca="1">IF(INDEX(B:B,ROW()),COUNTIF(OFFSET(INDEX(B:B,ROW()),ROW()*-1+6,,ROW()-5),TRUE),0)</f>
        <v>0</v>
      </c>
      <c r="B2155" s="44" t="b" cm="1">
        <f t="array" ref="B2155">AND(分科號=INDEX(E:E,ROW()),INDEX(D:D,ROW())&gt;=分起日,INDEX(D:D,ROW())&lt;=分訖日,IF(分專案="全部",TRUE,INDEX(J:J,ROW())=分專案))</f>
        <v>0</v>
      </c>
      <c r="C2155" s="45" cm="1">
        <f t="array" ref="C2155">IF(INDEX(F:F,ROW())&lt;&gt;"",INDEX(F:F,ROW()),IF(INDEX(E:E,ROW())&lt;&gt;0,INDEX(C:C,ROW()-1),0))</f>
        <v>0</v>
      </c>
      <c r="D2155" s="44" cm="1">
        <f t="array" ref="D2155">IF(INDEX(G:G,ROW())&lt;&gt;"",INDEX(G:G,ROW()),IF(INDEX(E:E,ROW())&lt;&gt;0,INDEX(D:D,ROW()-1),0))</f>
        <v>0</v>
      </c>
      <c r="E2155" s="217" cm="1">
        <f t="array" ref="E2155">IF(INDEX(I:I,ROW())&lt;&gt;"",VALUE(TRIM(LEFT(INDEX(I:I,ROW()),6))),0)</f>
        <v>0</v>
      </c>
      <c r="F2155" s="283"/>
      <c r="G2155" s="287"/>
      <c r="H2155" s="302"/>
      <c r="I2155" s="288"/>
      <c r="J2155" s="302"/>
      <c r="K2155" s="303"/>
      <c r="L2155" s="50"/>
      <c r="M2155" s="63"/>
    </row>
    <row r="2156" spans="1:13">
      <c r="A2156" s="44" cm="1">
        <f t="array" aca="1" ref="A2156" ca="1">IF(INDEX(B:B,ROW()),COUNTIF(OFFSET(INDEX(B:B,ROW()),ROW()*-1+6,,ROW()-5),TRUE),0)</f>
        <v>0</v>
      </c>
      <c r="B2156" s="44" t="b" cm="1">
        <f t="array" ref="B2156">AND(分科號=INDEX(E:E,ROW()),INDEX(D:D,ROW())&gt;=分起日,INDEX(D:D,ROW())&lt;=分訖日,IF(分專案="全部",TRUE,INDEX(J:J,ROW())=分專案))</f>
        <v>0</v>
      </c>
      <c r="C2156" s="45" cm="1">
        <f t="array" ref="C2156">IF(INDEX(F:F,ROW())&lt;&gt;"",INDEX(F:F,ROW()),IF(INDEX(E:E,ROW())&lt;&gt;0,INDEX(C:C,ROW()-1),0))</f>
        <v>0</v>
      </c>
      <c r="D2156" s="44" cm="1">
        <f t="array" ref="D2156">IF(INDEX(G:G,ROW())&lt;&gt;"",INDEX(G:G,ROW()),IF(INDEX(E:E,ROW())&lt;&gt;0,INDEX(D:D,ROW()-1),0))</f>
        <v>0</v>
      </c>
      <c r="E2156" s="217" cm="1">
        <f t="array" ref="E2156">IF(INDEX(I:I,ROW())&lt;&gt;"",VALUE(TRIM(LEFT(INDEX(I:I,ROW()),6))),0)</f>
        <v>0</v>
      </c>
      <c r="F2156" s="283"/>
      <c r="G2156" s="287"/>
      <c r="H2156" s="302"/>
      <c r="I2156" s="288"/>
      <c r="J2156" s="302"/>
      <c r="K2156" s="303"/>
      <c r="L2156" s="50"/>
      <c r="M2156" s="63"/>
    </row>
    <row r="2157" spans="1:13">
      <c r="A2157" s="44" cm="1">
        <f t="array" aca="1" ref="A2157" ca="1">IF(INDEX(B:B,ROW()),COUNTIF(OFFSET(INDEX(B:B,ROW()),ROW()*-1+6,,ROW()-5),TRUE),0)</f>
        <v>0</v>
      </c>
      <c r="B2157" s="44" t="b" cm="1">
        <f t="array" ref="B2157">AND(分科號=INDEX(E:E,ROW()),INDEX(D:D,ROW())&gt;=分起日,INDEX(D:D,ROW())&lt;=分訖日,IF(分專案="全部",TRUE,INDEX(J:J,ROW())=分專案))</f>
        <v>0</v>
      </c>
      <c r="C2157" s="45" cm="1">
        <f t="array" ref="C2157">IF(INDEX(F:F,ROW())&lt;&gt;"",INDEX(F:F,ROW()),IF(INDEX(E:E,ROW())&lt;&gt;0,INDEX(C:C,ROW()-1),0))</f>
        <v>0</v>
      </c>
      <c r="D2157" s="44" cm="1">
        <f t="array" ref="D2157">IF(INDEX(G:G,ROW())&lt;&gt;"",INDEX(G:G,ROW()),IF(INDEX(E:E,ROW())&lt;&gt;0,INDEX(D:D,ROW()-1),0))</f>
        <v>0</v>
      </c>
      <c r="E2157" s="217" cm="1">
        <f t="array" ref="E2157">IF(INDEX(I:I,ROW())&lt;&gt;"",VALUE(TRIM(LEFT(INDEX(I:I,ROW()),6))),0)</f>
        <v>0</v>
      </c>
      <c r="F2157" s="283"/>
      <c r="G2157" s="287"/>
      <c r="H2157" s="302"/>
      <c r="I2157" s="288"/>
      <c r="J2157" s="302"/>
      <c r="K2157" s="303"/>
      <c r="L2157" s="50"/>
      <c r="M2157" s="63"/>
    </row>
    <row r="2158" spans="1:13">
      <c r="A2158" s="44" cm="1">
        <f t="array" aca="1" ref="A2158" ca="1">IF(INDEX(B:B,ROW()),COUNTIF(OFFSET(INDEX(B:B,ROW()),ROW()*-1+6,,ROW()-5),TRUE),0)</f>
        <v>0</v>
      </c>
      <c r="B2158" s="44" t="b" cm="1">
        <f t="array" ref="B2158">AND(分科號=INDEX(E:E,ROW()),INDEX(D:D,ROW())&gt;=分起日,INDEX(D:D,ROW())&lt;=分訖日,IF(分專案="全部",TRUE,INDEX(J:J,ROW())=分專案))</f>
        <v>0</v>
      </c>
      <c r="C2158" s="45" cm="1">
        <f t="array" ref="C2158">IF(INDEX(F:F,ROW())&lt;&gt;"",INDEX(F:F,ROW()),IF(INDEX(E:E,ROW())&lt;&gt;0,INDEX(C:C,ROW()-1),0))</f>
        <v>0</v>
      </c>
      <c r="D2158" s="44" cm="1">
        <f t="array" ref="D2158">IF(INDEX(G:G,ROW())&lt;&gt;"",INDEX(G:G,ROW()),IF(INDEX(E:E,ROW())&lt;&gt;0,INDEX(D:D,ROW()-1),0))</f>
        <v>0</v>
      </c>
      <c r="E2158" s="217" cm="1">
        <f t="array" ref="E2158">IF(INDEX(I:I,ROW())&lt;&gt;"",VALUE(TRIM(LEFT(INDEX(I:I,ROW()),6))),0)</f>
        <v>0</v>
      </c>
      <c r="F2158" s="283"/>
      <c r="G2158" s="287"/>
      <c r="H2158" s="302"/>
      <c r="I2158" s="288"/>
      <c r="J2158" s="302"/>
      <c r="K2158" s="303"/>
      <c r="L2158" s="50"/>
      <c r="M2158" s="63"/>
    </row>
    <row r="2159" spans="1:13">
      <c r="A2159" s="44" cm="1">
        <f t="array" aca="1" ref="A2159" ca="1">IF(INDEX(B:B,ROW()),COUNTIF(OFFSET(INDEX(B:B,ROW()),ROW()*-1+6,,ROW()-5),TRUE),0)</f>
        <v>0</v>
      </c>
      <c r="B2159" s="44" t="b" cm="1">
        <f t="array" ref="B2159">AND(分科號=INDEX(E:E,ROW()),INDEX(D:D,ROW())&gt;=分起日,INDEX(D:D,ROW())&lt;=分訖日,IF(分專案="全部",TRUE,INDEX(J:J,ROW())=分專案))</f>
        <v>0</v>
      </c>
      <c r="C2159" s="45" cm="1">
        <f t="array" ref="C2159">IF(INDEX(F:F,ROW())&lt;&gt;"",INDEX(F:F,ROW()),IF(INDEX(E:E,ROW())&lt;&gt;0,INDEX(C:C,ROW()-1),0))</f>
        <v>0</v>
      </c>
      <c r="D2159" s="44" cm="1">
        <f t="array" ref="D2159">IF(INDEX(G:G,ROW())&lt;&gt;"",INDEX(G:G,ROW()),IF(INDEX(E:E,ROW())&lt;&gt;0,INDEX(D:D,ROW()-1),0))</f>
        <v>0</v>
      </c>
      <c r="E2159" s="217" cm="1">
        <f t="array" ref="E2159">IF(INDEX(I:I,ROW())&lt;&gt;"",VALUE(TRIM(LEFT(INDEX(I:I,ROW()),6))),0)</f>
        <v>0</v>
      </c>
      <c r="F2159" s="283"/>
      <c r="G2159" s="287"/>
      <c r="H2159" s="302"/>
      <c r="I2159" s="288"/>
      <c r="J2159" s="302"/>
      <c r="K2159" s="303"/>
      <c r="L2159" s="50"/>
      <c r="M2159" s="63"/>
    </row>
    <row r="2160" spans="1:13">
      <c r="A2160" s="44" cm="1">
        <f t="array" aca="1" ref="A2160" ca="1">IF(INDEX(B:B,ROW()),COUNTIF(OFFSET(INDEX(B:B,ROW()),ROW()*-1+6,,ROW()-5),TRUE),0)</f>
        <v>0</v>
      </c>
      <c r="B2160" s="44" t="b" cm="1">
        <f t="array" ref="B2160">AND(分科號=INDEX(E:E,ROW()),INDEX(D:D,ROW())&gt;=分起日,INDEX(D:D,ROW())&lt;=分訖日,IF(分專案="全部",TRUE,INDEX(J:J,ROW())=分專案))</f>
        <v>0</v>
      </c>
      <c r="C2160" s="45" cm="1">
        <f t="array" ref="C2160">IF(INDEX(F:F,ROW())&lt;&gt;"",INDEX(F:F,ROW()),IF(INDEX(E:E,ROW())&lt;&gt;0,INDEX(C:C,ROW()-1),0))</f>
        <v>0</v>
      </c>
      <c r="D2160" s="44" cm="1">
        <f t="array" ref="D2160">IF(INDEX(G:G,ROW())&lt;&gt;"",INDEX(G:G,ROW()),IF(INDEX(E:E,ROW())&lt;&gt;0,INDEX(D:D,ROW()-1),0))</f>
        <v>0</v>
      </c>
      <c r="E2160" s="217" cm="1">
        <f t="array" ref="E2160">IF(INDEX(I:I,ROW())&lt;&gt;"",VALUE(TRIM(LEFT(INDEX(I:I,ROW()),6))),0)</f>
        <v>0</v>
      </c>
      <c r="F2160" s="283"/>
      <c r="G2160" s="287"/>
      <c r="H2160" s="302"/>
      <c r="I2160" s="288"/>
      <c r="J2160" s="302"/>
      <c r="K2160" s="303"/>
      <c r="L2160" s="50"/>
      <c r="M2160" s="63"/>
    </row>
    <row r="2161" spans="1:13">
      <c r="A2161" s="44" cm="1">
        <f t="array" aca="1" ref="A2161" ca="1">IF(INDEX(B:B,ROW()),COUNTIF(OFFSET(INDEX(B:B,ROW()),ROW()*-1+6,,ROW()-5),TRUE),0)</f>
        <v>0</v>
      </c>
      <c r="B2161" s="44" t="b" cm="1">
        <f t="array" ref="B2161">AND(分科號=INDEX(E:E,ROW()),INDEX(D:D,ROW())&gt;=分起日,INDEX(D:D,ROW())&lt;=分訖日,IF(分專案="全部",TRUE,INDEX(J:J,ROW())=分專案))</f>
        <v>0</v>
      </c>
      <c r="C2161" s="45" cm="1">
        <f t="array" ref="C2161">IF(INDEX(F:F,ROW())&lt;&gt;"",INDEX(F:F,ROW()),IF(INDEX(E:E,ROW())&lt;&gt;0,INDEX(C:C,ROW()-1),0))</f>
        <v>0</v>
      </c>
      <c r="D2161" s="44" cm="1">
        <f t="array" ref="D2161">IF(INDEX(G:G,ROW())&lt;&gt;"",INDEX(G:G,ROW()),IF(INDEX(E:E,ROW())&lt;&gt;0,INDEX(D:D,ROW()-1),0))</f>
        <v>0</v>
      </c>
      <c r="E2161" s="217" cm="1">
        <f t="array" ref="E2161">IF(INDEX(I:I,ROW())&lt;&gt;"",VALUE(TRIM(LEFT(INDEX(I:I,ROW()),6))),0)</f>
        <v>0</v>
      </c>
      <c r="F2161" s="283"/>
      <c r="G2161" s="287"/>
      <c r="H2161" s="302"/>
      <c r="I2161" s="288"/>
      <c r="J2161" s="302"/>
      <c r="K2161" s="303"/>
      <c r="L2161" s="50"/>
      <c r="M2161" s="63"/>
    </row>
    <row r="2162" spans="1:13">
      <c r="A2162" s="44" cm="1">
        <f t="array" aca="1" ref="A2162" ca="1">IF(INDEX(B:B,ROW()),COUNTIF(OFFSET(INDEX(B:B,ROW()),ROW()*-1+6,,ROW()-5),TRUE),0)</f>
        <v>0</v>
      </c>
      <c r="B2162" s="44" t="b" cm="1">
        <f t="array" ref="B2162">AND(分科號=INDEX(E:E,ROW()),INDEX(D:D,ROW())&gt;=分起日,INDEX(D:D,ROW())&lt;=分訖日,IF(分專案="全部",TRUE,INDEX(J:J,ROW())=分專案))</f>
        <v>0</v>
      </c>
      <c r="C2162" s="45" cm="1">
        <f t="array" ref="C2162">IF(INDEX(F:F,ROW())&lt;&gt;"",INDEX(F:F,ROW()),IF(INDEX(E:E,ROW())&lt;&gt;0,INDEX(C:C,ROW()-1),0))</f>
        <v>0</v>
      </c>
      <c r="D2162" s="44" cm="1">
        <f t="array" ref="D2162">IF(INDEX(G:G,ROW())&lt;&gt;"",INDEX(G:G,ROW()),IF(INDEX(E:E,ROW())&lt;&gt;0,INDEX(D:D,ROW()-1),0))</f>
        <v>0</v>
      </c>
      <c r="E2162" s="217" cm="1">
        <f t="array" ref="E2162">IF(INDEX(I:I,ROW())&lt;&gt;"",VALUE(TRIM(LEFT(INDEX(I:I,ROW()),6))),0)</f>
        <v>0</v>
      </c>
      <c r="F2162" s="283"/>
      <c r="G2162" s="287"/>
      <c r="H2162" s="302"/>
      <c r="I2162" s="288"/>
      <c r="J2162" s="302"/>
      <c r="K2162" s="303"/>
      <c r="L2162" s="50"/>
      <c r="M2162" s="63"/>
    </row>
    <row r="2163" spans="1:13">
      <c r="A2163" s="44" cm="1">
        <f t="array" aca="1" ref="A2163" ca="1">IF(INDEX(B:B,ROW()),COUNTIF(OFFSET(INDEX(B:B,ROW()),ROW()*-1+6,,ROW()-5),TRUE),0)</f>
        <v>0</v>
      </c>
      <c r="B2163" s="44" t="b" cm="1">
        <f t="array" ref="B2163">AND(分科號=INDEX(E:E,ROW()),INDEX(D:D,ROW())&gt;=分起日,INDEX(D:D,ROW())&lt;=分訖日,IF(分專案="全部",TRUE,INDEX(J:J,ROW())=分專案))</f>
        <v>0</v>
      </c>
      <c r="C2163" s="45" cm="1">
        <f t="array" ref="C2163">IF(INDEX(F:F,ROW())&lt;&gt;"",INDEX(F:F,ROW()),IF(INDEX(E:E,ROW())&lt;&gt;0,INDEX(C:C,ROW()-1),0))</f>
        <v>0</v>
      </c>
      <c r="D2163" s="44" cm="1">
        <f t="array" ref="D2163">IF(INDEX(G:G,ROW())&lt;&gt;"",INDEX(G:G,ROW()),IF(INDEX(E:E,ROW())&lt;&gt;0,INDEX(D:D,ROW()-1),0))</f>
        <v>0</v>
      </c>
      <c r="E2163" s="217" cm="1">
        <f t="array" ref="E2163">IF(INDEX(I:I,ROW())&lt;&gt;"",VALUE(TRIM(LEFT(INDEX(I:I,ROW()),6))),0)</f>
        <v>0</v>
      </c>
      <c r="F2163" s="283"/>
      <c r="G2163" s="287"/>
      <c r="H2163" s="302"/>
      <c r="I2163" s="288"/>
      <c r="J2163" s="302"/>
      <c r="K2163" s="303"/>
      <c r="L2163" s="50"/>
      <c r="M2163" s="63"/>
    </row>
    <row r="2164" spans="1:13">
      <c r="A2164" s="44" cm="1">
        <f t="array" aca="1" ref="A2164" ca="1">IF(INDEX(B:B,ROW()),COUNTIF(OFFSET(INDEX(B:B,ROW()),ROW()*-1+6,,ROW()-5),TRUE),0)</f>
        <v>0</v>
      </c>
      <c r="B2164" s="44" t="b" cm="1">
        <f t="array" ref="B2164">AND(分科號=INDEX(E:E,ROW()),INDEX(D:D,ROW())&gt;=分起日,INDEX(D:D,ROW())&lt;=分訖日,IF(分專案="全部",TRUE,INDEX(J:J,ROW())=分專案))</f>
        <v>0</v>
      </c>
      <c r="C2164" s="45" cm="1">
        <f t="array" ref="C2164">IF(INDEX(F:F,ROW())&lt;&gt;"",INDEX(F:F,ROW()),IF(INDEX(E:E,ROW())&lt;&gt;0,INDEX(C:C,ROW()-1),0))</f>
        <v>0</v>
      </c>
      <c r="D2164" s="44" cm="1">
        <f t="array" ref="D2164">IF(INDEX(G:G,ROW())&lt;&gt;"",INDEX(G:G,ROW()),IF(INDEX(E:E,ROW())&lt;&gt;0,INDEX(D:D,ROW()-1),0))</f>
        <v>0</v>
      </c>
      <c r="E2164" s="217" cm="1">
        <f t="array" ref="E2164">IF(INDEX(I:I,ROW())&lt;&gt;"",VALUE(TRIM(LEFT(INDEX(I:I,ROW()),6))),0)</f>
        <v>0</v>
      </c>
      <c r="F2164" s="283"/>
      <c r="G2164" s="287"/>
      <c r="H2164" s="302"/>
      <c r="I2164" s="288"/>
      <c r="J2164" s="302"/>
      <c r="K2164" s="303"/>
      <c r="L2164" s="50"/>
      <c r="M2164" s="63"/>
    </row>
    <row r="2165" spans="1:13">
      <c r="A2165" s="44" cm="1">
        <f t="array" aca="1" ref="A2165" ca="1">IF(INDEX(B:B,ROW()),COUNTIF(OFFSET(INDEX(B:B,ROW()),ROW()*-1+6,,ROW()-5),TRUE),0)</f>
        <v>0</v>
      </c>
      <c r="B2165" s="44" t="b" cm="1">
        <f t="array" ref="B2165">AND(分科號=INDEX(E:E,ROW()),INDEX(D:D,ROW())&gt;=分起日,INDEX(D:D,ROW())&lt;=分訖日,IF(分專案="全部",TRUE,INDEX(J:J,ROW())=分專案))</f>
        <v>0</v>
      </c>
      <c r="C2165" s="45" cm="1">
        <f t="array" ref="C2165">IF(INDEX(F:F,ROW())&lt;&gt;"",INDEX(F:F,ROW()),IF(INDEX(E:E,ROW())&lt;&gt;0,INDEX(C:C,ROW()-1),0))</f>
        <v>0</v>
      </c>
      <c r="D2165" s="44" cm="1">
        <f t="array" ref="D2165">IF(INDEX(G:G,ROW())&lt;&gt;"",INDEX(G:G,ROW()),IF(INDEX(E:E,ROW())&lt;&gt;0,INDEX(D:D,ROW()-1),0))</f>
        <v>0</v>
      </c>
      <c r="E2165" s="217" cm="1">
        <f t="array" ref="E2165">IF(INDEX(I:I,ROW())&lt;&gt;"",VALUE(TRIM(LEFT(INDEX(I:I,ROW()),6))),0)</f>
        <v>0</v>
      </c>
      <c r="F2165" s="283"/>
      <c r="G2165" s="287"/>
      <c r="H2165" s="302"/>
      <c r="I2165" s="288"/>
      <c r="J2165" s="302"/>
      <c r="K2165" s="303"/>
      <c r="L2165" s="50"/>
      <c r="M2165" s="63"/>
    </row>
    <row r="2166" spans="1:13">
      <c r="A2166" s="44" cm="1">
        <f t="array" aca="1" ref="A2166" ca="1">IF(INDEX(B:B,ROW()),COUNTIF(OFFSET(INDEX(B:B,ROW()),ROW()*-1+6,,ROW()-5),TRUE),0)</f>
        <v>0</v>
      </c>
      <c r="B2166" s="44" t="b" cm="1">
        <f t="array" ref="B2166">AND(分科號=INDEX(E:E,ROW()),INDEX(D:D,ROW())&gt;=分起日,INDEX(D:D,ROW())&lt;=分訖日,IF(分專案="全部",TRUE,INDEX(J:J,ROW())=分專案))</f>
        <v>0</v>
      </c>
      <c r="C2166" s="45" cm="1">
        <f t="array" ref="C2166">IF(INDEX(F:F,ROW())&lt;&gt;"",INDEX(F:F,ROW()),IF(INDEX(E:E,ROW())&lt;&gt;0,INDEX(C:C,ROW()-1),0))</f>
        <v>0</v>
      </c>
      <c r="D2166" s="44" cm="1">
        <f t="array" ref="D2166">IF(INDEX(G:G,ROW())&lt;&gt;"",INDEX(G:G,ROW()),IF(INDEX(E:E,ROW())&lt;&gt;0,INDEX(D:D,ROW()-1),0))</f>
        <v>0</v>
      </c>
      <c r="E2166" s="217" cm="1">
        <f t="array" ref="E2166">IF(INDEX(I:I,ROW())&lt;&gt;"",VALUE(TRIM(LEFT(INDEX(I:I,ROW()),6))),0)</f>
        <v>0</v>
      </c>
      <c r="F2166" s="283"/>
      <c r="G2166" s="287"/>
      <c r="H2166" s="302"/>
      <c r="I2166" s="288"/>
      <c r="J2166" s="302"/>
      <c r="K2166" s="303"/>
      <c r="L2166" s="50"/>
      <c r="M2166" s="63"/>
    </row>
    <row r="2167" spans="1:13">
      <c r="A2167" s="44" cm="1">
        <f t="array" aca="1" ref="A2167" ca="1">IF(INDEX(B:B,ROW()),COUNTIF(OFFSET(INDEX(B:B,ROW()),ROW()*-1+6,,ROW()-5),TRUE),0)</f>
        <v>0</v>
      </c>
      <c r="B2167" s="44" t="b" cm="1">
        <f t="array" ref="B2167">AND(分科號=INDEX(E:E,ROW()),INDEX(D:D,ROW())&gt;=分起日,INDEX(D:D,ROW())&lt;=分訖日,IF(分專案="全部",TRUE,INDEX(J:J,ROW())=分專案))</f>
        <v>0</v>
      </c>
      <c r="C2167" s="45" cm="1">
        <f t="array" ref="C2167">IF(INDEX(F:F,ROW())&lt;&gt;"",INDEX(F:F,ROW()),IF(INDEX(E:E,ROW())&lt;&gt;0,INDEX(C:C,ROW()-1),0))</f>
        <v>0</v>
      </c>
      <c r="D2167" s="44" cm="1">
        <f t="array" ref="D2167">IF(INDEX(G:G,ROW())&lt;&gt;"",INDEX(G:G,ROW()),IF(INDEX(E:E,ROW())&lt;&gt;0,INDEX(D:D,ROW()-1),0))</f>
        <v>0</v>
      </c>
      <c r="E2167" s="217" cm="1">
        <f t="array" ref="E2167">IF(INDEX(I:I,ROW())&lt;&gt;"",VALUE(TRIM(LEFT(INDEX(I:I,ROW()),6))),0)</f>
        <v>0</v>
      </c>
      <c r="F2167" s="283"/>
      <c r="G2167" s="287"/>
      <c r="H2167" s="302"/>
      <c r="I2167" s="288"/>
      <c r="J2167" s="302"/>
      <c r="K2167" s="303"/>
      <c r="L2167" s="50"/>
      <c r="M2167" s="63"/>
    </row>
    <row r="2168" spans="1:13">
      <c r="A2168" s="44" cm="1">
        <f t="array" aca="1" ref="A2168" ca="1">IF(INDEX(B:B,ROW()),COUNTIF(OFFSET(INDEX(B:B,ROW()),ROW()*-1+6,,ROW()-5),TRUE),0)</f>
        <v>0</v>
      </c>
      <c r="B2168" s="44" t="b" cm="1">
        <f t="array" ref="B2168">AND(分科號=INDEX(E:E,ROW()),INDEX(D:D,ROW())&gt;=分起日,INDEX(D:D,ROW())&lt;=分訖日,IF(分專案="全部",TRUE,INDEX(J:J,ROW())=分專案))</f>
        <v>0</v>
      </c>
      <c r="C2168" s="45" cm="1">
        <f t="array" ref="C2168">IF(INDEX(F:F,ROW())&lt;&gt;"",INDEX(F:F,ROW()),IF(INDEX(E:E,ROW())&lt;&gt;0,INDEX(C:C,ROW()-1),0))</f>
        <v>0</v>
      </c>
      <c r="D2168" s="44" cm="1">
        <f t="array" ref="D2168">IF(INDEX(G:G,ROW())&lt;&gt;"",INDEX(G:G,ROW()),IF(INDEX(E:E,ROW())&lt;&gt;0,INDEX(D:D,ROW()-1),0))</f>
        <v>0</v>
      </c>
      <c r="E2168" s="217" cm="1">
        <f t="array" ref="E2168">IF(INDEX(I:I,ROW())&lt;&gt;"",VALUE(TRIM(LEFT(INDEX(I:I,ROW()),6))),0)</f>
        <v>0</v>
      </c>
      <c r="F2168" s="283"/>
      <c r="G2168" s="287"/>
      <c r="H2168" s="302"/>
      <c r="I2168" s="288"/>
      <c r="J2168" s="302"/>
      <c r="K2168" s="303"/>
      <c r="L2168" s="50"/>
      <c r="M2168" s="63"/>
    </row>
    <row r="2169" spans="1:13">
      <c r="A2169" s="44" cm="1">
        <f t="array" aca="1" ref="A2169" ca="1">IF(INDEX(B:B,ROW()),COUNTIF(OFFSET(INDEX(B:B,ROW()),ROW()*-1+6,,ROW()-5),TRUE),0)</f>
        <v>0</v>
      </c>
      <c r="B2169" s="44" t="b" cm="1">
        <f t="array" ref="B2169">AND(分科號=INDEX(E:E,ROW()),INDEX(D:D,ROW())&gt;=分起日,INDEX(D:D,ROW())&lt;=分訖日,IF(分專案="全部",TRUE,INDEX(J:J,ROW())=分專案))</f>
        <v>0</v>
      </c>
      <c r="C2169" s="45" cm="1">
        <f t="array" ref="C2169">IF(INDEX(F:F,ROW())&lt;&gt;"",INDEX(F:F,ROW()),IF(INDEX(E:E,ROW())&lt;&gt;0,INDEX(C:C,ROW()-1),0))</f>
        <v>0</v>
      </c>
      <c r="D2169" s="44" cm="1">
        <f t="array" ref="D2169">IF(INDEX(G:G,ROW())&lt;&gt;"",INDEX(G:G,ROW()),IF(INDEX(E:E,ROW())&lt;&gt;0,INDEX(D:D,ROW()-1),0))</f>
        <v>0</v>
      </c>
      <c r="E2169" s="217" cm="1">
        <f t="array" ref="E2169">IF(INDEX(I:I,ROW())&lt;&gt;"",VALUE(TRIM(LEFT(INDEX(I:I,ROW()),6))),0)</f>
        <v>0</v>
      </c>
      <c r="F2169" s="283"/>
      <c r="G2169" s="287"/>
      <c r="H2169" s="302"/>
      <c r="I2169" s="288"/>
      <c r="J2169" s="302"/>
      <c r="K2169" s="303"/>
      <c r="L2169" s="50"/>
      <c r="M2169" s="63"/>
    </row>
    <row r="2170" spans="1:13">
      <c r="A2170" s="44" cm="1">
        <f t="array" aca="1" ref="A2170" ca="1">IF(INDEX(B:B,ROW()),COUNTIF(OFFSET(INDEX(B:B,ROW()),ROW()*-1+6,,ROW()-5),TRUE),0)</f>
        <v>0</v>
      </c>
      <c r="B2170" s="44" t="b" cm="1">
        <f t="array" ref="B2170">AND(分科號=INDEX(E:E,ROW()),INDEX(D:D,ROW())&gt;=分起日,INDEX(D:D,ROW())&lt;=分訖日,IF(分專案="全部",TRUE,INDEX(J:J,ROW())=分專案))</f>
        <v>0</v>
      </c>
      <c r="C2170" s="45" cm="1">
        <f t="array" ref="C2170">IF(INDEX(F:F,ROW())&lt;&gt;"",INDEX(F:F,ROW()),IF(INDEX(E:E,ROW())&lt;&gt;0,INDEX(C:C,ROW()-1),0))</f>
        <v>0</v>
      </c>
      <c r="D2170" s="44" cm="1">
        <f t="array" ref="D2170">IF(INDEX(G:G,ROW())&lt;&gt;"",INDEX(G:G,ROW()),IF(INDEX(E:E,ROW())&lt;&gt;0,INDEX(D:D,ROW()-1),0))</f>
        <v>0</v>
      </c>
      <c r="E2170" s="217" cm="1">
        <f t="array" ref="E2170">IF(INDEX(I:I,ROW())&lt;&gt;"",VALUE(TRIM(LEFT(INDEX(I:I,ROW()),6))),0)</f>
        <v>0</v>
      </c>
      <c r="F2170" s="283"/>
      <c r="G2170" s="287"/>
      <c r="H2170" s="302"/>
      <c r="I2170" s="288"/>
      <c r="J2170" s="302"/>
      <c r="K2170" s="303"/>
      <c r="L2170" s="50"/>
      <c r="M2170" s="63"/>
    </row>
    <row r="2171" spans="1:13">
      <c r="A2171" s="44" cm="1">
        <f t="array" aca="1" ref="A2171" ca="1">IF(INDEX(B:B,ROW()),COUNTIF(OFFSET(INDEX(B:B,ROW()),ROW()*-1+6,,ROW()-5),TRUE),0)</f>
        <v>0</v>
      </c>
      <c r="B2171" s="44" t="b" cm="1">
        <f t="array" ref="B2171">AND(分科號=INDEX(E:E,ROW()),INDEX(D:D,ROW())&gt;=分起日,INDEX(D:D,ROW())&lt;=分訖日,IF(分專案="全部",TRUE,INDEX(J:J,ROW())=分專案))</f>
        <v>0</v>
      </c>
      <c r="C2171" s="45" cm="1">
        <f t="array" ref="C2171">IF(INDEX(F:F,ROW())&lt;&gt;"",INDEX(F:F,ROW()),IF(INDEX(E:E,ROW())&lt;&gt;0,INDEX(C:C,ROW()-1),0))</f>
        <v>0</v>
      </c>
      <c r="D2171" s="44" cm="1">
        <f t="array" ref="D2171">IF(INDEX(G:G,ROW())&lt;&gt;"",INDEX(G:G,ROW()),IF(INDEX(E:E,ROW())&lt;&gt;0,INDEX(D:D,ROW()-1),0))</f>
        <v>0</v>
      </c>
      <c r="E2171" s="217" cm="1">
        <f t="array" ref="E2171">IF(INDEX(I:I,ROW())&lt;&gt;"",VALUE(TRIM(LEFT(INDEX(I:I,ROW()),6))),0)</f>
        <v>0</v>
      </c>
      <c r="F2171" s="283"/>
      <c r="G2171" s="287"/>
      <c r="H2171" s="302"/>
      <c r="I2171" s="288"/>
      <c r="J2171" s="302"/>
      <c r="K2171" s="303"/>
      <c r="L2171" s="50"/>
      <c r="M2171" s="63"/>
    </row>
    <row r="2172" spans="1:13">
      <c r="A2172" s="44" cm="1">
        <f t="array" aca="1" ref="A2172" ca="1">IF(INDEX(B:B,ROW()),COUNTIF(OFFSET(INDEX(B:B,ROW()),ROW()*-1+6,,ROW()-5),TRUE),0)</f>
        <v>0</v>
      </c>
      <c r="B2172" s="44" t="b" cm="1">
        <f t="array" ref="B2172">AND(分科號=INDEX(E:E,ROW()),INDEX(D:D,ROW())&gt;=分起日,INDEX(D:D,ROW())&lt;=分訖日,IF(分專案="全部",TRUE,INDEX(J:J,ROW())=分專案))</f>
        <v>0</v>
      </c>
      <c r="C2172" s="45" cm="1">
        <f t="array" ref="C2172">IF(INDEX(F:F,ROW())&lt;&gt;"",INDEX(F:F,ROW()),IF(INDEX(E:E,ROW())&lt;&gt;0,INDEX(C:C,ROW()-1),0))</f>
        <v>0</v>
      </c>
      <c r="D2172" s="44" cm="1">
        <f t="array" ref="D2172">IF(INDEX(G:G,ROW())&lt;&gt;"",INDEX(G:G,ROW()),IF(INDEX(E:E,ROW())&lt;&gt;0,INDEX(D:D,ROW()-1),0))</f>
        <v>0</v>
      </c>
      <c r="E2172" s="217" cm="1">
        <f t="array" ref="E2172">IF(INDEX(I:I,ROW())&lt;&gt;"",VALUE(TRIM(LEFT(INDEX(I:I,ROW()),6))),0)</f>
        <v>0</v>
      </c>
      <c r="F2172" s="283"/>
      <c r="G2172" s="287"/>
      <c r="H2172" s="302"/>
      <c r="I2172" s="288"/>
      <c r="J2172" s="302"/>
      <c r="K2172" s="303"/>
      <c r="L2172" s="50"/>
      <c r="M2172" s="63"/>
    </row>
    <row r="2173" spans="1:13">
      <c r="A2173" s="44" cm="1">
        <f t="array" aca="1" ref="A2173" ca="1">IF(INDEX(B:B,ROW()),COUNTIF(OFFSET(INDEX(B:B,ROW()),ROW()*-1+6,,ROW()-5),TRUE),0)</f>
        <v>0</v>
      </c>
      <c r="B2173" s="44" t="b" cm="1">
        <f t="array" ref="B2173">AND(分科號=INDEX(E:E,ROW()),INDEX(D:D,ROW())&gt;=分起日,INDEX(D:D,ROW())&lt;=分訖日,IF(分專案="全部",TRUE,INDEX(J:J,ROW())=分專案))</f>
        <v>0</v>
      </c>
      <c r="C2173" s="45" cm="1">
        <f t="array" ref="C2173">IF(INDEX(F:F,ROW())&lt;&gt;"",INDEX(F:F,ROW()),IF(INDEX(E:E,ROW())&lt;&gt;0,INDEX(C:C,ROW()-1),0))</f>
        <v>0</v>
      </c>
      <c r="D2173" s="44" cm="1">
        <f t="array" ref="D2173">IF(INDEX(G:G,ROW())&lt;&gt;"",INDEX(G:G,ROW()),IF(INDEX(E:E,ROW())&lt;&gt;0,INDEX(D:D,ROW()-1),0))</f>
        <v>0</v>
      </c>
      <c r="E2173" s="217" cm="1">
        <f t="array" ref="E2173">IF(INDEX(I:I,ROW())&lt;&gt;"",VALUE(TRIM(LEFT(INDEX(I:I,ROW()),6))),0)</f>
        <v>0</v>
      </c>
      <c r="F2173" s="283"/>
      <c r="G2173" s="287"/>
      <c r="H2173" s="302"/>
      <c r="I2173" s="288"/>
      <c r="J2173" s="302"/>
      <c r="K2173" s="303"/>
      <c r="L2173" s="50"/>
      <c r="M2173" s="63"/>
    </row>
    <row r="2174" spans="1:13">
      <c r="A2174" s="44" cm="1">
        <f t="array" aca="1" ref="A2174" ca="1">IF(INDEX(B:B,ROW()),COUNTIF(OFFSET(INDEX(B:B,ROW()),ROW()*-1+6,,ROW()-5),TRUE),0)</f>
        <v>0</v>
      </c>
      <c r="B2174" s="44" t="b" cm="1">
        <f t="array" ref="B2174">AND(分科號=INDEX(E:E,ROW()),INDEX(D:D,ROW())&gt;=分起日,INDEX(D:D,ROW())&lt;=分訖日,IF(分專案="全部",TRUE,INDEX(J:J,ROW())=分專案))</f>
        <v>0</v>
      </c>
      <c r="C2174" s="45" cm="1">
        <f t="array" ref="C2174">IF(INDEX(F:F,ROW())&lt;&gt;"",INDEX(F:F,ROW()),IF(INDEX(E:E,ROW())&lt;&gt;0,INDEX(C:C,ROW()-1),0))</f>
        <v>0</v>
      </c>
      <c r="D2174" s="44" cm="1">
        <f t="array" ref="D2174">IF(INDEX(G:G,ROW())&lt;&gt;"",INDEX(G:G,ROW()),IF(INDEX(E:E,ROW())&lt;&gt;0,INDEX(D:D,ROW()-1),0))</f>
        <v>0</v>
      </c>
      <c r="E2174" s="217" cm="1">
        <f t="array" ref="E2174">IF(INDEX(I:I,ROW())&lt;&gt;"",VALUE(TRIM(LEFT(INDEX(I:I,ROW()),6))),0)</f>
        <v>0</v>
      </c>
      <c r="F2174" s="283"/>
      <c r="G2174" s="287"/>
      <c r="H2174" s="302"/>
      <c r="I2174" s="288"/>
      <c r="J2174" s="302"/>
      <c r="K2174" s="303"/>
      <c r="L2174" s="50"/>
      <c r="M2174" s="63"/>
    </row>
    <row r="2175" spans="1:13">
      <c r="A2175" s="44" cm="1">
        <f t="array" aca="1" ref="A2175" ca="1">IF(INDEX(B:B,ROW()),COUNTIF(OFFSET(INDEX(B:B,ROW()),ROW()*-1+6,,ROW()-5),TRUE),0)</f>
        <v>0</v>
      </c>
      <c r="B2175" s="44" t="b" cm="1">
        <f t="array" ref="B2175">AND(分科號=INDEX(E:E,ROW()),INDEX(D:D,ROW())&gt;=分起日,INDEX(D:D,ROW())&lt;=分訖日,IF(分專案="全部",TRUE,INDEX(J:J,ROW())=分專案))</f>
        <v>0</v>
      </c>
      <c r="C2175" s="45" cm="1">
        <f t="array" ref="C2175">IF(INDEX(F:F,ROW())&lt;&gt;"",INDEX(F:F,ROW()),IF(INDEX(E:E,ROW())&lt;&gt;0,INDEX(C:C,ROW()-1),0))</f>
        <v>0</v>
      </c>
      <c r="D2175" s="44" cm="1">
        <f t="array" ref="D2175">IF(INDEX(G:G,ROW())&lt;&gt;"",INDEX(G:G,ROW()),IF(INDEX(E:E,ROW())&lt;&gt;0,INDEX(D:D,ROW()-1),0))</f>
        <v>0</v>
      </c>
      <c r="E2175" s="217" cm="1">
        <f t="array" ref="E2175">IF(INDEX(I:I,ROW())&lt;&gt;"",VALUE(TRIM(LEFT(INDEX(I:I,ROW()),6))),0)</f>
        <v>0</v>
      </c>
      <c r="F2175" s="283"/>
      <c r="G2175" s="287"/>
      <c r="H2175" s="302"/>
      <c r="I2175" s="288"/>
      <c r="J2175" s="302"/>
      <c r="K2175" s="303"/>
      <c r="L2175" s="50"/>
      <c r="M2175" s="63"/>
    </row>
    <row r="2176" spans="1:13">
      <c r="A2176" s="44" cm="1">
        <f t="array" aca="1" ref="A2176" ca="1">IF(INDEX(B:B,ROW()),COUNTIF(OFFSET(INDEX(B:B,ROW()),ROW()*-1+6,,ROW()-5),TRUE),0)</f>
        <v>0</v>
      </c>
      <c r="B2176" s="44" t="b" cm="1">
        <f t="array" ref="B2176">AND(分科號=INDEX(E:E,ROW()),INDEX(D:D,ROW())&gt;=分起日,INDEX(D:D,ROW())&lt;=分訖日,IF(分專案="全部",TRUE,INDEX(J:J,ROW())=分專案))</f>
        <v>0</v>
      </c>
      <c r="C2176" s="45" cm="1">
        <f t="array" ref="C2176">IF(INDEX(F:F,ROW())&lt;&gt;"",INDEX(F:F,ROW()),IF(INDEX(E:E,ROW())&lt;&gt;0,INDEX(C:C,ROW()-1),0))</f>
        <v>0</v>
      </c>
      <c r="D2176" s="44" cm="1">
        <f t="array" ref="D2176">IF(INDEX(G:G,ROW())&lt;&gt;"",INDEX(G:G,ROW()),IF(INDEX(E:E,ROW())&lt;&gt;0,INDEX(D:D,ROW()-1),0))</f>
        <v>0</v>
      </c>
      <c r="E2176" s="217" cm="1">
        <f t="array" ref="E2176">IF(INDEX(I:I,ROW())&lt;&gt;"",VALUE(TRIM(LEFT(INDEX(I:I,ROW()),6))),0)</f>
        <v>0</v>
      </c>
      <c r="F2176" s="283"/>
      <c r="G2176" s="287"/>
      <c r="H2176" s="302"/>
      <c r="I2176" s="288"/>
      <c r="J2176" s="302"/>
      <c r="K2176" s="303"/>
      <c r="L2176" s="50"/>
      <c r="M2176" s="63"/>
    </row>
    <row r="2177" spans="1:13">
      <c r="A2177" s="44" cm="1">
        <f t="array" aca="1" ref="A2177" ca="1">IF(INDEX(B:B,ROW()),COUNTIF(OFFSET(INDEX(B:B,ROW()),ROW()*-1+6,,ROW()-5),TRUE),0)</f>
        <v>0</v>
      </c>
      <c r="B2177" s="44" t="b" cm="1">
        <f t="array" ref="B2177">AND(分科號=INDEX(E:E,ROW()),INDEX(D:D,ROW())&gt;=分起日,INDEX(D:D,ROW())&lt;=分訖日,IF(分專案="全部",TRUE,INDEX(J:J,ROW())=分專案))</f>
        <v>0</v>
      </c>
      <c r="C2177" s="45" cm="1">
        <f t="array" ref="C2177">IF(INDEX(F:F,ROW())&lt;&gt;"",INDEX(F:F,ROW()),IF(INDEX(E:E,ROW())&lt;&gt;0,INDEX(C:C,ROW()-1),0))</f>
        <v>0</v>
      </c>
      <c r="D2177" s="44" cm="1">
        <f t="array" ref="D2177">IF(INDEX(G:G,ROW())&lt;&gt;"",INDEX(G:G,ROW()),IF(INDEX(E:E,ROW())&lt;&gt;0,INDEX(D:D,ROW()-1),0))</f>
        <v>0</v>
      </c>
      <c r="E2177" s="217" cm="1">
        <f t="array" ref="E2177">IF(INDEX(I:I,ROW())&lt;&gt;"",VALUE(TRIM(LEFT(INDEX(I:I,ROW()),6))),0)</f>
        <v>0</v>
      </c>
      <c r="F2177" s="283"/>
      <c r="G2177" s="287"/>
      <c r="H2177" s="302"/>
      <c r="I2177" s="288"/>
      <c r="J2177" s="302"/>
      <c r="K2177" s="303"/>
      <c r="L2177" s="50"/>
      <c r="M2177" s="63"/>
    </row>
    <row r="2178" spans="1:13">
      <c r="A2178" s="44" cm="1">
        <f t="array" aca="1" ref="A2178" ca="1">IF(INDEX(B:B,ROW()),COUNTIF(OFFSET(INDEX(B:B,ROW()),ROW()*-1+6,,ROW()-5),TRUE),0)</f>
        <v>0</v>
      </c>
      <c r="B2178" s="44" t="b" cm="1">
        <f t="array" ref="B2178">AND(分科號=INDEX(E:E,ROW()),INDEX(D:D,ROW())&gt;=分起日,INDEX(D:D,ROW())&lt;=分訖日,IF(分專案="全部",TRUE,INDEX(J:J,ROW())=分專案))</f>
        <v>0</v>
      </c>
      <c r="C2178" s="45" cm="1">
        <f t="array" ref="C2178">IF(INDEX(F:F,ROW())&lt;&gt;"",INDEX(F:F,ROW()),IF(INDEX(E:E,ROW())&lt;&gt;0,INDEX(C:C,ROW()-1),0))</f>
        <v>0</v>
      </c>
      <c r="D2178" s="44" cm="1">
        <f t="array" ref="D2178">IF(INDEX(G:G,ROW())&lt;&gt;"",INDEX(G:G,ROW()),IF(INDEX(E:E,ROW())&lt;&gt;0,INDEX(D:D,ROW()-1),0))</f>
        <v>0</v>
      </c>
      <c r="E2178" s="217" cm="1">
        <f t="array" ref="E2178">IF(INDEX(I:I,ROW())&lt;&gt;"",VALUE(TRIM(LEFT(INDEX(I:I,ROW()),6))),0)</f>
        <v>0</v>
      </c>
      <c r="F2178" s="283"/>
      <c r="G2178" s="287"/>
      <c r="H2178" s="302"/>
      <c r="I2178" s="288"/>
      <c r="J2178" s="302"/>
      <c r="K2178" s="303"/>
      <c r="L2178" s="50"/>
      <c r="M2178" s="63"/>
    </row>
    <row r="2179" spans="1:13">
      <c r="A2179" s="44" cm="1">
        <f t="array" aca="1" ref="A2179" ca="1">IF(INDEX(B:B,ROW()),COUNTIF(OFFSET(INDEX(B:B,ROW()),ROW()*-1+6,,ROW()-5),TRUE),0)</f>
        <v>0</v>
      </c>
      <c r="B2179" s="44" t="b" cm="1">
        <f t="array" ref="B2179">AND(分科號=INDEX(E:E,ROW()),INDEX(D:D,ROW())&gt;=分起日,INDEX(D:D,ROW())&lt;=分訖日,IF(分專案="全部",TRUE,INDEX(J:J,ROW())=分專案))</f>
        <v>0</v>
      </c>
      <c r="C2179" s="45" cm="1">
        <f t="array" ref="C2179">IF(INDEX(F:F,ROW())&lt;&gt;"",INDEX(F:F,ROW()),IF(INDEX(E:E,ROW())&lt;&gt;0,INDEX(C:C,ROW()-1),0))</f>
        <v>0</v>
      </c>
      <c r="D2179" s="44" cm="1">
        <f t="array" ref="D2179">IF(INDEX(G:G,ROW())&lt;&gt;"",INDEX(G:G,ROW()),IF(INDEX(E:E,ROW())&lt;&gt;0,INDEX(D:D,ROW()-1),0))</f>
        <v>0</v>
      </c>
      <c r="E2179" s="217" cm="1">
        <f t="array" ref="E2179">IF(INDEX(I:I,ROW())&lt;&gt;"",VALUE(TRIM(LEFT(INDEX(I:I,ROW()),6))),0)</f>
        <v>0</v>
      </c>
      <c r="F2179" s="283"/>
      <c r="G2179" s="287"/>
      <c r="H2179" s="302"/>
      <c r="I2179" s="288"/>
      <c r="J2179" s="302"/>
      <c r="K2179" s="303"/>
      <c r="L2179" s="50"/>
      <c r="M2179" s="63"/>
    </row>
    <row r="2180" spans="1:13">
      <c r="A2180" s="44" cm="1">
        <f t="array" aca="1" ref="A2180" ca="1">IF(INDEX(B:B,ROW()),COUNTIF(OFFSET(INDEX(B:B,ROW()),ROW()*-1+6,,ROW()-5),TRUE),0)</f>
        <v>0</v>
      </c>
      <c r="B2180" s="44" t="b" cm="1">
        <f t="array" ref="B2180">AND(分科號=INDEX(E:E,ROW()),INDEX(D:D,ROW())&gt;=分起日,INDEX(D:D,ROW())&lt;=分訖日,IF(分專案="全部",TRUE,INDEX(J:J,ROW())=分專案))</f>
        <v>0</v>
      </c>
      <c r="C2180" s="45" cm="1">
        <f t="array" ref="C2180">IF(INDEX(F:F,ROW())&lt;&gt;"",INDEX(F:F,ROW()),IF(INDEX(E:E,ROW())&lt;&gt;0,INDEX(C:C,ROW()-1),0))</f>
        <v>0</v>
      </c>
      <c r="D2180" s="44" cm="1">
        <f t="array" ref="D2180">IF(INDEX(G:G,ROW())&lt;&gt;"",INDEX(G:G,ROW()),IF(INDEX(E:E,ROW())&lt;&gt;0,INDEX(D:D,ROW()-1),0))</f>
        <v>0</v>
      </c>
      <c r="E2180" s="217" cm="1">
        <f t="array" ref="E2180">IF(INDEX(I:I,ROW())&lt;&gt;"",VALUE(TRIM(LEFT(INDEX(I:I,ROW()),6))),0)</f>
        <v>0</v>
      </c>
      <c r="F2180" s="283"/>
      <c r="G2180" s="287"/>
      <c r="H2180" s="302"/>
      <c r="I2180" s="288"/>
      <c r="J2180" s="302"/>
      <c r="K2180" s="303"/>
      <c r="L2180" s="50"/>
      <c r="M2180" s="63"/>
    </row>
    <row r="2181" spans="1:13">
      <c r="A2181" s="44" cm="1">
        <f t="array" aca="1" ref="A2181" ca="1">IF(INDEX(B:B,ROW()),COUNTIF(OFFSET(INDEX(B:B,ROW()),ROW()*-1+6,,ROW()-5),TRUE),0)</f>
        <v>0</v>
      </c>
      <c r="B2181" s="44" t="b" cm="1">
        <f t="array" ref="B2181">AND(分科號=INDEX(E:E,ROW()),INDEX(D:D,ROW())&gt;=分起日,INDEX(D:D,ROW())&lt;=分訖日,IF(分專案="全部",TRUE,INDEX(J:J,ROW())=分專案))</f>
        <v>0</v>
      </c>
      <c r="C2181" s="45" cm="1">
        <f t="array" ref="C2181">IF(INDEX(F:F,ROW())&lt;&gt;"",INDEX(F:F,ROW()),IF(INDEX(E:E,ROW())&lt;&gt;0,INDEX(C:C,ROW()-1),0))</f>
        <v>0</v>
      </c>
      <c r="D2181" s="44" cm="1">
        <f t="array" ref="D2181">IF(INDEX(G:G,ROW())&lt;&gt;"",INDEX(G:G,ROW()),IF(INDEX(E:E,ROW())&lt;&gt;0,INDEX(D:D,ROW()-1),0))</f>
        <v>0</v>
      </c>
      <c r="E2181" s="217" cm="1">
        <f t="array" ref="E2181">IF(INDEX(I:I,ROW())&lt;&gt;"",VALUE(TRIM(LEFT(INDEX(I:I,ROW()),6))),0)</f>
        <v>0</v>
      </c>
      <c r="F2181" s="283"/>
      <c r="G2181" s="287"/>
      <c r="H2181" s="302"/>
      <c r="I2181" s="288"/>
      <c r="J2181" s="302"/>
      <c r="K2181" s="303"/>
      <c r="L2181" s="50"/>
      <c r="M2181" s="63"/>
    </row>
    <row r="2182" spans="1:13">
      <c r="A2182" s="44" cm="1">
        <f t="array" aca="1" ref="A2182" ca="1">IF(INDEX(B:B,ROW()),COUNTIF(OFFSET(INDEX(B:B,ROW()),ROW()*-1+6,,ROW()-5),TRUE),0)</f>
        <v>0</v>
      </c>
      <c r="B2182" s="44" t="b" cm="1">
        <f t="array" ref="B2182">AND(分科號=INDEX(E:E,ROW()),INDEX(D:D,ROW())&gt;=分起日,INDEX(D:D,ROW())&lt;=分訖日,IF(分專案="全部",TRUE,INDEX(J:J,ROW())=分專案))</f>
        <v>0</v>
      </c>
      <c r="C2182" s="45" cm="1">
        <f t="array" ref="C2182">IF(INDEX(F:F,ROW())&lt;&gt;"",INDEX(F:F,ROW()),IF(INDEX(E:E,ROW())&lt;&gt;0,INDEX(C:C,ROW()-1),0))</f>
        <v>0</v>
      </c>
      <c r="D2182" s="44" cm="1">
        <f t="array" ref="D2182">IF(INDEX(G:G,ROW())&lt;&gt;"",INDEX(G:G,ROW()),IF(INDEX(E:E,ROW())&lt;&gt;0,INDEX(D:D,ROW()-1),0))</f>
        <v>0</v>
      </c>
      <c r="E2182" s="217" cm="1">
        <f t="array" ref="E2182">IF(INDEX(I:I,ROW())&lt;&gt;"",VALUE(TRIM(LEFT(INDEX(I:I,ROW()),6))),0)</f>
        <v>0</v>
      </c>
      <c r="F2182" s="283"/>
      <c r="G2182" s="287"/>
      <c r="H2182" s="302"/>
      <c r="I2182" s="288"/>
      <c r="J2182" s="302"/>
      <c r="K2182" s="303"/>
      <c r="L2182" s="50"/>
      <c r="M2182" s="63"/>
    </row>
    <row r="2183" spans="1:13">
      <c r="A2183" s="44" cm="1">
        <f t="array" aca="1" ref="A2183" ca="1">IF(INDEX(B:B,ROW()),COUNTIF(OFFSET(INDEX(B:B,ROW()),ROW()*-1+6,,ROW()-5),TRUE),0)</f>
        <v>0</v>
      </c>
      <c r="B2183" s="44" t="b" cm="1">
        <f t="array" ref="B2183">AND(分科號=INDEX(E:E,ROW()),INDEX(D:D,ROW())&gt;=分起日,INDEX(D:D,ROW())&lt;=分訖日,IF(分專案="全部",TRUE,INDEX(J:J,ROW())=分專案))</f>
        <v>0</v>
      </c>
      <c r="C2183" s="45" cm="1">
        <f t="array" ref="C2183">IF(INDEX(F:F,ROW())&lt;&gt;"",INDEX(F:F,ROW()),IF(INDEX(E:E,ROW())&lt;&gt;0,INDEX(C:C,ROW()-1),0))</f>
        <v>0</v>
      </c>
      <c r="D2183" s="44" cm="1">
        <f t="array" ref="D2183">IF(INDEX(G:G,ROW())&lt;&gt;"",INDEX(G:G,ROW()),IF(INDEX(E:E,ROW())&lt;&gt;0,INDEX(D:D,ROW()-1),0))</f>
        <v>0</v>
      </c>
      <c r="E2183" s="217" cm="1">
        <f t="array" ref="E2183">IF(INDEX(I:I,ROW())&lt;&gt;"",VALUE(TRIM(LEFT(INDEX(I:I,ROW()),6))),0)</f>
        <v>0</v>
      </c>
      <c r="F2183" s="283"/>
      <c r="G2183" s="287"/>
      <c r="H2183" s="302"/>
      <c r="I2183" s="288"/>
      <c r="J2183" s="302"/>
      <c r="K2183" s="303"/>
      <c r="L2183" s="50"/>
      <c r="M2183" s="63"/>
    </row>
    <row r="2184" spans="1:13">
      <c r="A2184" s="44" cm="1">
        <f t="array" aca="1" ref="A2184" ca="1">IF(INDEX(B:B,ROW()),COUNTIF(OFFSET(INDEX(B:B,ROW()),ROW()*-1+6,,ROW()-5),TRUE),0)</f>
        <v>0</v>
      </c>
      <c r="B2184" s="44" t="b" cm="1">
        <f t="array" ref="B2184">AND(分科號=INDEX(E:E,ROW()),INDEX(D:D,ROW())&gt;=分起日,INDEX(D:D,ROW())&lt;=分訖日,IF(分專案="全部",TRUE,INDEX(J:J,ROW())=分專案))</f>
        <v>0</v>
      </c>
      <c r="C2184" s="45" cm="1">
        <f t="array" ref="C2184">IF(INDEX(F:F,ROW())&lt;&gt;"",INDEX(F:F,ROW()),IF(INDEX(E:E,ROW())&lt;&gt;0,INDEX(C:C,ROW()-1),0))</f>
        <v>0</v>
      </c>
      <c r="D2184" s="44" cm="1">
        <f t="array" ref="D2184">IF(INDEX(G:G,ROW())&lt;&gt;"",INDEX(G:G,ROW()),IF(INDEX(E:E,ROW())&lt;&gt;0,INDEX(D:D,ROW()-1),0))</f>
        <v>0</v>
      </c>
      <c r="E2184" s="217" cm="1">
        <f t="array" ref="E2184">IF(INDEX(I:I,ROW())&lt;&gt;"",VALUE(TRIM(LEFT(INDEX(I:I,ROW()),6))),0)</f>
        <v>0</v>
      </c>
      <c r="F2184" s="283"/>
      <c r="G2184" s="287"/>
      <c r="H2184" s="302"/>
      <c r="I2184" s="288"/>
      <c r="J2184" s="302"/>
      <c r="K2184" s="303"/>
      <c r="L2184" s="50"/>
      <c r="M2184" s="63"/>
    </row>
    <row r="2185" spans="1:13">
      <c r="A2185" s="44" cm="1">
        <f t="array" aca="1" ref="A2185" ca="1">IF(INDEX(B:B,ROW()),COUNTIF(OFFSET(INDEX(B:B,ROW()),ROW()*-1+6,,ROW()-5),TRUE),0)</f>
        <v>0</v>
      </c>
      <c r="B2185" s="44" t="b" cm="1">
        <f t="array" ref="B2185">AND(分科號=INDEX(E:E,ROW()),INDEX(D:D,ROW())&gt;=分起日,INDEX(D:D,ROW())&lt;=分訖日,IF(分專案="全部",TRUE,INDEX(J:J,ROW())=分專案))</f>
        <v>0</v>
      </c>
      <c r="C2185" s="45" cm="1">
        <f t="array" ref="C2185">IF(INDEX(F:F,ROW())&lt;&gt;"",INDEX(F:F,ROW()),IF(INDEX(E:E,ROW())&lt;&gt;0,INDEX(C:C,ROW()-1),0))</f>
        <v>0</v>
      </c>
      <c r="D2185" s="44" cm="1">
        <f t="array" ref="D2185">IF(INDEX(G:G,ROW())&lt;&gt;"",INDEX(G:G,ROW()),IF(INDEX(E:E,ROW())&lt;&gt;0,INDEX(D:D,ROW()-1),0))</f>
        <v>0</v>
      </c>
      <c r="E2185" s="217" cm="1">
        <f t="array" ref="E2185">IF(INDEX(I:I,ROW())&lt;&gt;"",VALUE(TRIM(LEFT(INDEX(I:I,ROW()),6))),0)</f>
        <v>0</v>
      </c>
      <c r="F2185" s="283"/>
      <c r="G2185" s="287"/>
      <c r="H2185" s="302"/>
      <c r="I2185" s="288"/>
      <c r="J2185" s="302"/>
      <c r="K2185" s="303"/>
      <c r="L2185" s="50"/>
      <c r="M2185" s="63"/>
    </row>
    <row r="2186" spans="1:13">
      <c r="A2186" s="44" cm="1">
        <f t="array" aca="1" ref="A2186" ca="1">IF(INDEX(B:B,ROW()),COUNTIF(OFFSET(INDEX(B:B,ROW()),ROW()*-1+6,,ROW()-5),TRUE),0)</f>
        <v>0</v>
      </c>
      <c r="B2186" s="44" t="b" cm="1">
        <f t="array" ref="B2186">AND(分科號=INDEX(E:E,ROW()),INDEX(D:D,ROW())&gt;=分起日,INDEX(D:D,ROW())&lt;=分訖日,IF(分專案="全部",TRUE,INDEX(J:J,ROW())=分專案))</f>
        <v>0</v>
      </c>
      <c r="C2186" s="45" cm="1">
        <f t="array" ref="C2186">IF(INDEX(F:F,ROW())&lt;&gt;"",INDEX(F:F,ROW()),IF(INDEX(E:E,ROW())&lt;&gt;0,INDEX(C:C,ROW()-1),0))</f>
        <v>0</v>
      </c>
      <c r="D2186" s="44" cm="1">
        <f t="array" ref="D2186">IF(INDEX(G:G,ROW())&lt;&gt;"",INDEX(G:G,ROW()),IF(INDEX(E:E,ROW())&lt;&gt;0,INDEX(D:D,ROW()-1),0))</f>
        <v>0</v>
      </c>
      <c r="E2186" s="217" cm="1">
        <f t="array" ref="E2186">IF(INDEX(I:I,ROW())&lt;&gt;"",VALUE(TRIM(LEFT(INDEX(I:I,ROW()),6))),0)</f>
        <v>0</v>
      </c>
      <c r="F2186" s="283"/>
      <c r="G2186" s="287"/>
      <c r="H2186" s="302"/>
      <c r="I2186" s="288"/>
      <c r="J2186" s="302"/>
      <c r="K2186" s="303"/>
      <c r="L2186" s="50"/>
      <c r="M2186" s="63"/>
    </row>
    <row r="2187" spans="1:13">
      <c r="A2187" s="44" cm="1">
        <f t="array" aca="1" ref="A2187" ca="1">IF(INDEX(B:B,ROW()),COUNTIF(OFFSET(INDEX(B:B,ROW()),ROW()*-1+6,,ROW()-5),TRUE),0)</f>
        <v>0</v>
      </c>
      <c r="B2187" s="44" t="b" cm="1">
        <f t="array" ref="B2187">AND(分科號=INDEX(E:E,ROW()),INDEX(D:D,ROW())&gt;=分起日,INDEX(D:D,ROW())&lt;=分訖日,IF(分專案="全部",TRUE,INDEX(J:J,ROW())=分專案))</f>
        <v>0</v>
      </c>
      <c r="C2187" s="45" cm="1">
        <f t="array" ref="C2187">IF(INDEX(F:F,ROW())&lt;&gt;"",INDEX(F:F,ROW()),IF(INDEX(E:E,ROW())&lt;&gt;0,INDEX(C:C,ROW()-1),0))</f>
        <v>0</v>
      </c>
      <c r="D2187" s="44" cm="1">
        <f t="array" ref="D2187">IF(INDEX(G:G,ROW())&lt;&gt;"",INDEX(G:G,ROW()),IF(INDEX(E:E,ROW())&lt;&gt;0,INDEX(D:D,ROW()-1),0))</f>
        <v>0</v>
      </c>
      <c r="E2187" s="217" cm="1">
        <f t="array" ref="E2187">IF(INDEX(I:I,ROW())&lt;&gt;"",VALUE(TRIM(LEFT(INDEX(I:I,ROW()),6))),0)</f>
        <v>0</v>
      </c>
      <c r="F2187" s="283"/>
      <c r="G2187" s="287"/>
      <c r="H2187" s="302"/>
      <c r="I2187" s="288"/>
      <c r="J2187" s="302"/>
      <c r="K2187" s="303"/>
      <c r="L2187" s="50"/>
      <c r="M2187" s="63"/>
    </row>
    <row r="2188" spans="1:13">
      <c r="A2188" s="44" cm="1">
        <f t="array" aca="1" ref="A2188" ca="1">IF(INDEX(B:B,ROW()),COUNTIF(OFFSET(INDEX(B:B,ROW()),ROW()*-1+6,,ROW()-5),TRUE),0)</f>
        <v>0</v>
      </c>
      <c r="B2188" s="44" t="b" cm="1">
        <f t="array" ref="B2188">AND(分科號=INDEX(E:E,ROW()),INDEX(D:D,ROW())&gt;=分起日,INDEX(D:D,ROW())&lt;=分訖日,IF(分專案="全部",TRUE,INDEX(J:J,ROW())=分專案))</f>
        <v>0</v>
      </c>
      <c r="C2188" s="45" cm="1">
        <f t="array" ref="C2188">IF(INDEX(F:F,ROW())&lt;&gt;"",INDEX(F:F,ROW()),IF(INDEX(E:E,ROW())&lt;&gt;0,INDEX(C:C,ROW()-1),0))</f>
        <v>0</v>
      </c>
      <c r="D2188" s="44" cm="1">
        <f t="array" ref="D2188">IF(INDEX(G:G,ROW())&lt;&gt;"",INDEX(G:G,ROW()),IF(INDEX(E:E,ROW())&lt;&gt;0,INDEX(D:D,ROW()-1),0))</f>
        <v>0</v>
      </c>
      <c r="E2188" s="217" cm="1">
        <f t="array" ref="E2188">IF(INDEX(I:I,ROW())&lt;&gt;"",VALUE(TRIM(LEFT(INDEX(I:I,ROW()),6))),0)</f>
        <v>0</v>
      </c>
      <c r="F2188" s="283"/>
      <c r="G2188" s="287"/>
      <c r="H2188" s="302"/>
      <c r="I2188" s="288"/>
      <c r="J2188" s="302"/>
      <c r="K2188" s="303"/>
      <c r="L2188" s="50"/>
      <c r="M2188" s="63"/>
    </row>
    <row r="2189" spans="1:13">
      <c r="A2189" s="44" cm="1">
        <f t="array" aca="1" ref="A2189" ca="1">IF(INDEX(B:B,ROW()),COUNTIF(OFFSET(INDEX(B:B,ROW()),ROW()*-1+6,,ROW()-5),TRUE),0)</f>
        <v>0</v>
      </c>
      <c r="B2189" s="44" t="b" cm="1">
        <f t="array" ref="B2189">AND(分科號=INDEX(E:E,ROW()),INDEX(D:D,ROW())&gt;=分起日,INDEX(D:D,ROW())&lt;=分訖日,IF(分專案="全部",TRUE,INDEX(J:J,ROW())=分專案))</f>
        <v>0</v>
      </c>
      <c r="C2189" s="45" cm="1">
        <f t="array" ref="C2189">IF(INDEX(F:F,ROW())&lt;&gt;"",INDEX(F:F,ROW()),IF(INDEX(E:E,ROW())&lt;&gt;0,INDEX(C:C,ROW()-1),0))</f>
        <v>0</v>
      </c>
      <c r="D2189" s="44" cm="1">
        <f t="array" ref="D2189">IF(INDEX(G:G,ROW())&lt;&gt;"",INDEX(G:G,ROW()),IF(INDEX(E:E,ROW())&lt;&gt;0,INDEX(D:D,ROW()-1),0))</f>
        <v>0</v>
      </c>
      <c r="E2189" s="217" cm="1">
        <f t="array" ref="E2189">IF(INDEX(I:I,ROW())&lt;&gt;"",VALUE(TRIM(LEFT(INDEX(I:I,ROW()),6))),0)</f>
        <v>0</v>
      </c>
      <c r="F2189" s="283"/>
      <c r="G2189" s="287"/>
      <c r="H2189" s="302"/>
      <c r="I2189" s="288"/>
      <c r="J2189" s="302"/>
      <c r="K2189" s="303"/>
      <c r="L2189" s="50"/>
      <c r="M2189" s="63"/>
    </row>
    <row r="2190" spans="1:13">
      <c r="A2190" s="44" cm="1">
        <f t="array" aca="1" ref="A2190" ca="1">IF(INDEX(B:B,ROW()),COUNTIF(OFFSET(INDEX(B:B,ROW()),ROW()*-1+6,,ROW()-5),TRUE),0)</f>
        <v>0</v>
      </c>
      <c r="B2190" s="44" t="b" cm="1">
        <f t="array" ref="B2190">AND(分科號=INDEX(E:E,ROW()),INDEX(D:D,ROW())&gt;=分起日,INDEX(D:D,ROW())&lt;=分訖日,IF(分專案="全部",TRUE,INDEX(J:J,ROW())=分專案))</f>
        <v>0</v>
      </c>
      <c r="C2190" s="45" cm="1">
        <f t="array" ref="C2190">IF(INDEX(F:F,ROW())&lt;&gt;"",INDEX(F:F,ROW()),IF(INDEX(E:E,ROW())&lt;&gt;0,INDEX(C:C,ROW()-1),0))</f>
        <v>0</v>
      </c>
      <c r="D2190" s="44" cm="1">
        <f t="array" ref="D2190">IF(INDEX(G:G,ROW())&lt;&gt;"",INDEX(G:G,ROW()),IF(INDEX(E:E,ROW())&lt;&gt;0,INDEX(D:D,ROW()-1),0))</f>
        <v>0</v>
      </c>
      <c r="E2190" s="217" cm="1">
        <f t="array" ref="E2190">IF(INDEX(I:I,ROW())&lt;&gt;"",VALUE(TRIM(LEFT(INDEX(I:I,ROW()),6))),0)</f>
        <v>0</v>
      </c>
      <c r="F2190" s="283"/>
      <c r="G2190" s="287"/>
      <c r="H2190" s="302"/>
      <c r="I2190" s="288"/>
      <c r="J2190" s="302"/>
      <c r="K2190" s="303"/>
      <c r="L2190" s="50"/>
      <c r="M2190" s="63"/>
    </row>
    <row r="2191" spans="1:13">
      <c r="A2191" s="44" cm="1">
        <f t="array" aca="1" ref="A2191" ca="1">IF(INDEX(B:B,ROW()),COUNTIF(OFFSET(INDEX(B:B,ROW()),ROW()*-1+6,,ROW()-5),TRUE),0)</f>
        <v>0</v>
      </c>
      <c r="B2191" s="44" t="b" cm="1">
        <f t="array" ref="B2191">AND(分科號=INDEX(E:E,ROW()),INDEX(D:D,ROW())&gt;=分起日,INDEX(D:D,ROW())&lt;=分訖日,IF(分專案="全部",TRUE,INDEX(J:J,ROW())=分專案))</f>
        <v>0</v>
      </c>
      <c r="C2191" s="45" cm="1">
        <f t="array" ref="C2191">IF(INDEX(F:F,ROW())&lt;&gt;"",INDEX(F:F,ROW()),IF(INDEX(E:E,ROW())&lt;&gt;0,INDEX(C:C,ROW()-1),0))</f>
        <v>0</v>
      </c>
      <c r="D2191" s="44" cm="1">
        <f t="array" ref="D2191">IF(INDEX(G:G,ROW())&lt;&gt;"",INDEX(G:G,ROW()),IF(INDEX(E:E,ROW())&lt;&gt;0,INDEX(D:D,ROW()-1),0))</f>
        <v>0</v>
      </c>
      <c r="E2191" s="217" cm="1">
        <f t="array" ref="E2191">IF(INDEX(I:I,ROW())&lt;&gt;"",VALUE(TRIM(LEFT(INDEX(I:I,ROW()),6))),0)</f>
        <v>0</v>
      </c>
      <c r="F2191" s="283"/>
      <c r="G2191" s="287"/>
      <c r="H2191" s="302"/>
      <c r="I2191" s="288"/>
      <c r="J2191" s="302"/>
      <c r="K2191" s="303"/>
      <c r="L2191" s="50"/>
      <c r="M2191" s="63"/>
    </row>
    <row r="2192" spans="1:13">
      <c r="A2192" s="44" cm="1">
        <f t="array" aca="1" ref="A2192" ca="1">IF(INDEX(B:B,ROW()),COUNTIF(OFFSET(INDEX(B:B,ROW()),ROW()*-1+6,,ROW()-5),TRUE),0)</f>
        <v>0</v>
      </c>
      <c r="B2192" s="44" t="b" cm="1">
        <f t="array" ref="B2192">AND(分科號=INDEX(E:E,ROW()),INDEX(D:D,ROW())&gt;=分起日,INDEX(D:D,ROW())&lt;=分訖日,IF(分專案="全部",TRUE,INDEX(J:J,ROW())=分專案))</f>
        <v>0</v>
      </c>
      <c r="C2192" s="45" cm="1">
        <f t="array" ref="C2192">IF(INDEX(F:F,ROW())&lt;&gt;"",INDEX(F:F,ROW()),IF(INDEX(E:E,ROW())&lt;&gt;0,INDEX(C:C,ROW()-1),0))</f>
        <v>0</v>
      </c>
      <c r="D2192" s="44" cm="1">
        <f t="array" ref="D2192">IF(INDEX(G:G,ROW())&lt;&gt;"",INDEX(G:G,ROW()),IF(INDEX(E:E,ROW())&lt;&gt;0,INDEX(D:D,ROW()-1),0))</f>
        <v>0</v>
      </c>
      <c r="E2192" s="217" cm="1">
        <f t="array" ref="E2192">IF(INDEX(I:I,ROW())&lt;&gt;"",VALUE(TRIM(LEFT(INDEX(I:I,ROW()),6))),0)</f>
        <v>0</v>
      </c>
      <c r="F2192" s="283"/>
      <c r="G2192" s="287"/>
      <c r="H2192" s="302"/>
      <c r="I2192" s="288"/>
      <c r="J2192" s="302"/>
      <c r="K2192" s="303"/>
      <c r="L2192" s="50"/>
      <c r="M2192" s="63"/>
    </row>
    <row r="2193" spans="1:13">
      <c r="A2193" s="44" cm="1">
        <f t="array" aca="1" ref="A2193" ca="1">IF(INDEX(B:B,ROW()),COUNTIF(OFFSET(INDEX(B:B,ROW()),ROW()*-1+6,,ROW()-5),TRUE),0)</f>
        <v>0</v>
      </c>
      <c r="B2193" s="44" t="b" cm="1">
        <f t="array" ref="B2193">AND(分科號=INDEX(E:E,ROW()),INDEX(D:D,ROW())&gt;=分起日,INDEX(D:D,ROW())&lt;=分訖日,IF(分專案="全部",TRUE,INDEX(J:J,ROW())=分專案))</f>
        <v>0</v>
      </c>
      <c r="C2193" s="45" cm="1">
        <f t="array" ref="C2193">IF(INDEX(F:F,ROW())&lt;&gt;"",INDEX(F:F,ROW()),IF(INDEX(E:E,ROW())&lt;&gt;0,INDEX(C:C,ROW()-1),0))</f>
        <v>0</v>
      </c>
      <c r="D2193" s="44" cm="1">
        <f t="array" ref="D2193">IF(INDEX(G:G,ROW())&lt;&gt;"",INDEX(G:G,ROW()),IF(INDEX(E:E,ROW())&lt;&gt;0,INDEX(D:D,ROW()-1),0))</f>
        <v>0</v>
      </c>
      <c r="E2193" s="217" cm="1">
        <f t="array" ref="E2193">IF(INDEX(I:I,ROW())&lt;&gt;"",VALUE(TRIM(LEFT(INDEX(I:I,ROW()),6))),0)</f>
        <v>0</v>
      </c>
      <c r="F2193" s="283"/>
      <c r="G2193" s="287"/>
      <c r="H2193" s="302"/>
      <c r="I2193" s="288"/>
      <c r="J2193" s="302"/>
      <c r="K2193" s="303"/>
      <c r="L2193" s="50"/>
      <c r="M2193" s="63"/>
    </row>
    <row r="2194" spans="1:13">
      <c r="A2194" s="44" cm="1">
        <f t="array" aca="1" ref="A2194" ca="1">IF(INDEX(B:B,ROW()),COUNTIF(OFFSET(INDEX(B:B,ROW()),ROW()*-1+6,,ROW()-5),TRUE),0)</f>
        <v>0</v>
      </c>
      <c r="B2194" s="44" t="b" cm="1">
        <f t="array" ref="B2194">AND(分科號=INDEX(E:E,ROW()),INDEX(D:D,ROW())&gt;=分起日,INDEX(D:D,ROW())&lt;=分訖日,IF(分專案="全部",TRUE,INDEX(J:J,ROW())=分專案))</f>
        <v>0</v>
      </c>
      <c r="C2194" s="45" cm="1">
        <f t="array" ref="C2194">IF(INDEX(F:F,ROW())&lt;&gt;"",INDEX(F:F,ROW()),IF(INDEX(E:E,ROW())&lt;&gt;0,INDEX(C:C,ROW()-1),0))</f>
        <v>0</v>
      </c>
      <c r="D2194" s="44" cm="1">
        <f t="array" ref="D2194">IF(INDEX(G:G,ROW())&lt;&gt;"",INDEX(G:G,ROW()),IF(INDEX(E:E,ROW())&lt;&gt;0,INDEX(D:D,ROW()-1),0))</f>
        <v>0</v>
      </c>
      <c r="E2194" s="217" cm="1">
        <f t="array" ref="E2194">IF(INDEX(I:I,ROW())&lt;&gt;"",VALUE(TRIM(LEFT(INDEX(I:I,ROW()),6))),0)</f>
        <v>0</v>
      </c>
      <c r="F2194" s="283"/>
      <c r="G2194" s="287"/>
      <c r="H2194" s="302"/>
      <c r="I2194" s="288"/>
      <c r="J2194" s="302"/>
      <c r="K2194" s="303"/>
      <c r="L2194" s="50"/>
      <c r="M2194" s="63"/>
    </row>
    <row r="2195" spans="1:13">
      <c r="A2195" s="44" cm="1">
        <f t="array" aca="1" ref="A2195" ca="1">IF(INDEX(B:B,ROW()),COUNTIF(OFFSET(INDEX(B:B,ROW()),ROW()*-1+6,,ROW()-5),TRUE),0)</f>
        <v>0</v>
      </c>
      <c r="B2195" s="44" t="b" cm="1">
        <f t="array" ref="B2195">AND(分科號=INDEX(E:E,ROW()),INDEX(D:D,ROW())&gt;=分起日,INDEX(D:D,ROW())&lt;=分訖日,IF(分專案="全部",TRUE,INDEX(J:J,ROW())=分專案))</f>
        <v>0</v>
      </c>
      <c r="C2195" s="45" cm="1">
        <f t="array" ref="C2195">IF(INDEX(F:F,ROW())&lt;&gt;"",INDEX(F:F,ROW()),IF(INDEX(E:E,ROW())&lt;&gt;0,INDEX(C:C,ROW()-1),0))</f>
        <v>0</v>
      </c>
      <c r="D2195" s="44" cm="1">
        <f t="array" ref="D2195">IF(INDEX(G:G,ROW())&lt;&gt;"",INDEX(G:G,ROW()),IF(INDEX(E:E,ROW())&lt;&gt;0,INDEX(D:D,ROW()-1),0))</f>
        <v>0</v>
      </c>
      <c r="E2195" s="217" cm="1">
        <f t="array" ref="E2195">IF(INDEX(I:I,ROW())&lt;&gt;"",VALUE(TRIM(LEFT(INDEX(I:I,ROW()),6))),0)</f>
        <v>0</v>
      </c>
      <c r="F2195" s="283"/>
      <c r="G2195" s="287"/>
      <c r="H2195" s="302"/>
      <c r="I2195" s="288"/>
      <c r="J2195" s="302"/>
      <c r="K2195" s="303"/>
      <c r="L2195" s="50"/>
      <c r="M2195" s="63"/>
    </row>
    <row r="2196" spans="1:13">
      <c r="A2196" s="44" cm="1">
        <f t="array" aca="1" ref="A2196" ca="1">IF(INDEX(B:B,ROW()),COUNTIF(OFFSET(INDEX(B:B,ROW()),ROW()*-1+6,,ROW()-5),TRUE),0)</f>
        <v>0</v>
      </c>
      <c r="B2196" s="44" t="b" cm="1">
        <f t="array" ref="B2196">AND(分科號=INDEX(E:E,ROW()),INDEX(D:D,ROW())&gt;=分起日,INDEX(D:D,ROW())&lt;=分訖日,IF(分專案="全部",TRUE,INDEX(J:J,ROW())=分專案))</f>
        <v>0</v>
      </c>
      <c r="C2196" s="45" cm="1">
        <f t="array" ref="C2196">IF(INDEX(F:F,ROW())&lt;&gt;"",INDEX(F:F,ROW()),IF(INDEX(E:E,ROW())&lt;&gt;0,INDEX(C:C,ROW()-1),0))</f>
        <v>0</v>
      </c>
      <c r="D2196" s="44" cm="1">
        <f t="array" ref="D2196">IF(INDEX(G:G,ROW())&lt;&gt;"",INDEX(G:G,ROW()),IF(INDEX(E:E,ROW())&lt;&gt;0,INDEX(D:D,ROW()-1),0))</f>
        <v>0</v>
      </c>
      <c r="E2196" s="217" cm="1">
        <f t="array" ref="E2196">IF(INDEX(I:I,ROW())&lt;&gt;"",VALUE(TRIM(LEFT(INDEX(I:I,ROW()),6))),0)</f>
        <v>0</v>
      </c>
      <c r="F2196" s="283"/>
      <c r="G2196" s="287"/>
      <c r="H2196" s="302"/>
      <c r="I2196" s="288"/>
      <c r="J2196" s="302"/>
      <c r="K2196" s="303"/>
      <c r="L2196" s="50"/>
      <c r="M2196" s="63"/>
    </row>
    <row r="2197" spans="1:13">
      <c r="A2197" s="44" cm="1">
        <f t="array" aca="1" ref="A2197" ca="1">IF(INDEX(B:B,ROW()),COUNTIF(OFFSET(INDEX(B:B,ROW()),ROW()*-1+6,,ROW()-5),TRUE),0)</f>
        <v>0</v>
      </c>
      <c r="B2197" s="44" t="b" cm="1">
        <f t="array" ref="B2197">AND(分科號=INDEX(E:E,ROW()),INDEX(D:D,ROW())&gt;=分起日,INDEX(D:D,ROW())&lt;=分訖日,IF(分專案="全部",TRUE,INDEX(J:J,ROW())=分專案))</f>
        <v>0</v>
      </c>
      <c r="C2197" s="45" cm="1">
        <f t="array" ref="C2197">IF(INDEX(F:F,ROW())&lt;&gt;"",INDEX(F:F,ROW()),IF(INDEX(E:E,ROW())&lt;&gt;0,INDEX(C:C,ROW()-1),0))</f>
        <v>0</v>
      </c>
      <c r="D2197" s="44" cm="1">
        <f t="array" ref="D2197">IF(INDEX(G:G,ROW())&lt;&gt;"",INDEX(G:G,ROW()),IF(INDEX(E:E,ROW())&lt;&gt;0,INDEX(D:D,ROW()-1),0))</f>
        <v>0</v>
      </c>
      <c r="E2197" s="217" cm="1">
        <f t="array" ref="E2197">IF(INDEX(I:I,ROW())&lt;&gt;"",VALUE(TRIM(LEFT(INDEX(I:I,ROW()),6))),0)</f>
        <v>0</v>
      </c>
      <c r="F2197" s="283"/>
      <c r="G2197" s="287"/>
      <c r="H2197" s="302"/>
      <c r="I2197" s="288"/>
      <c r="J2197" s="302"/>
      <c r="K2197" s="303"/>
      <c r="L2197" s="50"/>
      <c r="M2197" s="63"/>
    </row>
    <row r="2198" spans="1:13">
      <c r="A2198" s="44" cm="1">
        <f t="array" aca="1" ref="A2198" ca="1">IF(INDEX(B:B,ROW()),COUNTIF(OFFSET(INDEX(B:B,ROW()),ROW()*-1+6,,ROW()-5),TRUE),0)</f>
        <v>0</v>
      </c>
      <c r="B2198" s="44" t="b" cm="1">
        <f t="array" ref="B2198">AND(分科號=INDEX(E:E,ROW()),INDEX(D:D,ROW())&gt;=分起日,INDEX(D:D,ROW())&lt;=分訖日,IF(分專案="全部",TRUE,INDEX(J:J,ROW())=分專案))</f>
        <v>0</v>
      </c>
      <c r="C2198" s="45" cm="1">
        <f t="array" ref="C2198">IF(INDEX(F:F,ROW())&lt;&gt;"",INDEX(F:F,ROW()),IF(INDEX(E:E,ROW())&lt;&gt;0,INDEX(C:C,ROW()-1),0))</f>
        <v>0</v>
      </c>
      <c r="D2198" s="44" cm="1">
        <f t="array" ref="D2198">IF(INDEX(G:G,ROW())&lt;&gt;"",INDEX(G:G,ROW()),IF(INDEX(E:E,ROW())&lt;&gt;0,INDEX(D:D,ROW()-1),0))</f>
        <v>0</v>
      </c>
      <c r="E2198" s="217" cm="1">
        <f t="array" ref="E2198">IF(INDEX(I:I,ROW())&lt;&gt;"",VALUE(TRIM(LEFT(INDEX(I:I,ROW()),6))),0)</f>
        <v>0</v>
      </c>
      <c r="F2198" s="283"/>
      <c r="G2198" s="287"/>
      <c r="H2198" s="302"/>
      <c r="I2198" s="288"/>
      <c r="J2198" s="302"/>
      <c r="K2198" s="303"/>
      <c r="L2198" s="50"/>
      <c r="M2198" s="63"/>
    </row>
    <row r="2199" spans="1:13">
      <c r="A2199" s="44" cm="1">
        <f t="array" aca="1" ref="A2199" ca="1">IF(INDEX(B:B,ROW()),COUNTIF(OFFSET(INDEX(B:B,ROW()),ROW()*-1+6,,ROW()-5),TRUE),0)</f>
        <v>0</v>
      </c>
      <c r="B2199" s="44" t="b" cm="1">
        <f t="array" ref="B2199">AND(分科號=INDEX(E:E,ROW()),INDEX(D:D,ROW())&gt;=分起日,INDEX(D:D,ROW())&lt;=分訖日,IF(分專案="全部",TRUE,INDEX(J:J,ROW())=分專案))</f>
        <v>0</v>
      </c>
      <c r="C2199" s="45" cm="1">
        <f t="array" ref="C2199">IF(INDEX(F:F,ROW())&lt;&gt;"",INDEX(F:F,ROW()),IF(INDEX(E:E,ROW())&lt;&gt;0,INDEX(C:C,ROW()-1),0))</f>
        <v>0</v>
      </c>
      <c r="D2199" s="44" cm="1">
        <f t="array" ref="D2199">IF(INDEX(G:G,ROW())&lt;&gt;"",INDEX(G:G,ROW()),IF(INDEX(E:E,ROW())&lt;&gt;0,INDEX(D:D,ROW()-1),0))</f>
        <v>0</v>
      </c>
      <c r="E2199" s="217" cm="1">
        <f t="array" ref="E2199">IF(INDEX(I:I,ROW())&lt;&gt;"",VALUE(TRIM(LEFT(INDEX(I:I,ROW()),6))),0)</f>
        <v>0</v>
      </c>
      <c r="F2199" s="283"/>
      <c r="G2199" s="287"/>
      <c r="H2199" s="302"/>
      <c r="I2199" s="288"/>
      <c r="J2199" s="302"/>
      <c r="K2199" s="303"/>
      <c r="L2199" s="50"/>
      <c r="M2199" s="63"/>
    </row>
    <row r="2200" spans="1:13">
      <c r="A2200" s="44" cm="1">
        <f t="array" aca="1" ref="A2200" ca="1">IF(INDEX(B:B,ROW()),COUNTIF(OFFSET(INDEX(B:B,ROW()),ROW()*-1+6,,ROW()-5),TRUE),0)</f>
        <v>0</v>
      </c>
      <c r="B2200" s="44" t="b" cm="1">
        <f t="array" ref="B2200">AND(分科號=INDEX(E:E,ROW()),INDEX(D:D,ROW())&gt;=分起日,INDEX(D:D,ROW())&lt;=分訖日,IF(分專案="全部",TRUE,INDEX(J:J,ROW())=分專案))</f>
        <v>0</v>
      </c>
      <c r="C2200" s="45" cm="1">
        <f t="array" ref="C2200">IF(INDEX(F:F,ROW())&lt;&gt;"",INDEX(F:F,ROW()),IF(INDEX(E:E,ROW())&lt;&gt;0,INDEX(C:C,ROW()-1),0))</f>
        <v>0</v>
      </c>
      <c r="D2200" s="44" cm="1">
        <f t="array" ref="D2200">IF(INDEX(G:G,ROW())&lt;&gt;"",INDEX(G:G,ROW()),IF(INDEX(E:E,ROW())&lt;&gt;0,INDEX(D:D,ROW()-1),0))</f>
        <v>0</v>
      </c>
      <c r="E2200" s="217" cm="1">
        <f t="array" ref="E2200">IF(INDEX(I:I,ROW())&lt;&gt;"",VALUE(TRIM(LEFT(INDEX(I:I,ROW()),6))),0)</f>
        <v>0</v>
      </c>
      <c r="F2200" s="283"/>
      <c r="G2200" s="287"/>
      <c r="H2200" s="302"/>
      <c r="I2200" s="288"/>
      <c r="J2200" s="302"/>
      <c r="K2200" s="303"/>
      <c r="L2200" s="50"/>
      <c r="M2200" s="63"/>
    </row>
    <row r="2201" spans="1:13">
      <c r="A2201" s="44" cm="1">
        <f t="array" aca="1" ref="A2201" ca="1">IF(INDEX(B:B,ROW()),COUNTIF(OFFSET(INDEX(B:B,ROW()),ROW()*-1+6,,ROW()-5),TRUE),0)</f>
        <v>0</v>
      </c>
      <c r="B2201" s="44" t="b" cm="1">
        <f t="array" ref="B2201">AND(分科號=INDEX(E:E,ROW()),INDEX(D:D,ROW())&gt;=分起日,INDEX(D:D,ROW())&lt;=分訖日,IF(分專案="全部",TRUE,INDEX(J:J,ROW())=分專案))</f>
        <v>0</v>
      </c>
      <c r="C2201" s="45" cm="1">
        <f t="array" ref="C2201">IF(INDEX(F:F,ROW())&lt;&gt;"",INDEX(F:F,ROW()),IF(INDEX(E:E,ROW())&lt;&gt;0,INDEX(C:C,ROW()-1),0))</f>
        <v>0</v>
      </c>
      <c r="D2201" s="44" cm="1">
        <f t="array" ref="D2201">IF(INDEX(G:G,ROW())&lt;&gt;"",INDEX(G:G,ROW()),IF(INDEX(E:E,ROW())&lt;&gt;0,INDEX(D:D,ROW()-1),0))</f>
        <v>0</v>
      </c>
      <c r="E2201" s="217" cm="1">
        <f t="array" ref="E2201">IF(INDEX(I:I,ROW())&lt;&gt;"",VALUE(TRIM(LEFT(INDEX(I:I,ROW()),6))),0)</f>
        <v>0</v>
      </c>
      <c r="F2201" s="283"/>
      <c r="G2201" s="287"/>
      <c r="H2201" s="302"/>
      <c r="I2201" s="288"/>
      <c r="J2201" s="302"/>
      <c r="K2201" s="303"/>
      <c r="L2201" s="50"/>
      <c r="M2201" s="63"/>
    </row>
    <row r="2202" spans="1:13">
      <c r="A2202" s="44" cm="1">
        <f t="array" aca="1" ref="A2202" ca="1">IF(INDEX(B:B,ROW()),COUNTIF(OFFSET(INDEX(B:B,ROW()),ROW()*-1+6,,ROW()-5),TRUE),0)</f>
        <v>0</v>
      </c>
      <c r="B2202" s="44" t="b" cm="1">
        <f t="array" ref="B2202">AND(分科號=INDEX(E:E,ROW()),INDEX(D:D,ROW())&gt;=分起日,INDEX(D:D,ROW())&lt;=分訖日,IF(分專案="全部",TRUE,INDEX(J:J,ROW())=分專案))</f>
        <v>0</v>
      </c>
      <c r="C2202" s="45" cm="1">
        <f t="array" ref="C2202">IF(INDEX(F:F,ROW())&lt;&gt;"",INDEX(F:F,ROW()),IF(INDEX(E:E,ROW())&lt;&gt;0,INDEX(C:C,ROW()-1),0))</f>
        <v>0</v>
      </c>
      <c r="D2202" s="44" cm="1">
        <f t="array" ref="D2202">IF(INDEX(G:G,ROW())&lt;&gt;"",INDEX(G:G,ROW()),IF(INDEX(E:E,ROW())&lt;&gt;0,INDEX(D:D,ROW()-1),0))</f>
        <v>0</v>
      </c>
      <c r="E2202" s="217" cm="1">
        <f t="array" ref="E2202">IF(INDEX(I:I,ROW())&lt;&gt;"",VALUE(TRIM(LEFT(INDEX(I:I,ROW()),6))),0)</f>
        <v>0</v>
      </c>
      <c r="F2202" s="283"/>
      <c r="G2202" s="287"/>
      <c r="H2202" s="302"/>
      <c r="I2202" s="288"/>
      <c r="J2202" s="302"/>
      <c r="K2202" s="303"/>
      <c r="L2202" s="50"/>
      <c r="M2202" s="63"/>
    </row>
    <row r="2203" spans="1:13">
      <c r="A2203" s="44" cm="1">
        <f t="array" aca="1" ref="A2203" ca="1">IF(INDEX(B:B,ROW()),COUNTIF(OFFSET(INDEX(B:B,ROW()),ROW()*-1+6,,ROW()-5),TRUE),0)</f>
        <v>0</v>
      </c>
      <c r="B2203" s="44" t="b" cm="1">
        <f t="array" ref="B2203">AND(分科號=INDEX(E:E,ROW()),INDEX(D:D,ROW())&gt;=分起日,INDEX(D:D,ROW())&lt;=分訖日,IF(分專案="全部",TRUE,INDEX(J:J,ROW())=分專案))</f>
        <v>0</v>
      </c>
      <c r="C2203" s="45" cm="1">
        <f t="array" ref="C2203">IF(INDEX(F:F,ROW())&lt;&gt;"",INDEX(F:F,ROW()),IF(INDEX(E:E,ROW())&lt;&gt;0,INDEX(C:C,ROW()-1),0))</f>
        <v>0</v>
      </c>
      <c r="D2203" s="44" cm="1">
        <f t="array" ref="D2203">IF(INDEX(G:G,ROW())&lt;&gt;"",INDEX(G:G,ROW()),IF(INDEX(E:E,ROW())&lt;&gt;0,INDEX(D:D,ROW()-1),0))</f>
        <v>0</v>
      </c>
      <c r="E2203" s="217" cm="1">
        <f t="array" ref="E2203">IF(INDEX(I:I,ROW())&lt;&gt;"",VALUE(TRIM(LEFT(INDEX(I:I,ROW()),6))),0)</f>
        <v>0</v>
      </c>
      <c r="F2203" s="283"/>
      <c r="G2203" s="287"/>
      <c r="H2203" s="302"/>
      <c r="I2203" s="288"/>
      <c r="J2203" s="302"/>
      <c r="K2203" s="303"/>
      <c r="L2203" s="50"/>
      <c r="M2203" s="63"/>
    </row>
    <row r="2204" spans="1:13">
      <c r="A2204" s="44" cm="1">
        <f t="array" aca="1" ref="A2204" ca="1">IF(INDEX(B:B,ROW()),COUNTIF(OFFSET(INDEX(B:B,ROW()),ROW()*-1+6,,ROW()-5),TRUE),0)</f>
        <v>0</v>
      </c>
      <c r="B2204" s="44" t="b" cm="1">
        <f t="array" ref="B2204">AND(分科號=INDEX(E:E,ROW()),INDEX(D:D,ROW())&gt;=分起日,INDEX(D:D,ROW())&lt;=分訖日,IF(分專案="全部",TRUE,INDEX(J:J,ROW())=分專案))</f>
        <v>0</v>
      </c>
      <c r="C2204" s="45" cm="1">
        <f t="array" ref="C2204">IF(INDEX(F:F,ROW())&lt;&gt;"",INDEX(F:F,ROW()),IF(INDEX(E:E,ROW())&lt;&gt;0,INDEX(C:C,ROW()-1),0))</f>
        <v>0</v>
      </c>
      <c r="D2204" s="44" cm="1">
        <f t="array" ref="D2204">IF(INDEX(G:G,ROW())&lt;&gt;"",INDEX(G:G,ROW()),IF(INDEX(E:E,ROW())&lt;&gt;0,INDEX(D:D,ROW()-1),0))</f>
        <v>0</v>
      </c>
      <c r="E2204" s="217" cm="1">
        <f t="array" ref="E2204">IF(INDEX(I:I,ROW())&lt;&gt;"",VALUE(TRIM(LEFT(INDEX(I:I,ROW()),6))),0)</f>
        <v>0</v>
      </c>
      <c r="F2204" s="283"/>
      <c r="G2204" s="287"/>
      <c r="H2204" s="302"/>
      <c r="I2204" s="288"/>
      <c r="J2204" s="302"/>
      <c r="K2204" s="303"/>
      <c r="L2204" s="50"/>
      <c r="M2204" s="63"/>
    </row>
    <row r="2205" spans="1:13">
      <c r="A2205" s="44" cm="1">
        <f t="array" aca="1" ref="A2205" ca="1">IF(INDEX(B:B,ROW()),COUNTIF(OFFSET(INDEX(B:B,ROW()),ROW()*-1+6,,ROW()-5),TRUE),0)</f>
        <v>0</v>
      </c>
      <c r="B2205" s="44" t="b" cm="1">
        <f t="array" ref="B2205">AND(分科號=INDEX(E:E,ROW()),INDEX(D:D,ROW())&gt;=分起日,INDEX(D:D,ROW())&lt;=分訖日,IF(分專案="全部",TRUE,INDEX(J:J,ROW())=分專案))</f>
        <v>0</v>
      </c>
      <c r="C2205" s="45" cm="1">
        <f t="array" ref="C2205">IF(INDEX(F:F,ROW())&lt;&gt;"",INDEX(F:F,ROW()),IF(INDEX(E:E,ROW())&lt;&gt;0,INDEX(C:C,ROW()-1),0))</f>
        <v>0</v>
      </c>
      <c r="D2205" s="44" cm="1">
        <f t="array" ref="D2205">IF(INDEX(G:G,ROW())&lt;&gt;"",INDEX(G:G,ROW()),IF(INDEX(E:E,ROW())&lt;&gt;0,INDEX(D:D,ROW()-1),0))</f>
        <v>0</v>
      </c>
      <c r="E2205" s="217" cm="1">
        <f t="array" ref="E2205">IF(INDEX(I:I,ROW())&lt;&gt;"",VALUE(TRIM(LEFT(INDEX(I:I,ROW()),6))),0)</f>
        <v>0</v>
      </c>
      <c r="F2205" s="283"/>
      <c r="G2205" s="287"/>
      <c r="H2205" s="302"/>
      <c r="I2205" s="288"/>
      <c r="J2205" s="302"/>
      <c r="K2205" s="303"/>
      <c r="L2205" s="50"/>
      <c r="M2205" s="63"/>
    </row>
    <row r="2206" spans="1:13">
      <c r="A2206" s="44" cm="1">
        <f t="array" aca="1" ref="A2206" ca="1">IF(INDEX(B:B,ROW()),COUNTIF(OFFSET(INDEX(B:B,ROW()),ROW()*-1+6,,ROW()-5),TRUE),0)</f>
        <v>0</v>
      </c>
      <c r="B2206" s="44" t="b" cm="1">
        <f t="array" ref="B2206">AND(分科號=INDEX(E:E,ROW()),INDEX(D:D,ROW())&gt;=分起日,INDEX(D:D,ROW())&lt;=分訖日,IF(分專案="全部",TRUE,INDEX(J:J,ROW())=分專案))</f>
        <v>0</v>
      </c>
      <c r="C2206" s="45" cm="1">
        <f t="array" ref="C2206">IF(INDEX(F:F,ROW())&lt;&gt;"",INDEX(F:F,ROW()),IF(INDEX(E:E,ROW())&lt;&gt;0,INDEX(C:C,ROW()-1),0))</f>
        <v>0</v>
      </c>
      <c r="D2206" s="44" cm="1">
        <f t="array" ref="D2206">IF(INDEX(G:G,ROW())&lt;&gt;"",INDEX(G:G,ROW()),IF(INDEX(E:E,ROW())&lt;&gt;0,INDEX(D:D,ROW()-1),0))</f>
        <v>0</v>
      </c>
      <c r="E2206" s="217" cm="1">
        <f t="array" ref="E2206">IF(INDEX(I:I,ROW())&lt;&gt;"",VALUE(TRIM(LEFT(INDEX(I:I,ROW()),6))),0)</f>
        <v>0</v>
      </c>
      <c r="F2206" s="283"/>
      <c r="G2206" s="287"/>
      <c r="H2206" s="302"/>
      <c r="I2206" s="288"/>
      <c r="J2206" s="302"/>
      <c r="K2206" s="303"/>
      <c r="L2206" s="50"/>
      <c r="M2206" s="63"/>
    </row>
    <row r="2207" spans="1:13">
      <c r="A2207" s="44" cm="1">
        <f t="array" aca="1" ref="A2207" ca="1">IF(INDEX(B:B,ROW()),COUNTIF(OFFSET(INDEX(B:B,ROW()),ROW()*-1+6,,ROW()-5),TRUE),0)</f>
        <v>0</v>
      </c>
      <c r="B2207" s="44" t="b" cm="1">
        <f t="array" ref="B2207">AND(分科號=INDEX(E:E,ROW()),INDEX(D:D,ROW())&gt;=分起日,INDEX(D:D,ROW())&lt;=分訖日,IF(分專案="全部",TRUE,INDEX(J:J,ROW())=分專案))</f>
        <v>0</v>
      </c>
      <c r="C2207" s="45" cm="1">
        <f t="array" ref="C2207">IF(INDEX(F:F,ROW())&lt;&gt;"",INDEX(F:F,ROW()),IF(INDEX(E:E,ROW())&lt;&gt;0,INDEX(C:C,ROW()-1),0))</f>
        <v>0</v>
      </c>
      <c r="D2207" s="44" cm="1">
        <f t="array" ref="D2207">IF(INDEX(G:G,ROW())&lt;&gt;"",INDEX(G:G,ROW()),IF(INDEX(E:E,ROW())&lt;&gt;0,INDEX(D:D,ROW()-1),0))</f>
        <v>0</v>
      </c>
      <c r="E2207" s="217" cm="1">
        <f t="array" ref="E2207">IF(INDEX(I:I,ROW())&lt;&gt;"",VALUE(TRIM(LEFT(INDEX(I:I,ROW()),6))),0)</f>
        <v>0</v>
      </c>
      <c r="F2207" s="283"/>
      <c r="G2207" s="287"/>
      <c r="H2207" s="302"/>
      <c r="I2207" s="288"/>
      <c r="J2207" s="302"/>
      <c r="K2207" s="303"/>
      <c r="L2207" s="50"/>
      <c r="M2207" s="63"/>
    </row>
    <row r="2208" spans="1:13">
      <c r="A2208" s="44" cm="1">
        <f t="array" aca="1" ref="A2208" ca="1">IF(INDEX(B:B,ROW()),COUNTIF(OFFSET(INDEX(B:B,ROW()),ROW()*-1+6,,ROW()-5),TRUE),0)</f>
        <v>0</v>
      </c>
      <c r="B2208" s="44" t="b" cm="1">
        <f t="array" ref="B2208">AND(分科號=INDEX(E:E,ROW()),INDEX(D:D,ROW())&gt;=分起日,INDEX(D:D,ROW())&lt;=分訖日,IF(分專案="全部",TRUE,INDEX(J:J,ROW())=分專案))</f>
        <v>0</v>
      </c>
      <c r="C2208" s="45" cm="1">
        <f t="array" ref="C2208">IF(INDEX(F:F,ROW())&lt;&gt;"",INDEX(F:F,ROW()),IF(INDEX(E:E,ROW())&lt;&gt;0,INDEX(C:C,ROW()-1),0))</f>
        <v>0</v>
      </c>
      <c r="D2208" s="44" cm="1">
        <f t="array" ref="D2208">IF(INDEX(G:G,ROW())&lt;&gt;"",INDEX(G:G,ROW()),IF(INDEX(E:E,ROW())&lt;&gt;0,INDEX(D:D,ROW()-1),0))</f>
        <v>0</v>
      </c>
      <c r="E2208" s="217" cm="1">
        <f t="array" ref="E2208">IF(INDEX(I:I,ROW())&lt;&gt;"",VALUE(TRIM(LEFT(INDEX(I:I,ROW()),6))),0)</f>
        <v>0</v>
      </c>
      <c r="F2208" s="283"/>
      <c r="G2208" s="287"/>
      <c r="H2208" s="302"/>
      <c r="I2208" s="288"/>
      <c r="J2208" s="302"/>
      <c r="K2208" s="303"/>
      <c r="L2208" s="50"/>
      <c r="M2208" s="63"/>
    </row>
    <row r="2209" spans="1:13">
      <c r="A2209" s="44" cm="1">
        <f t="array" aca="1" ref="A2209" ca="1">IF(INDEX(B:B,ROW()),COUNTIF(OFFSET(INDEX(B:B,ROW()),ROW()*-1+6,,ROW()-5),TRUE),0)</f>
        <v>0</v>
      </c>
      <c r="B2209" s="44" t="b" cm="1">
        <f t="array" ref="B2209">AND(分科號=INDEX(E:E,ROW()),INDEX(D:D,ROW())&gt;=分起日,INDEX(D:D,ROW())&lt;=分訖日,IF(分專案="全部",TRUE,INDEX(J:J,ROW())=分專案))</f>
        <v>0</v>
      </c>
      <c r="C2209" s="45" cm="1">
        <f t="array" ref="C2209">IF(INDEX(F:F,ROW())&lt;&gt;"",INDEX(F:F,ROW()),IF(INDEX(E:E,ROW())&lt;&gt;0,INDEX(C:C,ROW()-1),0))</f>
        <v>0</v>
      </c>
      <c r="D2209" s="44" cm="1">
        <f t="array" ref="D2209">IF(INDEX(G:G,ROW())&lt;&gt;"",INDEX(G:G,ROW()),IF(INDEX(E:E,ROW())&lt;&gt;0,INDEX(D:D,ROW()-1),0))</f>
        <v>0</v>
      </c>
      <c r="E2209" s="217" cm="1">
        <f t="array" ref="E2209">IF(INDEX(I:I,ROW())&lt;&gt;"",VALUE(TRIM(LEFT(INDEX(I:I,ROW()),6))),0)</f>
        <v>0</v>
      </c>
      <c r="F2209" s="283"/>
      <c r="G2209" s="287"/>
      <c r="H2209" s="302"/>
      <c r="I2209" s="288"/>
      <c r="J2209" s="302"/>
      <c r="K2209" s="303"/>
      <c r="L2209" s="50"/>
      <c r="M2209" s="63"/>
    </row>
    <row r="2210" spans="1:13">
      <c r="A2210" s="44" cm="1">
        <f t="array" aca="1" ref="A2210" ca="1">IF(INDEX(B:B,ROW()),COUNTIF(OFFSET(INDEX(B:B,ROW()),ROW()*-1+6,,ROW()-5),TRUE),0)</f>
        <v>0</v>
      </c>
      <c r="B2210" s="44" t="b" cm="1">
        <f t="array" ref="B2210">AND(分科號=INDEX(E:E,ROW()),INDEX(D:D,ROW())&gt;=分起日,INDEX(D:D,ROW())&lt;=分訖日,IF(分專案="全部",TRUE,INDEX(J:J,ROW())=分專案))</f>
        <v>0</v>
      </c>
      <c r="C2210" s="45" cm="1">
        <f t="array" ref="C2210">IF(INDEX(F:F,ROW())&lt;&gt;"",INDEX(F:F,ROW()),IF(INDEX(E:E,ROW())&lt;&gt;0,INDEX(C:C,ROW()-1),0))</f>
        <v>0</v>
      </c>
      <c r="D2210" s="44" cm="1">
        <f t="array" ref="D2210">IF(INDEX(G:G,ROW())&lt;&gt;"",INDEX(G:G,ROW()),IF(INDEX(E:E,ROW())&lt;&gt;0,INDEX(D:D,ROW()-1),0))</f>
        <v>0</v>
      </c>
      <c r="E2210" s="217" cm="1">
        <f t="array" ref="E2210">IF(INDEX(I:I,ROW())&lt;&gt;"",VALUE(TRIM(LEFT(INDEX(I:I,ROW()),6))),0)</f>
        <v>0</v>
      </c>
      <c r="F2210" s="283"/>
      <c r="G2210" s="287"/>
      <c r="H2210" s="302"/>
      <c r="I2210" s="288"/>
      <c r="J2210" s="302"/>
      <c r="K2210" s="303"/>
      <c r="L2210" s="50"/>
      <c r="M2210" s="63"/>
    </row>
    <row r="2211" spans="1:13">
      <c r="A2211" s="44" cm="1">
        <f t="array" aca="1" ref="A2211" ca="1">IF(INDEX(B:B,ROW()),COUNTIF(OFFSET(INDEX(B:B,ROW()),ROW()*-1+6,,ROW()-5),TRUE),0)</f>
        <v>0</v>
      </c>
      <c r="B2211" s="44" t="b" cm="1">
        <f t="array" ref="B2211">AND(分科號=INDEX(E:E,ROW()),INDEX(D:D,ROW())&gt;=分起日,INDEX(D:D,ROW())&lt;=分訖日,IF(分專案="全部",TRUE,INDEX(J:J,ROW())=分專案))</f>
        <v>0</v>
      </c>
      <c r="C2211" s="45" cm="1">
        <f t="array" ref="C2211">IF(INDEX(F:F,ROW())&lt;&gt;"",INDEX(F:F,ROW()),IF(INDEX(E:E,ROW())&lt;&gt;0,INDEX(C:C,ROW()-1),0))</f>
        <v>0</v>
      </c>
      <c r="D2211" s="44" cm="1">
        <f t="array" ref="D2211">IF(INDEX(G:G,ROW())&lt;&gt;"",INDEX(G:G,ROW()),IF(INDEX(E:E,ROW())&lt;&gt;0,INDEX(D:D,ROW()-1),0))</f>
        <v>0</v>
      </c>
      <c r="E2211" s="217" cm="1">
        <f t="array" ref="E2211">IF(INDEX(I:I,ROW())&lt;&gt;"",VALUE(TRIM(LEFT(INDEX(I:I,ROW()),6))),0)</f>
        <v>0</v>
      </c>
      <c r="F2211" s="283"/>
      <c r="G2211" s="287"/>
      <c r="H2211" s="302"/>
      <c r="I2211" s="288"/>
      <c r="J2211" s="302"/>
      <c r="K2211" s="303"/>
      <c r="L2211" s="50"/>
      <c r="M2211" s="63"/>
    </row>
    <row r="2212" spans="1:13">
      <c r="A2212" s="44" cm="1">
        <f t="array" aca="1" ref="A2212" ca="1">IF(INDEX(B:B,ROW()),COUNTIF(OFFSET(INDEX(B:B,ROW()),ROW()*-1+6,,ROW()-5),TRUE),0)</f>
        <v>0</v>
      </c>
      <c r="B2212" s="44" t="b" cm="1">
        <f t="array" ref="B2212">AND(分科號=INDEX(E:E,ROW()),INDEX(D:D,ROW())&gt;=分起日,INDEX(D:D,ROW())&lt;=分訖日,IF(分專案="全部",TRUE,INDEX(J:J,ROW())=分專案))</f>
        <v>0</v>
      </c>
      <c r="C2212" s="45" cm="1">
        <f t="array" ref="C2212">IF(INDEX(F:F,ROW())&lt;&gt;"",INDEX(F:F,ROW()),IF(INDEX(E:E,ROW())&lt;&gt;0,INDEX(C:C,ROW()-1),0))</f>
        <v>0</v>
      </c>
      <c r="D2212" s="44" cm="1">
        <f t="array" ref="D2212">IF(INDEX(G:G,ROW())&lt;&gt;"",INDEX(G:G,ROW()),IF(INDEX(E:E,ROW())&lt;&gt;0,INDEX(D:D,ROW()-1),0))</f>
        <v>0</v>
      </c>
      <c r="E2212" s="217" cm="1">
        <f t="array" ref="E2212">IF(INDEX(I:I,ROW())&lt;&gt;"",VALUE(TRIM(LEFT(INDEX(I:I,ROW()),6))),0)</f>
        <v>0</v>
      </c>
      <c r="F2212" s="283"/>
      <c r="G2212" s="287"/>
      <c r="H2212" s="302"/>
      <c r="I2212" s="288"/>
      <c r="J2212" s="302"/>
      <c r="K2212" s="303"/>
      <c r="L2212" s="50"/>
      <c r="M2212" s="63"/>
    </row>
    <row r="2213" spans="1:13">
      <c r="A2213" s="44" cm="1">
        <f t="array" aca="1" ref="A2213" ca="1">IF(INDEX(B:B,ROW()),COUNTIF(OFFSET(INDEX(B:B,ROW()),ROW()*-1+6,,ROW()-5),TRUE),0)</f>
        <v>0</v>
      </c>
      <c r="B2213" s="44" t="b" cm="1">
        <f t="array" ref="B2213">AND(分科號=INDEX(E:E,ROW()),INDEX(D:D,ROW())&gt;=分起日,INDEX(D:D,ROW())&lt;=分訖日,IF(分專案="全部",TRUE,INDEX(J:J,ROW())=分專案))</f>
        <v>0</v>
      </c>
      <c r="C2213" s="45" cm="1">
        <f t="array" ref="C2213">IF(INDEX(F:F,ROW())&lt;&gt;"",INDEX(F:F,ROW()),IF(INDEX(E:E,ROW())&lt;&gt;0,INDEX(C:C,ROW()-1),0))</f>
        <v>0</v>
      </c>
      <c r="D2213" s="44" cm="1">
        <f t="array" ref="D2213">IF(INDEX(G:G,ROW())&lt;&gt;"",INDEX(G:G,ROW()),IF(INDEX(E:E,ROW())&lt;&gt;0,INDEX(D:D,ROW()-1),0))</f>
        <v>0</v>
      </c>
      <c r="E2213" s="217" cm="1">
        <f t="array" ref="E2213">IF(INDEX(I:I,ROW())&lt;&gt;"",VALUE(TRIM(LEFT(INDEX(I:I,ROW()),6))),0)</f>
        <v>0</v>
      </c>
      <c r="F2213" s="283"/>
      <c r="G2213" s="287"/>
      <c r="H2213" s="302"/>
      <c r="I2213" s="288"/>
      <c r="J2213" s="302"/>
      <c r="K2213" s="303"/>
      <c r="L2213" s="50"/>
      <c r="M2213" s="63"/>
    </row>
    <row r="2214" spans="1:13">
      <c r="A2214" s="44" cm="1">
        <f t="array" aca="1" ref="A2214" ca="1">IF(INDEX(B:B,ROW()),COUNTIF(OFFSET(INDEX(B:B,ROW()),ROW()*-1+6,,ROW()-5),TRUE),0)</f>
        <v>0</v>
      </c>
      <c r="B2214" s="44" t="b" cm="1">
        <f t="array" ref="B2214">AND(分科號=INDEX(E:E,ROW()),INDEX(D:D,ROW())&gt;=分起日,INDEX(D:D,ROW())&lt;=分訖日,IF(分專案="全部",TRUE,INDEX(J:J,ROW())=分專案))</f>
        <v>0</v>
      </c>
      <c r="C2214" s="45" cm="1">
        <f t="array" ref="C2214">IF(INDEX(F:F,ROW())&lt;&gt;"",INDEX(F:F,ROW()),IF(INDEX(E:E,ROW())&lt;&gt;0,INDEX(C:C,ROW()-1),0))</f>
        <v>0</v>
      </c>
      <c r="D2214" s="44" cm="1">
        <f t="array" ref="D2214">IF(INDEX(G:G,ROW())&lt;&gt;"",INDEX(G:G,ROW()),IF(INDEX(E:E,ROW())&lt;&gt;0,INDEX(D:D,ROW()-1),0))</f>
        <v>0</v>
      </c>
      <c r="E2214" s="217" cm="1">
        <f t="array" ref="E2214">IF(INDEX(I:I,ROW())&lt;&gt;"",VALUE(TRIM(LEFT(INDEX(I:I,ROW()),6))),0)</f>
        <v>0</v>
      </c>
      <c r="F2214" s="283"/>
      <c r="G2214" s="287"/>
      <c r="H2214" s="302"/>
      <c r="I2214" s="288"/>
      <c r="J2214" s="302"/>
      <c r="K2214" s="303"/>
      <c r="L2214" s="50"/>
      <c r="M2214" s="63"/>
    </row>
    <row r="2215" spans="1:13">
      <c r="A2215" s="44" cm="1">
        <f t="array" aca="1" ref="A2215" ca="1">IF(INDEX(B:B,ROW()),COUNTIF(OFFSET(INDEX(B:B,ROW()),ROW()*-1+6,,ROW()-5),TRUE),0)</f>
        <v>0</v>
      </c>
      <c r="B2215" s="44" t="b" cm="1">
        <f t="array" ref="B2215">AND(分科號=INDEX(E:E,ROW()),INDEX(D:D,ROW())&gt;=分起日,INDEX(D:D,ROW())&lt;=分訖日,IF(分專案="全部",TRUE,INDEX(J:J,ROW())=分專案))</f>
        <v>0</v>
      </c>
      <c r="C2215" s="45" cm="1">
        <f t="array" ref="C2215">IF(INDEX(F:F,ROW())&lt;&gt;"",INDEX(F:F,ROW()),IF(INDEX(E:E,ROW())&lt;&gt;0,INDEX(C:C,ROW()-1),0))</f>
        <v>0</v>
      </c>
      <c r="D2215" s="44" cm="1">
        <f t="array" ref="D2215">IF(INDEX(G:G,ROW())&lt;&gt;"",INDEX(G:G,ROW()),IF(INDEX(E:E,ROW())&lt;&gt;0,INDEX(D:D,ROW()-1),0))</f>
        <v>0</v>
      </c>
      <c r="E2215" s="217" cm="1">
        <f t="array" ref="E2215">IF(INDEX(I:I,ROW())&lt;&gt;"",VALUE(TRIM(LEFT(INDEX(I:I,ROW()),6))),0)</f>
        <v>0</v>
      </c>
      <c r="F2215" s="283"/>
      <c r="G2215" s="287"/>
      <c r="H2215" s="302"/>
      <c r="I2215" s="288"/>
      <c r="J2215" s="302"/>
      <c r="K2215" s="303"/>
      <c r="L2215" s="50"/>
      <c r="M2215" s="63"/>
    </row>
    <row r="2216" spans="1:13">
      <c r="A2216" s="44" cm="1">
        <f t="array" aca="1" ref="A2216" ca="1">IF(INDEX(B:B,ROW()),COUNTIF(OFFSET(INDEX(B:B,ROW()),ROW()*-1+6,,ROW()-5),TRUE),0)</f>
        <v>0</v>
      </c>
      <c r="B2216" s="44" t="b" cm="1">
        <f t="array" ref="B2216">AND(分科號=INDEX(E:E,ROW()),INDEX(D:D,ROW())&gt;=分起日,INDEX(D:D,ROW())&lt;=分訖日,IF(分專案="全部",TRUE,INDEX(J:J,ROW())=分專案))</f>
        <v>0</v>
      </c>
      <c r="C2216" s="45" cm="1">
        <f t="array" ref="C2216">IF(INDEX(F:F,ROW())&lt;&gt;"",INDEX(F:F,ROW()),IF(INDEX(E:E,ROW())&lt;&gt;0,INDEX(C:C,ROW()-1),0))</f>
        <v>0</v>
      </c>
      <c r="D2216" s="44" cm="1">
        <f t="array" ref="D2216">IF(INDEX(G:G,ROW())&lt;&gt;"",INDEX(G:G,ROW()),IF(INDEX(E:E,ROW())&lt;&gt;0,INDEX(D:D,ROW()-1),0))</f>
        <v>0</v>
      </c>
      <c r="E2216" s="217" cm="1">
        <f t="array" ref="E2216">IF(INDEX(I:I,ROW())&lt;&gt;"",VALUE(TRIM(LEFT(INDEX(I:I,ROW()),6))),0)</f>
        <v>0</v>
      </c>
      <c r="F2216" s="283"/>
      <c r="G2216" s="287"/>
      <c r="H2216" s="302"/>
      <c r="I2216" s="288"/>
      <c r="J2216" s="302"/>
      <c r="K2216" s="303"/>
      <c r="L2216" s="50"/>
      <c r="M2216" s="63"/>
    </row>
    <row r="2217" spans="1:13">
      <c r="A2217" s="44" cm="1">
        <f t="array" aca="1" ref="A2217" ca="1">IF(INDEX(B:B,ROW()),COUNTIF(OFFSET(INDEX(B:B,ROW()),ROW()*-1+6,,ROW()-5),TRUE),0)</f>
        <v>0</v>
      </c>
      <c r="B2217" s="44" t="b" cm="1">
        <f t="array" ref="B2217">AND(分科號=INDEX(E:E,ROW()),INDEX(D:D,ROW())&gt;=分起日,INDEX(D:D,ROW())&lt;=分訖日,IF(分專案="全部",TRUE,INDEX(J:J,ROW())=分專案))</f>
        <v>0</v>
      </c>
      <c r="C2217" s="45" cm="1">
        <f t="array" ref="C2217">IF(INDEX(F:F,ROW())&lt;&gt;"",INDEX(F:F,ROW()),IF(INDEX(E:E,ROW())&lt;&gt;0,INDEX(C:C,ROW()-1),0))</f>
        <v>0</v>
      </c>
      <c r="D2217" s="44" cm="1">
        <f t="array" ref="D2217">IF(INDEX(G:G,ROW())&lt;&gt;"",INDEX(G:G,ROW()),IF(INDEX(E:E,ROW())&lt;&gt;0,INDEX(D:D,ROW()-1),0))</f>
        <v>0</v>
      </c>
      <c r="E2217" s="217" cm="1">
        <f t="array" ref="E2217">IF(INDEX(I:I,ROW())&lt;&gt;"",VALUE(TRIM(LEFT(INDEX(I:I,ROW()),6))),0)</f>
        <v>0</v>
      </c>
      <c r="F2217" s="283"/>
      <c r="G2217" s="287"/>
      <c r="H2217" s="302"/>
      <c r="I2217" s="288"/>
      <c r="J2217" s="302"/>
      <c r="K2217" s="303"/>
      <c r="L2217" s="50"/>
      <c r="M2217" s="63"/>
    </row>
    <row r="2218" spans="1:13">
      <c r="A2218" s="44" cm="1">
        <f t="array" aca="1" ref="A2218" ca="1">IF(INDEX(B:B,ROW()),COUNTIF(OFFSET(INDEX(B:B,ROW()),ROW()*-1+6,,ROW()-5),TRUE),0)</f>
        <v>0</v>
      </c>
      <c r="B2218" s="44" t="b" cm="1">
        <f t="array" ref="B2218">AND(分科號=INDEX(E:E,ROW()),INDEX(D:D,ROW())&gt;=分起日,INDEX(D:D,ROW())&lt;=分訖日,IF(分專案="全部",TRUE,INDEX(J:J,ROW())=分專案))</f>
        <v>0</v>
      </c>
      <c r="C2218" s="45" cm="1">
        <f t="array" ref="C2218">IF(INDEX(F:F,ROW())&lt;&gt;"",INDEX(F:F,ROW()),IF(INDEX(E:E,ROW())&lt;&gt;0,INDEX(C:C,ROW()-1),0))</f>
        <v>0</v>
      </c>
      <c r="D2218" s="44" cm="1">
        <f t="array" ref="D2218">IF(INDEX(G:G,ROW())&lt;&gt;"",INDEX(G:G,ROW()),IF(INDEX(E:E,ROW())&lt;&gt;0,INDEX(D:D,ROW()-1),0))</f>
        <v>0</v>
      </c>
      <c r="E2218" s="217" cm="1">
        <f t="array" ref="E2218">IF(INDEX(I:I,ROW())&lt;&gt;"",VALUE(TRIM(LEFT(INDEX(I:I,ROW()),6))),0)</f>
        <v>0</v>
      </c>
      <c r="F2218" s="283"/>
      <c r="G2218" s="287"/>
      <c r="H2218" s="302"/>
      <c r="I2218" s="288"/>
      <c r="J2218" s="302"/>
      <c r="K2218" s="303"/>
      <c r="L2218" s="50"/>
      <c r="M2218" s="63"/>
    </row>
    <row r="2219" spans="1:13">
      <c r="A2219" s="44" cm="1">
        <f t="array" aca="1" ref="A2219" ca="1">IF(INDEX(B:B,ROW()),COUNTIF(OFFSET(INDEX(B:B,ROW()),ROW()*-1+6,,ROW()-5),TRUE),0)</f>
        <v>0</v>
      </c>
      <c r="B2219" s="44" t="b" cm="1">
        <f t="array" ref="B2219">AND(分科號=INDEX(E:E,ROW()),INDEX(D:D,ROW())&gt;=分起日,INDEX(D:D,ROW())&lt;=分訖日,IF(分專案="全部",TRUE,INDEX(J:J,ROW())=分專案))</f>
        <v>0</v>
      </c>
      <c r="C2219" s="45" cm="1">
        <f t="array" ref="C2219">IF(INDEX(F:F,ROW())&lt;&gt;"",INDEX(F:F,ROW()),IF(INDEX(E:E,ROW())&lt;&gt;0,INDEX(C:C,ROW()-1),0))</f>
        <v>0</v>
      </c>
      <c r="D2219" s="44" cm="1">
        <f t="array" ref="D2219">IF(INDEX(G:G,ROW())&lt;&gt;"",INDEX(G:G,ROW()),IF(INDEX(E:E,ROW())&lt;&gt;0,INDEX(D:D,ROW()-1),0))</f>
        <v>0</v>
      </c>
      <c r="E2219" s="217" cm="1">
        <f t="array" ref="E2219">IF(INDEX(I:I,ROW())&lt;&gt;"",VALUE(TRIM(LEFT(INDEX(I:I,ROW()),6))),0)</f>
        <v>0</v>
      </c>
      <c r="F2219" s="283"/>
      <c r="G2219" s="287"/>
      <c r="H2219" s="302"/>
      <c r="I2219" s="288"/>
      <c r="J2219" s="302"/>
      <c r="K2219" s="303"/>
      <c r="L2219" s="50"/>
      <c r="M2219" s="63"/>
    </row>
    <row r="2220" spans="1:13">
      <c r="A2220" s="44" cm="1">
        <f t="array" aca="1" ref="A2220" ca="1">IF(INDEX(B:B,ROW()),COUNTIF(OFFSET(INDEX(B:B,ROW()),ROW()*-1+6,,ROW()-5),TRUE),0)</f>
        <v>0</v>
      </c>
      <c r="B2220" s="44" t="b" cm="1">
        <f t="array" ref="B2220">AND(分科號=INDEX(E:E,ROW()),INDEX(D:D,ROW())&gt;=分起日,INDEX(D:D,ROW())&lt;=分訖日,IF(分專案="全部",TRUE,INDEX(J:J,ROW())=分專案))</f>
        <v>0</v>
      </c>
      <c r="C2220" s="45" cm="1">
        <f t="array" ref="C2220">IF(INDEX(F:F,ROW())&lt;&gt;"",INDEX(F:F,ROW()),IF(INDEX(E:E,ROW())&lt;&gt;0,INDEX(C:C,ROW()-1),0))</f>
        <v>0</v>
      </c>
      <c r="D2220" s="44" cm="1">
        <f t="array" ref="D2220">IF(INDEX(G:G,ROW())&lt;&gt;"",INDEX(G:G,ROW()),IF(INDEX(E:E,ROW())&lt;&gt;0,INDEX(D:D,ROW()-1),0))</f>
        <v>0</v>
      </c>
      <c r="E2220" s="217" cm="1">
        <f t="array" ref="E2220">IF(INDEX(I:I,ROW())&lt;&gt;"",VALUE(TRIM(LEFT(INDEX(I:I,ROW()),6))),0)</f>
        <v>0</v>
      </c>
      <c r="F2220" s="283"/>
      <c r="G2220" s="287"/>
      <c r="H2220" s="302"/>
      <c r="I2220" s="288"/>
      <c r="J2220" s="302"/>
      <c r="K2220" s="303"/>
      <c r="L2220" s="50"/>
      <c r="M2220" s="63"/>
    </row>
    <row r="2221" spans="1:13">
      <c r="A2221" s="44" cm="1">
        <f t="array" aca="1" ref="A2221" ca="1">IF(INDEX(B:B,ROW()),COUNTIF(OFFSET(INDEX(B:B,ROW()),ROW()*-1+6,,ROW()-5),TRUE),0)</f>
        <v>0</v>
      </c>
      <c r="B2221" s="44" t="b" cm="1">
        <f t="array" ref="B2221">AND(分科號=INDEX(E:E,ROW()),INDEX(D:D,ROW())&gt;=分起日,INDEX(D:D,ROW())&lt;=分訖日,IF(分專案="全部",TRUE,INDEX(J:J,ROW())=分專案))</f>
        <v>0</v>
      </c>
      <c r="C2221" s="45" cm="1">
        <f t="array" ref="C2221">IF(INDEX(F:F,ROW())&lt;&gt;"",INDEX(F:F,ROW()),IF(INDEX(E:E,ROW())&lt;&gt;0,INDEX(C:C,ROW()-1),0))</f>
        <v>0</v>
      </c>
      <c r="D2221" s="44" cm="1">
        <f t="array" ref="D2221">IF(INDEX(G:G,ROW())&lt;&gt;"",INDEX(G:G,ROW()),IF(INDEX(E:E,ROW())&lt;&gt;0,INDEX(D:D,ROW()-1),0))</f>
        <v>0</v>
      </c>
      <c r="E2221" s="217" cm="1">
        <f t="array" ref="E2221">IF(INDEX(I:I,ROW())&lt;&gt;"",VALUE(TRIM(LEFT(INDEX(I:I,ROW()),6))),0)</f>
        <v>0</v>
      </c>
      <c r="F2221" s="283"/>
      <c r="G2221" s="287"/>
      <c r="H2221" s="302"/>
      <c r="I2221" s="288"/>
      <c r="J2221" s="302"/>
      <c r="K2221" s="303"/>
      <c r="L2221" s="50"/>
      <c r="M2221" s="63"/>
    </row>
    <row r="2222" spans="1:13">
      <c r="A2222" s="44" cm="1">
        <f t="array" aca="1" ref="A2222" ca="1">IF(INDEX(B:B,ROW()),COUNTIF(OFFSET(INDEX(B:B,ROW()),ROW()*-1+6,,ROW()-5),TRUE),0)</f>
        <v>0</v>
      </c>
      <c r="B2222" s="44" t="b" cm="1">
        <f t="array" ref="B2222">AND(分科號=INDEX(E:E,ROW()),INDEX(D:D,ROW())&gt;=分起日,INDEX(D:D,ROW())&lt;=分訖日,IF(分專案="全部",TRUE,INDEX(J:J,ROW())=分專案))</f>
        <v>0</v>
      </c>
      <c r="C2222" s="45" cm="1">
        <f t="array" ref="C2222">IF(INDEX(F:F,ROW())&lt;&gt;"",INDEX(F:F,ROW()),IF(INDEX(E:E,ROW())&lt;&gt;0,INDEX(C:C,ROW()-1),0))</f>
        <v>0</v>
      </c>
      <c r="D2222" s="44" cm="1">
        <f t="array" ref="D2222">IF(INDEX(G:G,ROW())&lt;&gt;"",INDEX(G:G,ROW()),IF(INDEX(E:E,ROW())&lt;&gt;0,INDEX(D:D,ROW()-1),0))</f>
        <v>0</v>
      </c>
      <c r="E2222" s="217" cm="1">
        <f t="array" ref="E2222">IF(INDEX(I:I,ROW())&lt;&gt;"",VALUE(TRIM(LEFT(INDEX(I:I,ROW()),6))),0)</f>
        <v>0</v>
      </c>
      <c r="F2222" s="283"/>
      <c r="G2222" s="287"/>
      <c r="H2222" s="302"/>
      <c r="I2222" s="288"/>
      <c r="J2222" s="302"/>
      <c r="K2222" s="303"/>
      <c r="L2222" s="50"/>
      <c r="M2222" s="63"/>
    </row>
    <row r="2223" spans="1:13">
      <c r="A2223" s="44" cm="1">
        <f t="array" aca="1" ref="A2223" ca="1">IF(INDEX(B:B,ROW()),COUNTIF(OFFSET(INDEX(B:B,ROW()),ROW()*-1+6,,ROW()-5),TRUE),0)</f>
        <v>0</v>
      </c>
      <c r="B2223" s="44" t="b" cm="1">
        <f t="array" ref="B2223">AND(分科號=INDEX(E:E,ROW()),INDEX(D:D,ROW())&gt;=分起日,INDEX(D:D,ROW())&lt;=分訖日,IF(分專案="全部",TRUE,INDEX(J:J,ROW())=分專案))</f>
        <v>0</v>
      </c>
      <c r="C2223" s="45" cm="1">
        <f t="array" ref="C2223">IF(INDEX(F:F,ROW())&lt;&gt;"",INDEX(F:F,ROW()),IF(INDEX(E:E,ROW())&lt;&gt;0,INDEX(C:C,ROW()-1),0))</f>
        <v>0</v>
      </c>
      <c r="D2223" s="44" cm="1">
        <f t="array" ref="D2223">IF(INDEX(G:G,ROW())&lt;&gt;"",INDEX(G:G,ROW()),IF(INDEX(E:E,ROW())&lt;&gt;0,INDEX(D:D,ROW()-1),0))</f>
        <v>0</v>
      </c>
      <c r="E2223" s="217" cm="1">
        <f t="array" ref="E2223">IF(INDEX(I:I,ROW())&lt;&gt;"",VALUE(TRIM(LEFT(INDEX(I:I,ROW()),6))),0)</f>
        <v>0</v>
      </c>
      <c r="F2223" s="283"/>
      <c r="G2223" s="287"/>
      <c r="H2223" s="302"/>
      <c r="I2223" s="288"/>
      <c r="J2223" s="302"/>
      <c r="K2223" s="303"/>
      <c r="L2223" s="50"/>
      <c r="M2223" s="63"/>
    </row>
    <row r="2224" spans="1:13">
      <c r="A2224" s="44" cm="1">
        <f t="array" aca="1" ref="A2224" ca="1">IF(INDEX(B:B,ROW()),COUNTIF(OFFSET(INDEX(B:B,ROW()),ROW()*-1+6,,ROW()-5),TRUE),0)</f>
        <v>0</v>
      </c>
      <c r="B2224" s="44" t="b" cm="1">
        <f t="array" ref="B2224">AND(分科號=INDEX(E:E,ROW()),INDEX(D:D,ROW())&gt;=分起日,INDEX(D:D,ROW())&lt;=分訖日,IF(分專案="全部",TRUE,INDEX(J:J,ROW())=分專案))</f>
        <v>0</v>
      </c>
      <c r="C2224" s="45" cm="1">
        <f t="array" ref="C2224">IF(INDEX(F:F,ROW())&lt;&gt;"",INDEX(F:F,ROW()),IF(INDEX(E:E,ROW())&lt;&gt;0,INDEX(C:C,ROW()-1),0))</f>
        <v>0</v>
      </c>
      <c r="D2224" s="44" cm="1">
        <f t="array" ref="D2224">IF(INDEX(G:G,ROW())&lt;&gt;"",INDEX(G:G,ROW()),IF(INDEX(E:E,ROW())&lt;&gt;0,INDEX(D:D,ROW()-1),0))</f>
        <v>0</v>
      </c>
      <c r="E2224" s="217" cm="1">
        <f t="array" ref="E2224">IF(INDEX(I:I,ROW())&lt;&gt;"",VALUE(TRIM(LEFT(INDEX(I:I,ROW()),6))),0)</f>
        <v>0</v>
      </c>
      <c r="F2224" s="283"/>
      <c r="G2224" s="287"/>
      <c r="H2224" s="302"/>
      <c r="I2224" s="288"/>
      <c r="J2224" s="302"/>
      <c r="K2224" s="303"/>
      <c r="L2224" s="50"/>
      <c r="M2224" s="63"/>
    </row>
    <row r="2225" spans="1:13">
      <c r="A2225" s="44" cm="1">
        <f t="array" aca="1" ref="A2225" ca="1">IF(INDEX(B:B,ROW()),COUNTIF(OFFSET(INDEX(B:B,ROW()),ROW()*-1+6,,ROW()-5),TRUE),0)</f>
        <v>0</v>
      </c>
      <c r="B2225" s="44" t="b" cm="1">
        <f t="array" ref="B2225">AND(分科號=INDEX(E:E,ROW()),INDEX(D:D,ROW())&gt;=分起日,INDEX(D:D,ROW())&lt;=分訖日,IF(分專案="全部",TRUE,INDEX(J:J,ROW())=分專案))</f>
        <v>0</v>
      </c>
      <c r="C2225" s="45" cm="1">
        <f t="array" ref="C2225">IF(INDEX(F:F,ROW())&lt;&gt;"",INDEX(F:F,ROW()),IF(INDEX(E:E,ROW())&lt;&gt;0,INDEX(C:C,ROW()-1),0))</f>
        <v>0</v>
      </c>
      <c r="D2225" s="44" cm="1">
        <f t="array" ref="D2225">IF(INDEX(G:G,ROW())&lt;&gt;"",INDEX(G:G,ROW()),IF(INDEX(E:E,ROW())&lt;&gt;0,INDEX(D:D,ROW()-1),0))</f>
        <v>0</v>
      </c>
      <c r="E2225" s="217" cm="1">
        <f t="array" ref="E2225">IF(INDEX(I:I,ROW())&lt;&gt;"",VALUE(TRIM(LEFT(INDEX(I:I,ROW()),6))),0)</f>
        <v>0</v>
      </c>
      <c r="F2225" s="283"/>
      <c r="G2225" s="287"/>
      <c r="H2225" s="302"/>
      <c r="I2225" s="288"/>
      <c r="J2225" s="302"/>
      <c r="K2225" s="303"/>
      <c r="L2225" s="50"/>
      <c r="M2225" s="63"/>
    </row>
    <row r="2226" spans="1:13">
      <c r="A2226" s="44" cm="1">
        <f t="array" aca="1" ref="A2226" ca="1">IF(INDEX(B:B,ROW()),COUNTIF(OFFSET(INDEX(B:B,ROW()),ROW()*-1+6,,ROW()-5),TRUE),0)</f>
        <v>0</v>
      </c>
      <c r="B2226" s="44" t="b" cm="1">
        <f t="array" ref="B2226">AND(分科號=INDEX(E:E,ROW()),INDEX(D:D,ROW())&gt;=分起日,INDEX(D:D,ROW())&lt;=分訖日,IF(分專案="全部",TRUE,INDEX(J:J,ROW())=分專案))</f>
        <v>0</v>
      </c>
      <c r="C2226" s="45" cm="1">
        <f t="array" ref="C2226">IF(INDEX(F:F,ROW())&lt;&gt;"",INDEX(F:F,ROW()),IF(INDEX(E:E,ROW())&lt;&gt;0,INDEX(C:C,ROW()-1),0))</f>
        <v>0</v>
      </c>
      <c r="D2226" s="44" cm="1">
        <f t="array" ref="D2226">IF(INDEX(G:G,ROW())&lt;&gt;"",INDEX(G:G,ROW()),IF(INDEX(E:E,ROW())&lt;&gt;0,INDEX(D:D,ROW()-1),0))</f>
        <v>0</v>
      </c>
      <c r="E2226" s="217" cm="1">
        <f t="array" ref="E2226">IF(INDEX(I:I,ROW())&lt;&gt;"",VALUE(TRIM(LEFT(INDEX(I:I,ROW()),6))),0)</f>
        <v>0</v>
      </c>
      <c r="F2226" s="283"/>
      <c r="G2226" s="287"/>
      <c r="H2226" s="302"/>
      <c r="I2226" s="288"/>
      <c r="J2226" s="302"/>
      <c r="K2226" s="303"/>
      <c r="L2226" s="50"/>
      <c r="M2226" s="63"/>
    </row>
    <row r="2227" spans="1:13">
      <c r="A2227" s="44" cm="1">
        <f t="array" aca="1" ref="A2227" ca="1">IF(INDEX(B:B,ROW()),COUNTIF(OFFSET(INDEX(B:B,ROW()),ROW()*-1+6,,ROW()-5),TRUE),0)</f>
        <v>0</v>
      </c>
      <c r="B2227" s="44" t="b" cm="1">
        <f t="array" ref="B2227">AND(分科號=INDEX(E:E,ROW()),INDEX(D:D,ROW())&gt;=分起日,INDEX(D:D,ROW())&lt;=分訖日,IF(分專案="全部",TRUE,INDEX(J:J,ROW())=分專案))</f>
        <v>0</v>
      </c>
      <c r="C2227" s="45" cm="1">
        <f t="array" ref="C2227">IF(INDEX(F:F,ROW())&lt;&gt;"",INDEX(F:F,ROW()),IF(INDEX(E:E,ROW())&lt;&gt;0,INDEX(C:C,ROW()-1),0))</f>
        <v>0</v>
      </c>
      <c r="D2227" s="44" cm="1">
        <f t="array" ref="D2227">IF(INDEX(G:G,ROW())&lt;&gt;"",INDEX(G:G,ROW()),IF(INDEX(E:E,ROW())&lt;&gt;0,INDEX(D:D,ROW()-1),0))</f>
        <v>0</v>
      </c>
      <c r="E2227" s="217" cm="1">
        <f t="array" ref="E2227">IF(INDEX(I:I,ROW())&lt;&gt;"",VALUE(TRIM(LEFT(INDEX(I:I,ROW()),6))),0)</f>
        <v>0</v>
      </c>
      <c r="F2227" s="283"/>
      <c r="G2227" s="287"/>
      <c r="H2227" s="302"/>
      <c r="I2227" s="288"/>
      <c r="J2227" s="302"/>
      <c r="K2227" s="303"/>
      <c r="L2227" s="50"/>
      <c r="M2227" s="63"/>
    </row>
    <row r="2228" spans="1:13">
      <c r="A2228" s="44" cm="1">
        <f t="array" aca="1" ref="A2228" ca="1">IF(INDEX(B:B,ROW()),COUNTIF(OFFSET(INDEX(B:B,ROW()),ROW()*-1+6,,ROW()-5),TRUE),0)</f>
        <v>0</v>
      </c>
      <c r="B2228" s="44" t="b" cm="1">
        <f t="array" ref="B2228">AND(分科號=INDEX(E:E,ROW()),INDEX(D:D,ROW())&gt;=分起日,INDEX(D:D,ROW())&lt;=分訖日,IF(分專案="全部",TRUE,INDEX(J:J,ROW())=分專案))</f>
        <v>0</v>
      </c>
      <c r="C2228" s="45" cm="1">
        <f t="array" ref="C2228">IF(INDEX(F:F,ROW())&lt;&gt;"",INDEX(F:F,ROW()),IF(INDEX(E:E,ROW())&lt;&gt;0,INDEX(C:C,ROW()-1),0))</f>
        <v>0</v>
      </c>
      <c r="D2228" s="44" cm="1">
        <f t="array" ref="D2228">IF(INDEX(G:G,ROW())&lt;&gt;"",INDEX(G:G,ROW()),IF(INDEX(E:E,ROW())&lt;&gt;0,INDEX(D:D,ROW()-1),0))</f>
        <v>0</v>
      </c>
      <c r="E2228" s="217" cm="1">
        <f t="array" ref="E2228">IF(INDEX(I:I,ROW())&lt;&gt;"",VALUE(TRIM(LEFT(INDEX(I:I,ROW()),6))),0)</f>
        <v>0</v>
      </c>
      <c r="F2228" s="283"/>
      <c r="G2228" s="287"/>
      <c r="H2228" s="302"/>
      <c r="I2228" s="288"/>
      <c r="J2228" s="302"/>
      <c r="K2228" s="303"/>
      <c r="L2228" s="50"/>
      <c r="M2228" s="63"/>
    </row>
    <row r="2229" spans="1:13">
      <c r="A2229" s="44" cm="1">
        <f t="array" aca="1" ref="A2229" ca="1">IF(INDEX(B:B,ROW()),COUNTIF(OFFSET(INDEX(B:B,ROW()),ROW()*-1+6,,ROW()-5),TRUE),0)</f>
        <v>0</v>
      </c>
      <c r="B2229" s="44" t="b" cm="1">
        <f t="array" ref="B2229">AND(分科號=INDEX(E:E,ROW()),INDEX(D:D,ROW())&gt;=分起日,INDEX(D:D,ROW())&lt;=分訖日,IF(分專案="全部",TRUE,INDEX(J:J,ROW())=分專案))</f>
        <v>0</v>
      </c>
      <c r="C2229" s="45" cm="1">
        <f t="array" ref="C2229">IF(INDEX(F:F,ROW())&lt;&gt;"",INDEX(F:F,ROW()),IF(INDEX(E:E,ROW())&lt;&gt;0,INDEX(C:C,ROW()-1),0))</f>
        <v>0</v>
      </c>
      <c r="D2229" s="44" cm="1">
        <f t="array" ref="D2229">IF(INDEX(G:G,ROW())&lt;&gt;"",INDEX(G:G,ROW()),IF(INDEX(E:E,ROW())&lt;&gt;0,INDEX(D:D,ROW()-1),0))</f>
        <v>0</v>
      </c>
      <c r="E2229" s="217" cm="1">
        <f t="array" ref="E2229">IF(INDEX(I:I,ROW())&lt;&gt;"",VALUE(TRIM(LEFT(INDEX(I:I,ROW()),6))),0)</f>
        <v>0</v>
      </c>
      <c r="F2229" s="283"/>
      <c r="G2229" s="287"/>
      <c r="H2229" s="302"/>
      <c r="I2229" s="288"/>
      <c r="J2229" s="302"/>
      <c r="K2229" s="303"/>
      <c r="L2229" s="50"/>
      <c r="M2229" s="63"/>
    </row>
    <row r="2230" spans="1:13">
      <c r="A2230" s="44" cm="1">
        <f t="array" aca="1" ref="A2230" ca="1">IF(INDEX(B:B,ROW()),COUNTIF(OFFSET(INDEX(B:B,ROW()),ROW()*-1+6,,ROW()-5),TRUE),0)</f>
        <v>0</v>
      </c>
      <c r="B2230" s="44" t="b" cm="1">
        <f t="array" ref="B2230">AND(分科號=INDEX(E:E,ROW()),INDEX(D:D,ROW())&gt;=分起日,INDEX(D:D,ROW())&lt;=分訖日,IF(分專案="全部",TRUE,INDEX(J:J,ROW())=分專案))</f>
        <v>0</v>
      </c>
      <c r="C2230" s="45" cm="1">
        <f t="array" ref="C2230">IF(INDEX(F:F,ROW())&lt;&gt;"",INDEX(F:F,ROW()),IF(INDEX(E:E,ROW())&lt;&gt;0,INDEX(C:C,ROW()-1),0))</f>
        <v>0</v>
      </c>
      <c r="D2230" s="44" cm="1">
        <f t="array" ref="D2230">IF(INDEX(G:G,ROW())&lt;&gt;"",INDEX(G:G,ROW()),IF(INDEX(E:E,ROW())&lt;&gt;0,INDEX(D:D,ROW()-1),0))</f>
        <v>0</v>
      </c>
      <c r="E2230" s="217" cm="1">
        <f t="array" ref="E2230">IF(INDEX(I:I,ROW())&lt;&gt;"",VALUE(TRIM(LEFT(INDEX(I:I,ROW()),6))),0)</f>
        <v>0</v>
      </c>
      <c r="F2230" s="283"/>
      <c r="G2230" s="287"/>
      <c r="H2230" s="302"/>
      <c r="I2230" s="288"/>
      <c r="J2230" s="302"/>
      <c r="K2230" s="303"/>
      <c r="L2230" s="50"/>
      <c r="M2230" s="63"/>
    </row>
    <row r="2231" spans="1:13">
      <c r="A2231" s="44" cm="1">
        <f t="array" aca="1" ref="A2231" ca="1">IF(INDEX(B:B,ROW()),COUNTIF(OFFSET(INDEX(B:B,ROW()),ROW()*-1+6,,ROW()-5),TRUE),0)</f>
        <v>0</v>
      </c>
      <c r="B2231" s="44" t="b" cm="1">
        <f t="array" ref="B2231">AND(分科號=INDEX(E:E,ROW()),INDEX(D:D,ROW())&gt;=分起日,INDEX(D:D,ROW())&lt;=分訖日,IF(分專案="全部",TRUE,INDEX(J:J,ROW())=分專案))</f>
        <v>0</v>
      </c>
      <c r="C2231" s="45" cm="1">
        <f t="array" ref="C2231">IF(INDEX(F:F,ROW())&lt;&gt;"",INDEX(F:F,ROW()),IF(INDEX(E:E,ROW())&lt;&gt;0,INDEX(C:C,ROW()-1),0))</f>
        <v>0</v>
      </c>
      <c r="D2231" s="44" cm="1">
        <f t="array" ref="D2231">IF(INDEX(G:G,ROW())&lt;&gt;"",INDEX(G:G,ROW()),IF(INDEX(E:E,ROW())&lt;&gt;0,INDEX(D:D,ROW()-1),0))</f>
        <v>0</v>
      </c>
      <c r="E2231" s="217" cm="1">
        <f t="array" ref="E2231">IF(INDEX(I:I,ROW())&lt;&gt;"",VALUE(TRIM(LEFT(INDEX(I:I,ROW()),6))),0)</f>
        <v>0</v>
      </c>
      <c r="F2231" s="283"/>
      <c r="G2231" s="287"/>
      <c r="H2231" s="302"/>
      <c r="I2231" s="288"/>
      <c r="J2231" s="302"/>
      <c r="K2231" s="303"/>
      <c r="L2231" s="50"/>
      <c r="M2231" s="63"/>
    </row>
    <row r="2232" spans="1:13">
      <c r="A2232" s="44" cm="1">
        <f t="array" aca="1" ref="A2232" ca="1">IF(INDEX(B:B,ROW()),COUNTIF(OFFSET(INDEX(B:B,ROW()),ROW()*-1+6,,ROW()-5),TRUE),0)</f>
        <v>0</v>
      </c>
      <c r="B2232" s="44" t="b" cm="1">
        <f t="array" ref="B2232">AND(分科號=INDEX(E:E,ROW()),INDEX(D:D,ROW())&gt;=分起日,INDEX(D:D,ROW())&lt;=分訖日,IF(分專案="全部",TRUE,INDEX(J:J,ROW())=分專案))</f>
        <v>0</v>
      </c>
      <c r="C2232" s="45" cm="1">
        <f t="array" ref="C2232">IF(INDEX(F:F,ROW())&lt;&gt;"",INDEX(F:F,ROW()),IF(INDEX(E:E,ROW())&lt;&gt;0,INDEX(C:C,ROW()-1),0))</f>
        <v>0</v>
      </c>
      <c r="D2232" s="44" cm="1">
        <f t="array" ref="D2232">IF(INDEX(G:G,ROW())&lt;&gt;"",INDEX(G:G,ROW()),IF(INDEX(E:E,ROW())&lt;&gt;0,INDEX(D:D,ROW()-1),0))</f>
        <v>0</v>
      </c>
      <c r="E2232" s="217" cm="1">
        <f t="array" ref="E2232">IF(INDEX(I:I,ROW())&lt;&gt;"",VALUE(TRIM(LEFT(INDEX(I:I,ROW()),6))),0)</f>
        <v>0</v>
      </c>
      <c r="F2232" s="283"/>
      <c r="G2232" s="287"/>
      <c r="H2232" s="302"/>
      <c r="I2232" s="288"/>
      <c r="J2232" s="302"/>
      <c r="K2232" s="303"/>
      <c r="L2232" s="50"/>
      <c r="M2232" s="63"/>
    </row>
    <row r="2233" spans="1:13">
      <c r="A2233" s="44" cm="1">
        <f t="array" aca="1" ref="A2233" ca="1">IF(INDEX(B:B,ROW()),COUNTIF(OFFSET(INDEX(B:B,ROW()),ROW()*-1+6,,ROW()-5),TRUE),0)</f>
        <v>0</v>
      </c>
      <c r="B2233" s="44" t="b" cm="1">
        <f t="array" ref="B2233">AND(分科號=INDEX(E:E,ROW()),INDEX(D:D,ROW())&gt;=分起日,INDEX(D:D,ROW())&lt;=分訖日,IF(分專案="全部",TRUE,INDEX(J:J,ROW())=分專案))</f>
        <v>0</v>
      </c>
      <c r="C2233" s="45" cm="1">
        <f t="array" ref="C2233">IF(INDEX(F:F,ROW())&lt;&gt;"",INDEX(F:F,ROW()),IF(INDEX(E:E,ROW())&lt;&gt;0,INDEX(C:C,ROW()-1),0))</f>
        <v>0</v>
      </c>
      <c r="D2233" s="44" cm="1">
        <f t="array" ref="D2233">IF(INDEX(G:G,ROW())&lt;&gt;"",INDEX(G:G,ROW()),IF(INDEX(E:E,ROW())&lt;&gt;0,INDEX(D:D,ROW()-1),0))</f>
        <v>0</v>
      </c>
      <c r="E2233" s="217" cm="1">
        <f t="array" ref="E2233">IF(INDEX(I:I,ROW())&lt;&gt;"",VALUE(TRIM(LEFT(INDEX(I:I,ROW()),6))),0)</f>
        <v>0</v>
      </c>
      <c r="F2233" s="283"/>
      <c r="G2233" s="287"/>
      <c r="H2233" s="302"/>
      <c r="I2233" s="288"/>
      <c r="J2233" s="302"/>
      <c r="K2233" s="303"/>
      <c r="L2233" s="50"/>
      <c r="M2233" s="63"/>
    </row>
    <row r="2234" spans="1:13">
      <c r="A2234" s="44" cm="1">
        <f t="array" aca="1" ref="A2234" ca="1">IF(INDEX(B:B,ROW()),COUNTIF(OFFSET(INDEX(B:B,ROW()),ROW()*-1+6,,ROW()-5),TRUE),0)</f>
        <v>0</v>
      </c>
      <c r="B2234" s="44" t="b" cm="1">
        <f t="array" ref="B2234">AND(分科號=INDEX(E:E,ROW()),INDEX(D:D,ROW())&gt;=分起日,INDEX(D:D,ROW())&lt;=分訖日,IF(分專案="全部",TRUE,INDEX(J:J,ROW())=分專案))</f>
        <v>0</v>
      </c>
      <c r="C2234" s="45" cm="1">
        <f t="array" ref="C2234">IF(INDEX(F:F,ROW())&lt;&gt;"",INDEX(F:F,ROW()),IF(INDEX(E:E,ROW())&lt;&gt;0,INDEX(C:C,ROW()-1),0))</f>
        <v>0</v>
      </c>
      <c r="D2234" s="44" cm="1">
        <f t="array" ref="D2234">IF(INDEX(G:G,ROW())&lt;&gt;"",INDEX(G:G,ROW()),IF(INDEX(E:E,ROW())&lt;&gt;0,INDEX(D:D,ROW()-1),0))</f>
        <v>0</v>
      </c>
      <c r="E2234" s="217" cm="1">
        <f t="array" ref="E2234">IF(INDEX(I:I,ROW())&lt;&gt;"",VALUE(TRIM(LEFT(INDEX(I:I,ROW()),6))),0)</f>
        <v>0</v>
      </c>
      <c r="F2234" s="283"/>
      <c r="G2234" s="287"/>
      <c r="H2234" s="302"/>
      <c r="I2234" s="288"/>
      <c r="J2234" s="302"/>
      <c r="K2234" s="303"/>
      <c r="L2234" s="50"/>
      <c r="M2234" s="63"/>
    </row>
    <row r="2235" spans="1:13">
      <c r="A2235" s="44" cm="1">
        <f t="array" aca="1" ref="A2235" ca="1">IF(INDEX(B:B,ROW()),COUNTIF(OFFSET(INDEX(B:B,ROW()),ROW()*-1+6,,ROW()-5),TRUE),0)</f>
        <v>0</v>
      </c>
      <c r="B2235" s="44" t="b" cm="1">
        <f t="array" ref="B2235">AND(分科號=INDEX(E:E,ROW()),INDEX(D:D,ROW())&gt;=分起日,INDEX(D:D,ROW())&lt;=分訖日,IF(分專案="全部",TRUE,INDEX(J:J,ROW())=分專案))</f>
        <v>0</v>
      </c>
      <c r="C2235" s="45" cm="1">
        <f t="array" ref="C2235">IF(INDEX(F:F,ROW())&lt;&gt;"",INDEX(F:F,ROW()),IF(INDEX(E:E,ROW())&lt;&gt;0,INDEX(C:C,ROW()-1),0))</f>
        <v>0</v>
      </c>
      <c r="D2235" s="44" cm="1">
        <f t="array" ref="D2235">IF(INDEX(G:G,ROW())&lt;&gt;"",INDEX(G:G,ROW()),IF(INDEX(E:E,ROW())&lt;&gt;0,INDEX(D:D,ROW()-1),0))</f>
        <v>0</v>
      </c>
      <c r="E2235" s="217" cm="1">
        <f t="array" ref="E2235">IF(INDEX(I:I,ROW())&lt;&gt;"",VALUE(TRIM(LEFT(INDEX(I:I,ROW()),6))),0)</f>
        <v>0</v>
      </c>
      <c r="F2235" s="283"/>
      <c r="G2235" s="287"/>
      <c r="H2235" s="302"/>
      <c r="I2235" s="288"/>
      <c r="J2235" s="302"/>
      <c r="K2235" s="303"/>
      <c r="L2235" s="50"/>
      <c r="M2235" s="63"/>
    </row>
    <row r="2236" spans="1:13">
      <c r="A2236" s="44" cm="1">
        <f t="array" aca="1" ref="A2236" ca="1">IF(INDEX(B:B,ROW()),COUNTIF(OFFSET(INDEX(B:B,ROW()),ROW()*-1+6,,ROW()-5),TRUE),0)</f>
        <v>0</v>
      </c>
      <c r="B2236" s="44" t="b" cm="1">
        <f t="array" ref="B2236">AND(分科號=INDEX(E:E,ROW()),INDEX(D:D,ROW())&gt;=分起日,INDEX(D:D,ROW())&lt;=分訖日,IF(分專案="全部",TRUE,INDEX(J:J,ROW())=分專案))</f>
        <v>0</v>
      </c>
      <c r="C2236" s="45" cm="1">
        <f t="array" ref="C2236">IF(INDEX(F:F,ROW())&lt;&gt;"",INDEX(F:F,ROW()),IF(INDEX(E:E,ROW())&lt;&gt;0,INDEX(C:C,ROW()-1),0))</f>
        <v>0</v>
      </c>
      <c r="D2236" s="44" cm="1">
        <f t="array" ref="D2236">IF(INDEX(G:G,ROW())&lt;&gt;"",INDEX(G:G,ROW()),IF(INDEX(E:E,ROW())&lt;&gt;0,INDEX(D:D,ROW()-1),0))</f>
        <v>0</v>
      </c>
      <c r="E2236" s="217" cm="1">
        <f t="array" ref="E2236">IF(INDEX(I:I,ROW())&lt;&gt;"",VALUE(TRIM(LEFT(INDEX(I:I,ROW()),6))),0)</f>
        <v>0</v>
      </c>
      <c r="F2236" s="283"/>
      <c r="G2236" s="287"/>
      <c r="H2236" s="302"/>
      <c r="I2236" s="288"/>
      <c r="J2236" s="302"/>
      <c r="K2236" s="303"/>
      <c r="L2236" s="50"/>
      <c r="M2236" s="63"/>
    </row>
    <row r="2237" spans="1:13">
      <c r="A2237" s="44" cm="1">
        <f t="array" aca="1" ref="A2237" ca="1">IF(INDEX(B:B,ROW()),COUNTIF(OFFSET(INDEX(B:B,ROW()),ROW()*-1+6,,ROW()-5),TRUE),0)</f>
        <v>0</v>
      </c>
      <c r="B2237" s="44" t="b" cm="1">
        <f t="array" ref="B2237">AND(分科號=INDEX(E:E,ROW()),INDEX(D:D,ROW())&gt;=分起日,INDEX(D:D,ROW())&lt;=分訖日,IF(分專案="全部",TRUE,INDEX(J:J,ROW())=分專案))</f>
        <v>0</v>
      </c>
      <c r="C2237" s="45" cm="1">
        <f t="array" ref="C2237">IF(INDEX(F:F,ROW())&lt;&gt;"",INDEX(F:F,ROW()),IF(INDEX(E:E,ROW())&lt;&gt;0,INDEX(C:C,ROW()-1),0))</f>
        <v>0</v>
      </c>
      <c r="D2237" s="44" cm="1">
        <f t="array" ref="D2237">IF(INDEX(G:G,ROW())&lt;&gt;"",INDEX(G:G,ROW()),IF(INDEX(E:E,ROW())&lt;&gt;0,INDEX(D:D,ROW()-1),0))</f>
        <v>0</v>
      </c>
      <c r="E2237" s="217" cm="1">
        <f t="array" ref="E2237">IF(INDEX(I:I,ROW())&lt;&gt;"",VALUE(TRIM(LEFT(INDEX(I:I,ROW()),6))),0)</f>
        <v>0</v>
      </c>
      <c r="F2237" s="283"/>
      <c r="G2237" s="287"/>
      <c r="H2237" s="302"/>
      <c r="I2237" s="288"/>
      <c r="J2237" s="302"/>
      <c r="K2237" s="303"/>
      <c r="L2237" s="50"/>
      <c r="M2237" s="63"/>
    </row>
    <row r="2238" spans="1:13">
      <c r="A2238" s="44" cm="1">
        <f t="array" aca="1" ref="A2238" ca="1">IF(INDEX(B:B,ROW()),COUNTIF(OFFSET(INDEX(B:B,ROW()),ROW()*-1+6,,ROW()-5),TRUE),0)</f>
        <v>0</v>
      </c>
      <c r="B2238" s="44" t="b" cm="1">
        <f t="array" ref="B2238">AND(分科號=INDEX(E:E,ROW()),INDEX(D:D,ROW())&gt;=分起日,INDEX(D:D,ROW())&lt;=分訖日,IF(分專案="全部",TRUE,INDEX(J:J,ROW())=分專案))</f>
        <v>0</v>
      </c>
      <c r="C2238" s="45" cm="1">
        <f t="array" ref="C2238">IF(INDEX(F:F,ROW())&lt;&gt;"",INDEX(F:F,ROW()),IF(INDEX(E:E,ROW())&lt;&gt;0,INDEX(C:C,ROW()-1),0))</f>
        <v>0</v>
      </c>
      <c r="D2238" s="44" cm="1">
        <f t="array" ref="D2238">IF(INDEX(G:G,ROW())&lt;&gt;"",INDEX(G:G,ROW()),IF(INDEX(E:E,ROW())&lt;&gt;0,INDEX(D:D,ROW()-1),0))</f>
        <v>0</v>
      </c>
      <c r="E2238" s="217" cm="1">
        <f t="array" ref="E2238">IF(INDEX(I:I,ROW())&lt;&gt;"",VALUE(TRIM(LEFT(INDEX(I:I,ROW()),6))),0)</f>
        <v>0</v>
      </c>
      <c r="F2238" s="283"/>
      <c r="G2238" s="287"/>
      <c r="H2238" s="302"/>
      <c r="I2238" s="288"/>
      <c r="J2238" s="302"/>
      <c r="K2238" s="303"/>
      <c r="L2238" s="50"/>
      <c r="M2238" s="63"/>
    </row>
    <row r="2239" spans="1:13">
      <c r="A2239" s="44" cm="1">
        <f t="array" aca="1" ref="A2239" ca="1">IF(INDEX(B:B,ROW()),COUNTIF(OFFSET(INDEX(B:B,ROW()),ROW()*-1+6,,ROW()-5),TRUE),0)</f>
        <v>0</v>
      </c>
      <c r="B2239" s="44" t="b" cm="1">
        <f t="array" ref="B2239">AND(分科號=INDEX(E:E,ROW()),INDEX(D:D,ROW())&gt;=分起日,INDEX(D:D,ROW())&lt;=分訖日,IF(分專案="全部",TRUE,INDEX(J:J,ROW())=分專案))</f>
        <v>0</v>
      </c>
      <c r="C2239" s="45" cm="1">
        <f t="array" ref="C2239">IF(INDEX(F:F,ROW())&lt;&gt;"",INDEX(F:F,ROW()),IF(INDEX(E:E,ROW())&lt;&gt;0,INDEX(C:C,ROW()-1),0))</f>
        <v>0</v>
      </c>
      <c r="D2239" s="44" cm="1">
        <f t="array" ref="D2239">IF(INDEX(G:G,ROW())&lt;&gt;"",INDEX(G:G,ROW()),IF(INDEX(E:E,ROW())&lt;&gt;0,INDEX(D:D,ROW()-1),0))</f>
        <v>0</v>
      </c>
      <c r="E2239" s="217" cm="1">
        <f t="array" ref="E2239">IF(INDEX(I:I,ROW())&lt;&gt;"",VALUE(TRIM(LEFT(INDEX(I:I,ROW()),6))),0)</f>
        <v>0</v>
      </c>
      <c r="F2239" s="283"/>
      <c r="G2239" s="287"/>
      <c r="H2239" s="302"/>
      <c r="I2239" s="288"/>
      <c r="J2239" s="302"/>
      <c r="K2239" s="303"/>
      <c r="L2239" s="50"/>
      <c r="M2239" s="63"/>
    </row>
    <row r="2240" spans="1:13">
      <c r="A2240" s="44" cm="1">
        <f t="array" aca="1" ref="A2240" ca="1">IF(INDEX(B:B,ROW()),COUNTIF(OFFSET(INDEX(B:B,ROW()),ROW()*-1+6,,ROW()-5),TRUE),0)</f>
        <v>0</v>
      </c>
      <c r="B2240" s="44" t="b" cm="1">
        <f t="array" ref="B2240">AND(分科號=INDEX(E:E,ROW()),INDEX(D:D,ROW())&gt;=分起日,INDEX(D:D,ROW())&lt;=分訖日,IF(分專案="全部",TRUE,INDEX(J:J,ROW())=分專案))</f>
        <v>0</v>
      </c>
      <c r="C2240" s="45" cm="1">
        <f t="array" ref="C2240">IF(INDEX(F:F,ROW())&lt;&gt;"",INDEX(F:F,ROW()),IF(INDEX(E:E,ROW())&lt;&gt;0,INDEX(C:C,ROW()-1),0))</f>
        <v>0</v>
      </c>
      <c r="D2240" s="44" cm="1">
        <f t="array" ref="D2240">IF(INDEX(G:G,ROW())&lt;&gt;"",INDEX(G:G,ROW()),IF(INDEX(E:E,ROW())&lt;&gt;0,INDEX(D:D,ROW()-1),0))</f>
        <v>0</v>
      </c>
      <c r="E2240" s="217" cm="1">
        <f t="array" ref="E2240">IF(INDEX(I:I,ROW())&lt;&gt;"",VALUE(TRIM(LEFT(INDEX(I:I,ROW()),6))),0)</f>
        <v>0</v>
      </c>
      <c r="F2240" s="283"/>
      <c r="G2240" s="287"/>
      <c r="H2240" s="302"/>
      <c r="I2240" s="288"/>
      <c r="J2240" s="302"/>
      <c r="K2240" s="303"/>
      <c r="L2240" s="50"/>
      <c r="M2240" s="63"/>
    </row>
    <row r="2241" spans="1:13">
      <c r="A2241" s="44" cm="1">
        <f t="array" aca="1" ref="A2241" ca="1">IF(INDEX(B:B,ROW()),COUNTIF(OFFSET(INDEX(B:B,ROW()),ROW()*-1+6,,ROW()-5),TRUE),0)</f>
        <v>0</v>
      </c>
      <c r="B2241" s="44" t="b" cm="1">
        <f t="array" ref="B2241">AND(分科號=INDEX(E:E,ROW()),INDEX(D:D,ROW())&gt;=分起日,INDEX(D:D,ROW())&lt;=分訖日,IF(分專案="全部",TRUE,INDEX(J:J,ROW())=分專案))</f>
        <v>0</v>
      </c>
      <c r="C2241" s="45" cm="1">
        <f t="array" ref="C2241">IF(INDEX(F:F,ROW())&lt;&gt;"",INDEX(F:F,ROW()),IF(INDEX(E:E,ROW())&lt;&gt;0,INDEX(C:C,ROW()-1),0))</f>
        <v>0</v>
      </c>
      <c r="D2241" s="44" cm="1">
        <f t="array" ref="D2241">IF(INDEX(G:G,ROW())&lt;&gt;"",INDEX(G:G,ROW()),IF(INDEX(E:E,ROW())&lt;&gt;0,INDEX(D:D,ROW()-1),0))</f>
        <v>0</v>
      </c>
      <c r="E2241" s="217" cm="1">
        <f t="array" ref="E2241">IF(INDEX(I:I,ROW())&lt;&gt;"",VALUE(TRIM(LEFT(INDEX(I:I,ROW()),6))),0)</f>
        <v>0</v>
      </c>
      <c r="F2241" s="283"/>
      <c r="G2241" s="287"/>
      <c r="H2241" s="302"/>
      <c r="I2241" s="288"/>
      <c r="J2241" s="302"/>
      <c r="K2241" s="303"/>
      <c r="L2241" s="50"/>
      <c r="M2241" s="63"/>
    </row>
    <row r="2242" spans="1:13">
      <c r="A2242" s="44" cm="1">
        <f t="array" aca="1" ref="A2242" ca="1">IF(INDEX(B:B,ROW()),COUNTIF(OFFSET(INDEX(B:B,ROW()),ROW()*-1+6,,ROW()-5),TRUE),0)</f>
        <v>0</v>
      </c>
      <c r="B2242" s="44" t="b" cm="1">
        <f t="array" ref="B2242">AND(分科號=INDEX(E:E,ROW()),INDEX(D:D,ROW())&gt;=分起日,INDEX(D:D,ROW())&lt;=分訖日,IF(分專案="全部",TRUE,INDEX(J:J,ROW())=分專案))</f>
        <v>0</v>
      </c>
      <c r="C2242" s="45" cm="1">
        <f t="array" ref="C2242">IF(INDEX(F:F,ROW())&lt;&gt;"",INDEX(F:F,ROW()),IF(INDEX(E:E,ROW())&lt;&gt;0,INDEX(C:C,ROW()-1),0))</f>
        <v>0</v>
      </c>
      <c r="D2242" s="44" cm="1">
        <f t="array" ref="D2242">IF(INDEX(G:G,ROW())&lt;&gt;"",INDEX(G:G,ROW()),IF(INDEX(E:E,ROW())&lt;&gt;0,INDEX(D:D,ROW()-1),0))</f>
        <v>0</v>
      </c>
      <c r="E2242" s="217" cm="1">
        <f t="array" ref="E2242">IF(INDEX(I:I,ROW())&lt;&gt;"",VALUE(TRIM(LEFT(INDEX(I:I,ROW()),6))),0)</f>
        <v>0</v>
      </c>
      <c r="F2242" s="283"/>
      <c r="G2242" s="287"/>
      <c r="H2242" s="302"/>
      <c r="I2242" s="288"/>
      <c r="J2242" s="302"/>
      <c r="K2242" s="303"/>
      <c r="L2242" s="50"/>
      <c r="M2242" s="63"/>
    </row>
    <row r="2243" spans="1:13">
      <c r="A2243" s="44" cm="1">
        <f t="array" aca="1" ref="A2243" ca="1">IF(INDEX(B:B,ROW()),COUNTIF(OFFSET(INDEX(B:B,ROW()),ROW()*-1+6,,ROW()-5),TRUE),0)</f>
        <v>0</v>
      </c>
      <c r="B2243" s="44" t="b" cm="1">
        <f t="array" ref="B2243">AND(分科號=INDEX(E:E,ROW()),INDEX(D:D,ROW())&gt;=分起日,INDEX(D:D,ROW())&lt;=分訖日,IF(分專案="全部",TRUE,INDEX(J:J,ROW())=分專案))</f>
        <v>0</v>
      </c>
      <c r="C2243" s="45" cm="1">
        <f t="array" ref="C2243">IF(INDEX(F:F,ROW())&lt;&gt;"",INDEX(F:F,ROW()),IF(INDEX(E:E,ROW())&lt;&gt;0,INDEX(C:C,ROW()-1),0))</f>
        <v>0</v>
      </c>
      <c r="D2243" s="44" cm="1">
        <f t="array" ref="D2243">IF(INDEX(G:G,ROW())&lt;&gt;"",INDEX(G:G,ROW()),IF(INDEX(E:E,ROW())&lt;&gt;0,INDEX(D:D,ROW()-1),0))</f>
        <v>0</v>
      </c>
      <c r="E2243" s="217" cm="1">
        <f t="array" ref="E2243">IF(INDEX(I:I,ROW())&lt;&gt;"",VALUE(TRIM(LEFT(INDEX(I:I,ROW()),6))),0)</f>
        <v>0</v>
      </c>
      <c r="F2243" s="283"/>
      <c r="G2243" s="287"/>
      <c r="H2243" s="302"/>
      <c r="I2243" s="288"/>
      <c r="J2243" s="302"/>
      <c r="K2243" s="303"/>
      <c r="L2243" s="50"/>
      <c r="M2243" s="63"/>
    </row>
    <row r="2244" spans="1:13">
      <c r="A2244" s="44" cm="1">
        <f t="array" aca="1" ref="A2244" ca="1">IF(INDEX(B:B,ROW()),COUNTIF(OFFSET(INDEX(B:B,ROW()),ROW()*-1+6,,ROW()-5),TRUE),0)</f>
        <v>0</v>
      </c>
      <c r="B2244" s="44" t="b" cm="1">
        <f t="array" ref="B2244">AND(分科號=INDEX(E:E,ROW()),INDEX(D:D,ROW())&gt;=分起日,INDEX(D:D,ROW())&lt;=分訖日,IF(分專案="全部",TRUE,INDEX(J:J,ROW())=分專案))</f>
        <v>0</v>
      </c>
      <c r="C2244" s="45" cm="1">
        <f t="array" ref="C2244">IF(INDEX(F:F,ROW())&lt;&gt;"",INDEX(F:F,ROW()),IF(INDEX(E:E,ROW())&lt;&gt;0,INDEX(C:C,ROW()-1),0))</f>
        <v>0</v>
      </c>
      <c r="D2244" s="44" cm="1">
        <f t="array" ref="D2244">IF(INDEX(G:G,ROW())&lt;&gt;"",INDEX(G:G,ROW()),IF(INDEX(E:E,ROW())&lt;&gt;0,INDEX(D:D,ROW()-1),0))</f>
        <v>0</v>
      </c>
      <c r="E2244" s="217" cm="1">
        <f t="array" ref="E2244">IF(INDEX(I:I,ROW())&lt;&gt;"",VALUE(TRIM(LEFT(INDEX(I:I,ROW()),6))),0)</f>
        <v>0</v>
      </c>
      <c r="F2244" s="283"/>
      <c r="G2244" s="287"/>
      <c r="H2244" s="302"/>
      <c r="I2244" s="288"/>
      <c r="J2244" s="302"/>
      <c r="K2244" s="303"/>
      <c r="L2244" s="50"/>
      <c r="M2244" s="63"/>
    </row>
    <row r="2245" spans="1:13">
      <c r="A2245" s="44" cm="1">
        <f t="array" aca="1" ref="A2245" ca="1">IF(INDEX(B:B,ROW()),COUNTIF(OFFSET(INDEX(B:B,ROW()),ROW()*-1+6,,ROW()-5),TRUE),0)</f>
        <v>0</v>
      </c>
      <c r="B2245" s="44" t="b" cm="1">
        <f t="array" ref="B2245">AND(分科號=INDEX(E:E,ROW()),INDEX(D:D,ROW())&gt;=分起日,INDEX(D:D,ROW())&lt;=分訖日,IF(分專案="全部",TRUE,INDEX(J:J,ROW())=分專案))</f>
        <v>0</v>
      </c>
      <c r="C2245" s="45" cm="1">
        <f t="array" ref="C2245">IF(INDEX(F:F,ROW())&lt;&gt;"",INDEX(F:F,ROW()),IF(INDEX(E:E,ROW())&lt;&gt;0,INDEX(C:C,ROW()-1),0))</f>
        <v>0</v>
      </c>
      <c r="D2245" s="44" cm="1">
        <f t="array" ref="D2245">IF(INDEX(G:G,ROW())&lt;&gt;"",INDEX(G:G,ROW()),IF(INDEX(E:E,ROW())&lt;&gt;0,INDEX(D:D,ROW()-1),0))</f>
        <v>0</v>
      </c>
      <c r="E2245" s="217" cm="1">
        <f t="array" ref="E2245">IF(INDEX(I:I,ROW())&lt;&gt;"",VALUE(TRIM(LEFT(INDEX(I:I,ROW()),6))),0)</f>
        <v>0</v>
      </c>
      <c r="F2245" s="283"/>
      <c r="G2245" s="287"/>
      <c r="H2245" s="302"/>
      <c r="I2245" s="288"/>
      <c r="J2245" s="302"/>
      <c r="K2245" s="303"/>
      <c r="L2245" s="50"/>
      <c r="M2245" s="63"/>
    </row>
    <row r="2246" spans="1:13">
      <c r="A2246" s="44" cm="1">
        <f t="array" aca="1" ref="A2246" ca="1">IF(INDEX(B:B,ROW()),COUNTIF(OFFSET(INDEX(B:B,ROW()),ROW()*-1+6,,ROW()-5),TRUE),0)</f>
        <v>0</v>
      </c>
      <c r="B2246" s="44" t="b" cm="1">
        <f t="array" ref="B2246">AND(分科號=INDEX(E:E,ROW()),INDEX(D:D,ROW())&gt;=分起日,INDEX(D:D,ROW())&lt;=分訖日,IF(分專案="全部",TRUE,INDEX(J:J,ROW())=分專案))</f>
        <v>0</v>
      </c>
      <c r="C2246" s="45" cm="1">
        <f t="array" ref="C2246">IF(INDEX(F:F,ROW())&lt;&gt;"",INDEX(F:F,ROW()),IF(INDEX(E:E,ROW())&lt;&gt;0,INDEX(C:C,ROW()-1),0))</f>
        <v>0</v>
      </c>
      <c r="D2246" s="44" cm="1">
        <f t="array" ref="D2246">IF(INDEX(G:G,ROW())&lt;&gt;"",INDEX(G:G,ROW()),IF(INDEX(E:E,ROW())&lt;&gt;0,INDEX(D:D,ROW()-1),0))</f>
        <v>0</v>
      </c>
      <c r="E2246" s="217" cm="1">
        <f t="array" ref="E2246">IF(INDEX(I:I,ROW())&lt;&gt;"",VALUE(TRIM(LEFT(INDEX(I:I,ROW()),6))),0)</f>
        <v>0</v>
      </c>
      <c r="F2246" s="283"/>
      <c r="G2246" s="287"/>
      <c r="H2246" s="302"/>
      <c r="I2246" s="288"/>
      <c r="J2246" s="302"/>
      <c r="K2246" s="303"/>
      <c r="L2246" s="50"/>
      <c r="M2246" s="63"/>
    </row>
    <row r="2247" spans="1:13">
      <c r="A2247" s="44" cm="1">
        <f t="array" aca="1" ref="A2247" ca="1">IF(INDEX(B:B,ROW()),COUNTIF(OFFSET(INDEX(B:B,ROW()),ROW()*-1+6,,ROW()-5),TRUE),0)</f>
        <v>0</v>
      </c>
      <c r="B2247" s="44" t="b" cm="1">
        <f t="array" ref="B2247">AND(分科號=INDEX(E:E,ROW()),INDEX(D:D,ROW())&gt;=分起日,INDEX(D:D,ROW())&lt;=分訖日,IF(分專案="全部",TRUE,INDEX(J:J,ROW())=分專案))</f>
        <v>0</v>
      </c>
      <c r="C2247" s="45" cm="1">
        <f t="array" ref="C2247">IF(INDEX(F:F,ROW())&lt;&gt;"",INDEX(F:F,ROW()),IF(INDEX(E:E,ROW())&lt;&gt;0,INDEX(C:C,ROW()-1),0))</f>
        <v>0</v>
      </c>
      <c r="D2247" s="44" cm="1">
        <f t="array" ref="D2247">IF(INDEX(G:G,ROW())&lt;&gt;"",INDEX(G:G,ROW()),IF(INDEX(E:E,ROW())&lt;&gt;0,INDEX(D:D,ROW()-1),0))</f>
        <v>0</v>
      </c>
      <c r="E2247" s="217" cm="1">
        <f t="array" ref="E2247">IF(INDEX(I:I,ROW())&lt;&gt;"",VALUE(TRIM(LEFT(INDEX(I:I,ROW()),6))),0)</f>
        <v>0</v>
      </c>
      <c r="F2247" s="283"/>
      <c r="G2247" s="287"/>
      <c r="H2247" s="302"/>
      <c r="I2247" s="288"/>
      <c r="J2247" s="302"/>
      <c r="K2247" s="303"/>
      <c r="L2247" s="50"/>
      <c r="M2247" s="63"/>
    </row>
    <row r="2248" spans="1:13">
      <c r="A2248" s="44" cm="1">
        <f t="array" aca="1" ref="A2248" ca="1">IF(INDEX(B:B,ROW()),COUNTIF(OFFSET(INDEX(B:B,ROW()),ROW()*-1+6,,ROW()-5),TRUE),0)</f>
        <v>0</v>
      </c>
      <c r="B2248" s="44" t="b" cm="1">
        <f t="array" ref="B2248">AND(分科號=INDEX(E:E,ROW()),INDEX(D:D,ROW())&gt;=分起日,INDEX(D:D,ROW())&lt;=分訖日,IF(分專案="全部",TRUE,INDEX(J:J,ROW())=分專案))</f>
        <v>0</v>
      </c>
      <c r="C2248" s="45" cm="1">
        <f t="array" ref="C2248">IF(INDEX(F:F,ROW())&lt;&gt;"",INDEX(F:F,ROW()),IF(INDEX(E:E,ROW())&lt;&gt;0,INDEX(C:C,ROW()-1),0))</f>
        <v>0</v>
      </c>
      <c r="D2248" s="44" cm="1">
        <f t="array" ref="D2248">IF(INDEX(G:G,ROW())&lt;&gt;"",INDEX(G:G,ROW()),IF(INDEX(E:E,ROW())&lt;&gt;0,INDEX(D:D,ROW()-1),0))</f>
        <v>0</v>
      </c>
      <c r="E2248" s="217" cm="1">
        <f t="array" ref="E2248">IF(INDEX(I:I,ROW())&lt;&gt;"",VALUE(TRIM(LEFT(INDEX(I:I,ROW()),6))),0)</f>
        <v>0</v>
      </c>
      <c r="F2248" s="283"/>
      <c r="G2248" s="287"/>
      <c r="H2248" s="302"/>
      <c r="I2248" s="288"/>
      <c r="J2248" s="302"/>
      <c r="K2248" s="303"/>
      <c r="L2248" s="50"/>
      <c r="M2248" s="63"/>
    </row>
    <row r="2249" spans="1:13">
      <c r="A2249" s="44" cm="1">
        <f t="array" aca="1" ref="A2249" ca="1">IF(INDEX(B:B,ROW()),COUNTIF(OFFSET(INDEX(B:B,ROW()),ROW()*-1+6,,ROW()-5),TRUE),0)</f>
        <v>0</v>
      </c>
      <c r="B2249" s="44" t="b" cm="1">
        <f t="array" ref="B2249">AND(分科號=INDEX(E:E,ROW()),INDEX(D:D,ROW())&gt;=分起日,INDEX(D:D,ROW())&lt;=分訖日,IF(分專案="全部",TRUE,INDEX(J:J,ROW())=分專案))</f>
        <v>0</v>
      </c>
      <c r="C2249" s="45" cm="1">
        <f t="array" ref="C2249">IF(INDEX(F:F,ROW())&lt;&gt;"",INDEX(F:F,ROW()),IF(INDEX(E:E,ROW())&lt;&gt;0,INDEX(C:C,ROW()-1),0))</f>
        <v>0</v>
      </c>
      <c r="D2249" s="44" cm="1">
        <f t="array" ref="D2249">IF(INDEX(G:G,ROW())&lt;&gt;"",INDEX(G:G,ROW()),IF(INDEX(E:E,ROW())&lt;&gt;0,INDEX(D:D,ROW()-1),0))</f>
        <v>0</v>
      </c>
      <c r="E2249" s="217" cm="1">
        <f t="array" ref="E2249">IF(INDEX(I:I,ROW())&lt;&gt;"",VALUE(TRIM(LEFT(INDEX(I:I,ROW()),6))),0)</f>
        <v>0</v>
      </c>
      <c r="F2249" s="283"/>
      <c r="G2249" s="287"/>
      <c r="H2249" s="302"/>
      <c r="I2249" s="288"/>
      <c r="J2249" s="302"/>
      <c r="K2249" s="303"/>
      <c r="L2249" s="50"/>
      <c r="M2249" s="63"/>
    </row>
    <row r="2250" spans="1:13">
      <c r="A2250" s="44" cm="1">
        <f t="array" aca="1" ref="A2250" ca="1">IF(INDEX(B:B,ROW()),COUNTIF(OFFSET(INDEX(B:B,ROW()),ROW()*-1+6,,ROW()-5),TRUE),0)</f>
        <v>0</v>
      </c>
      <c r="B2250" s="44" t="b" cm="1">
        <f t="array" ref="B2250">AND(分科號=INDEX(E:E,ROW()),INDEX(D:D,ROW())&gt;=分起日,INDEX(D:D,ROW())&lt;=分訖日,IF(分專案="全部",TRUE,INDEX(J:J,ROW())=分專案))</f>
        <v>0</v>
      </c>
      <c r="C2250" s="45" cm="1">
        <f t="array" ref="C2250">IF(INDEX(F:F,ROW())&lt;&gt;"",INDEX(F:F,ROW()),IF(INDEX(E:E,ROW())&lt;&gt;0,INDEX(C:C,ROW()-1),0))</f>
        <v>0</v>
      </c>
      <c r="D2250" s="44" cm="1">
        <f t="array" ref="D2250">IF(INDEX(G:G,ROW())&lt;&gt;"",INDEX(G:G,ROW()),IF(INDEX(E:E,ROW())&lt;&gt;0,INDEX(D:D,ROW()-1),0))</f>
        <v>0</v>
      </c>
      <c r="E2250" s="217" cm="1">
        <f t="array" ref="E2250">IF(INDEX(I:I,ROW())&lt;&gt;"",VALUE(TRIM(LEFT(INDEX(I:I,ROW()),6))),0)</f>
        <v>0</v>
      </c>
      <c r="F2250" s="283"/>
      <c r="G2250" s="287"/>
      <c r="H2250" s="302"/>
      <c r="I2250" s="288"/>
      <c r="J2250" s="302"/>
      <c r="K2250" s="303"/>
      <c r="L2250" s="50"/>
      <c r="M2250" s="63"/>
    </row>
    <row r="2251" spans="1:13">
      <c r="A2251" s="44" cm="1">
        <f t="array" aca="1" ref="A2251" ca="1">IF(INDEX(B:B,ROW()),COUNTIF(OFFSET(INDEX(B:B,ROW()),ROW()*-1+6,,ROW()-5),TRUE),0)</f>
        <v>0</v>
      </c>
      <c r="B2251" s="44" t="b" cm="1">
        <f t="array" ref="B2251">AND(分科號=INDEX(E:E,ROW()),INDEX(D:D,ROW())&gt;=分起日,INDEX(D:D,ROW())&lt;=分訖日,IF(分專案="全部",TRUE,INDEX(J:J,ROW())=分專案))</f>
        <v>0</v>
      </c>
      <c r="C2251" s="45" cm="1">
        <f t="array" ref="C2251">IF(INDEX(F:F,ROW())&lt;&gt;"",INDEX(F:F,ROW()),IF(INDEX(E:E,ROW())&lt;&gt;0,INDEX(C:C,ROW()-1),0))</f>
        <v>0</v>
      </c>
      <c r="D2251" s="44" cm="1">
        <f t="array" ref="D2251">IF(INDEX(G:G,ROW())&lt;&gt;"",INDEX(G:G,ROW()),IF(INDEX(E:E,ROW())&lt;&gt;0,INDEX(D:D,ROW()-1),0))</f>
        <v>0</v>
      </c>
      <c r="E2251" s="217" cm="1">
        <f t="array" ref="E2251">IF(INDEX(I:I,ROW())&lt;&gt;"",VALUE(TRIM(LEFT(INDEX(I:I,ROW()),6))),0)</f>
        <v>0</v>
      </c>
      <c r="F2251" s="283"/>
      <c r="G2251" s="287"/>
      <c r="H2251" s="302"/>
      <c r="I2251" s="288"/>
      <c r="J2251" s="302"/>
      <c r="K2251" s="303"/>
      <c r="L2251" s="50"/>
      <c r="M2251" s="63"/>
    </row>
    <row r="2252" spans="1:13">
      <c r="A2252" s="44" cm="1">
        <f t="array" aca="1" ref="A2252" ca="1">IF(INDEX(B:B,ROW()),COUNTIF(OFFSET(INDEX(B:B,ROW()),ROW()*-1+6,,ROW()-5),TRUE),0)</f>
        <v>0</v>
      </c>
      <c r="B2252" s="44" t="b" cm="1">
        <f t="array" ref="B2252">AND(分科號=INDEX(E:E,ROW()),INDEX(D:D,ROW())&gt;=分起日,INDEX(D:D,ROW())&lt;=分訖日,IF(分專案="全部",TRUE,INDEX(J:J,ROW())=分專案))</f>
        <v>0</v>
      </c>
      <c r="C2252" s="45" cm="1">
        <f t="array" ref="C2252">IF(INDEX(F:F,ROW())&lt;&gt;"",INDEX(F:F,ROW()),IF(INDEX(E:E,ROW())&lt;&gt;0,INDEX(C:C,ROW()-1),0))</f>
        <v>0</v>
      </c>
      <c r="D2252" s="44" cm="1">
        <f t="array" ref="D2252">IF(INDEX(G:G,ROW())&lt;&gt;"",INDEX(G:G,ROW()),IF(INDEX(E:E,ROW())&lt;&gt;0,INDEX(D:D,ROW()-1),0))</f>
        <v>0</v>
      </c>
      <c r="E2252" s="217" cm="1">
        <f t="array" ref="E2252">IF(INDEX(I:I,ROW())&lt;&gt;"",VALUE(TRIM(LEFT(INDEX(I:I,ROW()),6))),0)</f>
        <v>0</v>
      </c>
      <c r="F2252" s="283"/>
      <c r="G2252" s="287"/>
      <c r="H2252" s="302"/>
      <c r="I2252" s="288"/>
      <c r="J2252" s="302"/>
      <c r="K2252" s="303"/>
      <c r="L2252" s="50"/>
      <c r="M2252" s="63"/>
    </row>
    <row r="2253" spans="1:13">
      <c r="A2253" s="44" cm="1">
        <f t="array" aca="1" ref="A2253" ca="1">IF(INDEX(B:B,ROW()),COUNTIF(OFFSET(INDEX(B:B,ROW()),ROW()*-1+6,,ROW()-5),TRUE),0)</f>
        <v>0</v>
      </c>
      <c r="B2253" s="44" t="b" cm="1">
        <f t="array" ref="B2253">AND(分科號=INDEX(E:E,ROW()),INDEX(D:D,ROW())&gt;=分起日,INDEX(D:D,ROW())&lt;=分訖日,IF(分專案="全部",TRUE,INDEX(J:J,ROW())=分專案))</f>
        <v>0</v>
      </c>
      <c r="C2253" s="45" cm="1">
        <f t="array" ref="C2253">IF(INDEX(F:F,ROW())&lt;&gt;"",INDEX(F:F,ROW()),IF(INDEX(E:E,ROW())&lt;&gt;0,INDEX(C:C,ROW()-1),0))</f>
        <v>0</v>
      </c>
      <c r="D2253" s="44" cm="1">
        <f t="array" ref="D2253">IF(INDEX(G:G,ROW())&lt;&gt;"",INDEX(G:G,ROW()),IF(INDEX(E:E,ROW())&lt;&gt;0,INDEX(D:D,ROW()-1),0))</f>
        <v>0</v>
      </c>
      <c r="E2253" s="217" cm="1">
        <f t="array" ref="E2253">IF(INDEX(I:I,ROW())&lt;&gt;"",VALUE(TRIM(LEFT(INDEX(I:I,ROW()),6))),0)</f>
        <v>0</v>
      </c>
      <c r="F2253" s="283"/>
      <c r="G2253" s="287"/>
      <c r="H2253" s="302"/>
      <c r="I2253" s="288"/>
      <c r="J2253" s="302"/>
      <c r="K2253" s="303"/>
      <c r="L2253" s="50"/>
      <c r="M2253" s="63"/>
    </row>
    <row r="2254" spans="1:13">
      <c r="A2254" s="44" cm="1">
        <f t="array" aca="1" ref="A2254" ca="1">IF(INDEX(B:B,ROW()),COUNTIF(OFFSET(INDEX(B:B,ROW()),ROW()*-1+6,,ROW()-5),TRUE),0)</f>
        <v>0</v>
      </c>
      <c r="B2254" s="44" t="b" cm="1">
        <f t="array" ref="B2254">AND(分科號=INDEX(E:E,ROW()),INDEX(D:D,ROW())&gt;=分起日,INDEX(D:D,ROW())&lt;=分訖日,IF(分專案="全部",TRUE,INDEX(J:J,ROW())=分專案))</f>
        <v>0</v>
      </c>
      <c r="C2254" s="45" cm="1">
        <f t="array" ref="C2254">IF(INDEX(F:F,ROW())&lt;&gt;"",INDEX(F:F,ROW()),IF(INDEX(E:E,ROW())&lt;&gt;0,INDEX(C:C,ROW()-1),0))</f>
        <v>0</v>
      </c>
      <c r="D2254" s="44" cm="1">
        <f t="array" ref="D2254">IF(INDEX(G:G,ROW())&lt;&gt;"",INDEX(G:G,ROW()),IF(INDEX(E:E,ROW())&lt;&gt;0,INDEX(D:D,ROW()-1),0))</f>
        <v>0</v>
      </c>
      <c r="E2254" s="217" cm="1">
        <f t="array" ref="E2254">IF(INDEX(I:I,ROW())&lt;&gt;"",VALUE(TRIM(LEFT(INDEX(I:I,ROW()),6))),0)</f>
        <v>0</v>
      </c>
      <c r="F2254" s="283"/>
      <c r="G2254" s="287"/>
      <c r="H2254" s="302"/>
      <c r="I2254" s="288"/>
      <c r="J2254" s="302"/>
      <c r="K2254" s="303"/>
      <c r="L2254" s="50"/>
      <c r="M2254" s="63"/>
    </row>
    <row r="2255" spans="1:13">
      <c r="A2255" s="44" cm="1">
        <f t="array" aca="1" ref="A2255" ca="1">IF(INDEX(B:B,ROW()),COUNTIF(OFFSET(INDEX(B:B,ROW()),ROW()*-1+6,,ROW()-5),TRUE),0)</f>
        <v>0</v>
      </c>
      <c r="B2255" s="44" t="b" cm="1">
        <f t="array" ref="B2255">AND(分科號=INDEX(E:E,ROW()),INDEX(D:D,ROW())&gt;=分起日,INDEX(D:D,ROW())&lt;=分訖日,IF(分專案="全部",TRUE,INDEX(J:J,ROW())=分專案))</f>
        <v>0</v>
      </c>
      <c r="C2255" s="45" cm="1">
        <f t="array" ref="C2255">IF(INDEX(F:F,ROW())&lt;&gt;"",INDEX(F:F,ROW()),IF(INDEX(E:E,ROW())&lt;&gt;0,INDEX(C:C,ROW()-1),0))</f>
        <v>0</v>
      </c>
      <c r="D2255" s="44" cm="1">
        <f t="array" ref="D2255">IF(INDEX(G:G,ROW())&lt;&gt;"",INDEX(G:G,ROW()),IF(INDEX(E:E,ROW())&lt;&gt;0,INDEX(D:D,ROW()-1),0))</f>
        <v>0</v>
      </c>
      <c r="E2255" s="217" cm="1">
        <f t="array" ref="E2255">IF(INDEX(I:I,ROW())&lt;&gt;"",VALUE(TRIM(LEFT(INDEX(I:I,ROW()),6))),0)</f>
        <v>0</v>
      </c>
      <c r="F2255" s="283"/>
      <c r="G2255" s="287"/>
      <c r="H2255" s="302"/>
      <c r="I2255" s="288"/>
      <c r="J2255" s="302"/>
      <c r="K2255" s="303"/>
      <c r="L2255" s="50"/>
      <c r="M2255" s="63"/>
    </row>
    <row r="2256" spans="1:13">
      <c r="A2256" s="44" cm="1">
        <f t="array" aca="1" ref="A2256" ca="1">IF(INDEX(B:B,ROW()),COUNTIF(OFFSET(INDEX(B:B,ROW()),ROW()*-1+6,,ROW()-5),TRUE),0)</f>
        <v>0</v>
      </c>
      <c r="B2256" s="44" t="b" cm="1">
        <f t="array" ref="B2256">AND(分科號=INDEX(E:E,ROW()),INDEX(D:D,ROW())&gt;=分起日,INDEX(D:D,ROW())&lt;=分訖日,IF(分專案="全部",TRUE,INDEX(J:J,ROW())=分專案))</f>
        <v>0</v>
      </c>
      <c r="C2256" s="45" cm="1">
        <f t="array" ref="C2256">IF(INDEX(F:F,ROW())&lt;&gt;"",INDEX(F:F,ROW()),IF(INDEX(E:E,ROW())&lt;&gt;0,INDEX(C:C,ROW()-1),0))</f>
        <v>0</v>
      </c>
      <c r="D2256" s="44" cm="1">
        <f t="array" ref="D2256">IF(INDEX(G:G,ROW())&lt;&gt;"",INDEX(G:G,ROW()),IF(INDEX(E:E,ROW())&lt;&gt;0,INDEX(D:D,ROW()-1),0))</f>
        <v>0</v>
      </c>
      <c r="E2256" s="217" cm="1">
        <f t="array" ref="E2256">IF(INDEX(I:I,ROW())&lt;&gt;"",VALUE(TRIM(LEFT(INDEX(I:I,ROW()),6))),0)</f>
        <v>0</v>
      </c>
      <c r="F2256" s="283"/>
      <c r="G2256" s="287"/>
      <c r="H2256" s="302"/>
      <c r="I2256" s="288"/>
      <c r="J2256" s="302"/>
      <c r="K2256" s="303"/>
      <c r="L2256" s="50"/>
      <c r="M2256" s="63"/>
    </row>
    <row r="2257" spans="1:13">
      <c r="A2257" s="44" cm="1">
        <f t="array" aca="1" ref="A2257" ca="1">IF(INDEX(B:B,ROW()),COUNTIF(OFFSET(INDEX(B:B,ROW()),ROW()*-1+6,,ROW()-5),TRUE),0)</f>
        <v>0</v>
      </c>
      <c r="B2257" s="44" t="b" cm="1">
        <f t="array" ref="B2257">AND(分科號=INDEX(E:E,ROW()),INDEX(D:D,ROW())&gt;=分起日,INDEX(D:D,ROW())&lt;=分訖日,IF(分專案="全部",TRUE,INDEX(J:J,ROW())=分專案))</f>
        <v>0</v>
      </c>
      <c r="C2257" s="45" cm="1">
        <f t="array" ref="C2257">IF(INDEX(F:F,ROW())&lt;&gt;"",INDEX(F:F,ROW()),IF(INDEX(E:E,ROW())&lt;&gt;0,INDEX(C:C,ROW()-1),0))</f>
        <v>0</v>
      </c>
      <c r="D2257" s="44" cm="1">
        <f t="array" ref="D2257">IF(INDEX(G:G,ROW())&lt;&gt;"",INDEX(G:G,ROW()),IF(INDEX(E:E,ROW())&lt;&gt;0,INDEX(D:D,ROW()-1),0))</f>
        <v>0</v>
      </c>
      <c r="E2257" s="217" cm="1">
        <f t="array" ref="E2257">IF(INDEX(I:I,ROW())&lt;&gt;"",VALUE(TRIM(LEFT(INDEX(I:I,ROW()),6))),0)</f>
        <v>0</v>
      </c>
      <c r="F2257" s="283"/>
      <c r="G2257" s="287"/>
      <c r="H2257" s="302"/>
      <c r="I2257" s="288"/>
      <c r="J2257" s="302"/>
      <c r="K2257" s="303"/>
      <c r="L2257" s="50"/>
      <c r="M2257" s="63"/>
    </row>
    <row r="2258" spans="1:13">
      <c r="A2258" s="44" cm="1">
        <f t="array" aca="1" ref="A2258" ca="1">IF(INDEX(B:B,ROW()),COUNTIF(OFFSET(INDEX(B:B,ROW()),ROW()*-1+6,,ROW()-5),TRUE),0)</f>
        <v>0</v>
      </c>
      <c r="B2258" s="44" t="b" cm="1">
        <f t="array" ref="B2258">AND(分科號=INDEX(E:E,ROW()),INDEX(D:D,ROW())&gt;=分起日,INDEX(D:D,ROW())&lt;=分訖日,IF(分專案="全部",TRUE,INDEX(J:J,ROW())=分專案))</f>
        <v>0</v>
      </c>
      <c r="C2258" s="45" cm="1">
        <f t="array" ref="C2258">IF(INDEX(F:F,ROW())&lt;&gt;"",INDEX(F:F,ROW()),IF(INDEX(E:E,ROW())&lt;&gt;0,INDEX(C:C,ROW()-1),0))</f>
        <v>0</v>
      </c>
      <c r="D2258" s="44" cm="1">
        <f t="array" ref="D2258">IF(INDEX(G:G,ROW())&lt;&gt;"",INDEX(G:G,ROW()),IF(INDEX(E:E,ROW())&lt;&gt;0,INDEX(D:D,ROW()-1),0))</f>
        <v>0</v>
      </c>
      <c r="E2258" s="217" cm="1">
        <f t="array" ref="E2258">IF(INDEX(I:I,ROW())&lt;&gt;"",VALUE(TRIM(LEFT(INDEX(I:I,ROW()),6))),0)</f>
        <v>0</v>
      </c>
      <c r="F2258" s="283"/>
      <c r="G2258" s="287"/>
      <c r="H2258" s="302"/>
      <c r="I2258" s="288"/>
      <c r="J2258" s="302"/>
      <c r="K2258" s="303"/>
      <c r="L2258" s="50"/>
      <c r="M2258" s="63"/>
    </row>
    <row r="2259" spans="1:13">
      <c r="A2259" s="44" cm="1">
        <f t="array" aca="1" ref="A2259" ca="1">IF(INDEX(B:B,ROW()),COUNTIF(OFFSET(INDEX(B:B,ROW()),ROW()*-1+6,,ROW()-5),TRUE),0)</f>
        <v>0</v>
      </c>
      <c r="B2259" s="44" t="b" cm="1">
        <f t="array" ref="B2259">AND(分科號=INDEX(E:E,ROW()),INDEX(D:D,ROW())&gt;=分起日,INDEX(D:D,ROW())&lt;=分訖日,IF(分專案="全部",TRUE,INDEX(J:J,ROW())=分專案))</f>
        <v>0</v>
      </c>
      <c r="C2259" s="45" cm="1">
        <f t="array" ref="C2259">IF(INDEX(F:F,ROW())&lt;&gt;"",INDEX(F:F,ROW()),IF(INDEX(E:E,ROW())&lt;&gt;0,INDEX(C:C,ROW()-1),0))</f>
        <v>0</v>
      </c>
      <c r="D2259" s="44" cm="1">
        <f t="array" ref="D2259">IF(INDEX(G:G,ROW())&lt;&gt;"",INDEX(G:G,ROW()),IF(INDEX(E:E,ROW())&lt;&gt;0,INDEX(D:D,ROW()-1),0))</f>
        <v>0</v>
      </c>
      <c r="E2259" s="217" cm="1">
        <f t="array" ref="E2259">IF(INDEX(I:I,ROW())&lt;&gt;"",VALUE(TRIM(LEFT(INDEX(I:I,ROW()),6))),0)</f>
        <v>0</v>
      </c>
      <c r="F2259" s="283"/>
      <c r="G2259" s="287"/>
      <c r="H2259" s="302"/>
      <c r="I2259" s="288"/>
      <c r="J2259" s="302"/>
      <c r="K2259" s="303"/>
      <c r="L2259" s="50"/>
      <c r="M2259" s="63"/>
    </row>
    <row r="2260" spans="1:13">
      <c r="A2260" s="44" cm="1">
        <f t="array" aca="1" ref="A2260" ca="1">IF(INDEX(B:B,ROW()),COUNTIF(OFFSET(INDEX(B:B,ROW()),ROW()*-1+6,,ROW()-5),TRUE),0)</f>
        <v>0</v>
      </c>
      <c r="B2260" s="44" t="b" cm="1">
        <f t="array" ref="B2260">AND(分科號=INDEX(E:E,ROW()),INDEX(D:D,ROW())&gt;=分起日,INDEX(D:D,ROW())&lt;=分訖日,IF(分專案="全部",TRUE,INDEX(J:J,ROW())=分專案))</f>
        <v>0</v>
      </c>
      <c r="C2260" s="45" cm="1">
        <f t="array" ref="C2260">IF(INDEX(F:F,ROW())&lt;&gt;"",INDEX(F:F,ROW()),IF(INDEX(E:E,ROW())&lt;&gt;0,INDEX(C:C,ROW()-1),0))</f>
        <v>0</v>
      </c>
      <c r="D2260" s="44" cm="1">
        <f t="array" ref="D2260">IF(INDEX(G:G,ROW())&lt;&gt;"",INDEX(G:G,ROW()),IF(INDEX(E:E,ROW())&lt;&gt;0,INDEX(D:D,ROW()-1),0))</f>
        <v>0</v>
      </c>
      <c r="E2260" s="217" cm="1">
        <f t="array" ref="E2260">IF(INDEX(I:I,ROW())&lt;&gt;"",VALUE(TRIM(LEFT(INDEX(I:I,ROW()),6))),0)</f>
        <v>0</v>
      </c>
      <c r="F2260" s="283"/>
      <c r="G2260" s="287"/>
      <c r="H2260" s="302"/>
      <c r="I2260" s="288"/>
      <c r="J2260" s="302"/>
      <c r="K2260" s="303"/>
      <c r="L2260" s="50"/>
      <c r="M2260" s="63"/>
    </row>
    <row r="2261" spans="1:13">
      <c r="A2261" s="44" cm="1">
        <f t="array" aca="1" ref="A2261" ca="1">IF(INDEX(B:B,ROW()),COUNTIF(OFFSET(INDEX(B:B,ROW()),ROW()*-1+6,,ROW()-5),TRUE),0)</f>
        <v>0</v>
      </c>
      <c r="B2261" s="44" t="b" cm="1">
        <f t="array" ref="B2261">AND(分科號=INDEX(E:E,ROW()),INDEX(D:D,ROW())&gt;=分起日,INDEX(D:D,ROW())&lt;=分訖日,IF(分專案="全部",TRUE,INDEX(J:J,ROW())=分專案))</f>
        <v>0</v>
      </c>
      <c r="C2261" s="45" cm="1">
        <f t="array" ref="C2261">IF(INDEX(F:F,ROW())&lt;&gt;"",INDEX(F:F,ROW()),IF(INDEX(E:E,ROW())&lt;&gt;0,INDEX(C:C,ROW()-1),0))</f>
        <v>0</v>
      </c>
      <c r="D2261" s="44" cm="1">
        <f t="array" ref="D2261">IF(INDEX(G:G,ROW())&lt;&gt;"",INDEX(G:G,ROW()),IF(INDEX(E:E,ROW())&lt;&gt;0,INDEX(D:D,ROW()-1),0))</f>
        <v>0</v>
      </c>
      <c r="E2261" s="217" cm="1">
        <f t="array" ref="E2261">IF(INDEX(I:I,ROW())&lt;&gt;"",VALUE(TRIM(LEFT(INDEX(I:I,ROW()),6))),0)</f>
        <v>0</v>
      </c>
      <c r="F2261" s="283"/>
      <c r="G2261" s="287"/>
      <c r="H2261" s="302"/>
      <c r="I2261" s="288"/>
      <c r="J2261" s="302"/>
      <c r="K2261" s="303"/>
      <c r="L2261" s="50"/>
      <c r="M2261" s="63"/>
    </row>
    <row r="2262" spans="1:13">
      <c r="A2262" s="44" cm="1">
        <f t="array" aca="1" ref="A2262" ca="1">IF(INDEX(B:B,ROW()),COUNTIF(OFFSET(INDEX(B:B,ROW()),ROW()*-1+6,,ROW()-5),TRUE),0)</f>
        <v>0</v>
      </c>
      <c r="B2262" s="44" t="b" cm="1">
        <f t="array" ref="B2262">AND(分科號=INDEX(E:E,ROW()),INDEX(D:D,ROW())&gt;=分起日,INDEX(D:D,ROW())&lt;=分訖日,IF(分專案="全部",TRUE,INDEX(J:J,ROW())=分專案))</f>
        <v>0</v>
      </c>
      <c r="C2262" s="45" cm="1">
        <f t="array" ref="C2262">IF(INDEX(F:F,ROW())&lt;&gt;"",INDEX(F:F,ROW()),IF(INDEX(E:E,ROW())&lt;&gt;0,INDEX(C:C,ROW()-1),0))</f>
        <v>0</v>
      </c>
      <c r="D2262" s="44" cm="1">
        <f t="array" ref="D2262">IF(INDEX(G:G,ROW())&lt;&gt;"",INDEX(G:G,ROW()),IF(INDEX(E:E,ROW())&lt;&gt;0,INDEX(D:D,ROW()-1),0))</f>
        <v>0</v>
      </c>
      <c r="E2262" s="217" cm="1">
        <f t="array" ref="E2262">IF(INDEX(I:I,ROW())&lt;&gt;"",VALUE(TRIM(LEFT(INDEX(I:I,ROW()),6))),0)</f>
        <v>0</v>
      </c>
      <c r="F2262" s="283"/>
      <c r="G2262" s="287"/>
      <c r="H2262" s="302"/>
      <c r="I2262" s="288"/>
      <c r="J2262" s="302"/>
      <c r="K2262" s="303"/>
      <c r="L2262" s="50"/>
      <c r="M2262" s="63"/>
    </row>
    <row r="2263" spans="1:13">
      <c r="A2263" s="44" cm="1">
        <f t="array" aca="1" ref="A2263" ca="1">IF(INDEX(B:B,ROW()),COUNTIF(OFFSET(INDEX(B:B,ROW()),ROW()*-1+6,,ROW()-5),TRUE),0)</f>
        <v>0</v>
      </c>
      <c r="B2263" s="44" t="b" cm="1">
        <f t="array" ref="B2263">AND(分科號=INDEX(E:E,ROW()),INDEX(D:D,ROW())&gt;=分起日,INDEX(D:D,ROW())&lt;=分訖日,IF(分專案="全部",TRUE,INDEX(J:J,ROW())=分專案))</f>
        <v>0</v>
      </c>
      <c r="C2263" s="45" cm="1">
        <f t="array" ref="C2263">IF(INDEX(F:F,ROW())&lt;&gt;"",INDEX(F:F,ROW()),IF(INDEX(E:E,ROW())&lt;&gt;0,INDEX(C:C,ROW()-1),0))</f>
        <v>0</v>
      </c>
      <c r="D2263" s="44" cm="1">
        <f t="array" ref="D2263">IF(INDEX(G:G,ROW())&lt;&gt;"",INDEX(G:G,ROW()),IF(INDEX(E:E,ROW())&lt;&gt;0,INDEX(D:D,ROW()-1),0))</f>
        <v>0</v>
      </c>
      <c r="E2263" s="217" cm="1">
        <f t="array" ref="E2263">IF(INDEX(I:I,ROW())&lt;&gt;"",VALUE(TRIM(LEFT(INDEX(I:I,ROW()),6))),0)</f>
        <v>0</v>
      </c>
      <c r="F2263" s="283"/>
      <c r="G2263" s="287"/>
      <c r="H2263" s="302"/>
      <c r="I2263" s="288"/>
      <c r="J2263" s="302"/>
      <c r="K2263" s="303"/>
      <c r="L2263" s="50"/>
      <c r="M2263" s="63"/>
    </row>
    <row r="2264" spans="1:13">
      <c r="A2264" s="44" cm="1">
        <f t="array" aca="1" ref="A2264" ca="1">IF(INDEX(B:B,ROW()),COUNTIF(OFFSET(INDEX(B:B,ROW()),ROW()*-1+6,,ROW()-5),TRUE),0)</f>
        <v>0</v>
      </c>
      <c r="B2264" s="44" t="b" cm="1">
        <f t="array" ref="B2264">AND(分科號=INDEX(E:E,ROW()),INDEX(D:D,ROW())&gt;=分起日,INDEX(D:D,ROW())&lt;=分訖日,IF(分專案="全部",TRUE,INDEX(J:J,ROW())=分專案))</f>
        <v>0</v>
      </c>
      <c r="C2264" s="45" cm="1">
        <f t="array" ref="C2264">IF(INDEX(F:F,ROW())&lt;&gt;"",INDEX(F:F,ROW()),IF(INDEX(E:E,ROW())&lt;&gt;0,INDEX(C:C,ROW()-1),0))</f>
        <v>0</v>
      </c>
      <c r="D2264" s="44" cm="1">
        <f t="array" ref="D2264">IF(INDEX(G:G,ROW())&lt;&gt;"",INDEX(G:G,ROW()),IF(INDEX(E:E,ROW())&lt;&gt;0,INDEX(D:D,ROW()-1),0))</f>
        <v>0</v>
      </c>
      <c r="E2264" s="217" cm="1">
        <f t="array" ref="E2264">IF(INDEX(I:I,ROW())&lt;&gt;"",VALUE(TRIM(LEFT(INDEX(I:I,ROW()),6))),0)</f>
        <v>0</v>
      </c>
      <c r="F2264" s="283"/>
      <c r="G2264" s="287"/>
      <c r="H2264" s="302"/>
      <c r="I2264" s="288"/>
      <c r="J2264" s="302"/>
      <c r="K2264" s="303"/>
      <c r="L2264" s="50"/>
      <c r="M2264" s="63"/>
    </row>
    <row r="2265" spans="1:13">
      <c r="A2265" s="44" cm="1">
        <f t="array" aca="1" ref="A2265" ca="1">IF(INDEX(B:B,ROW()),COUNTIF(OFFSET(INDEX(B:B,ROW()),ROW()*-1+6,,ROW()-5),TRUE),0)</f>
        <v>0</v>
      </c>
      <c r="B2265" s="44" t="b" cm="1">
        <f t="array" ref="B2265">AND(分科號=INDEX(E:E,ROW()),INDEX(D:D,ROW())&gt;=分起日,INDEX(D:D,ROW())&lt;=分訖日,IF(分專案="全部",TRUE,INDEX(J:J,ROW())=分專案))</f>
        <v>0</v>
      </c>
      <c r="C2265" s="45" cm="1">
        <f t="array" ref="C2265">IF(INDEX(F:F,ROW())&lt;&gt;"",INDEX(F:F,ROW()),IF(INDEX(E:E,ROW())&lt;&gt;0,INDEX(C:C,ROW()-1),0))</f>
        <v>0</v>
      </c>
      <c r="D2265" s="44" cm="1">
        <f t="array" ref="D2265">IF(INDEX(G:G,ROW())&lt;&gt;"",INDEX(G:G,ROW()),IF(INDEX(E:E,ROW())&lt;&gt;0,INDEX(D:D,ROW()-1),0))</f>
        <v>0</v>
      </c>
      <c r="E2265" s="217" cm="1">
        <f t="array" ref="E2265">IF(INDEX(I:I,ROW())&lt;&gt;"",VALUE(TRIM(LEFT(INDEX(I:I,ROW()),6))),0)</f>
        <v>0</v>
      </c>
      <c r="F2265" s="283"/>
      <c r="G2265" s="287"/>
      <c r="H2265" s="302"/>
      <c r="I2265" s="288"/>
      <c r="J2265" s="302"/>
      <c r="K2265" s="303"/>
      <c r="L2265" s="50"/>
      <c r="M2265" s="63"/>
    </row>
    <row r="2266" spans="1:13">
      <c r="A2266" s="44" cm="1">
        <f t="array" aca="1" ref="A2266" ca="1">IF(INDEX(B:B,ROW()),COUNTIF(OFFSET(INDEX(B:B,ROW()),ROW()*-1+6,,ROW()-5),TRUE),0)</f>
        <v>0</v>
      </c>
      <c r="B2266" s="44" t="b" cm="1">
        <f t="array" ref="B2266">AND(分科號=INDEX(E:E,ROW()),INDEX(D:D,ROW())&gt;=分起日,INDEX(D:D,ROW())&lt;=分訖日,IF(分專案="全部",TRUE,INDEX(J:J,ROW())=分專案))</f>
        <v>0</v>
      </c>
      <c r="C2266" s="45" cm="1">
        <f t="array" ref="C2266">IF(INDEX(F:F,ROW())&lt;&gt;"",INDEX(F:F,ROW()),IF(INDEX(E:E,ROW())&lt;&gt;0,INDEX(C:C,ROW()-1),0))</f>
        <v>0</v>
      </c>
      <c r="D2266" s="44" cm="1">
        <f t="array" ref="D2266">IF(INDEX(G:G,ROW())&lt;&gt;"",INDEX(G:G,ROW()),IF(INDEX(E:E,ROW())&lt;&gt;0,INDEX(D:D,ROW()-1),0))</f>
        <v>0</v>
      </c>
      <c r="E2266" s="217" cm="1">
        <f t="array" ref="E2266">IF(INDEX(I:I,ROW())&lt;&gt;"",VALUE(TRIM(LEFT(INDEX(I:I,ROW()),6))),0)</f>
        <v>0</v>
      </c>
      <c r="F2266" s="283"/>
      <c r="G2266" s="287"/>
      <c r="H2266" s="302"/>
      <c r="I2266" s="288"/>
      <c r="J2266" s="302"/>
      <c r="K2266" s="303"/>
      <c r="L2266" s="50"/>
      <c r="M2266" s="63"/>
    </row>
    <row r="2267" spans="1:13">
      <c r="A2267" s="44" cm="1">
        <f t="array" aca="1" ref="A2267" ca="1">IF(INDEX(B:B,ROW()),COUNTIF(OFFSET(INDEX(B:B,ROW()),ROW()*-1+6,,ROW()-5),TRUE),0)</f>
        <v>0</v>
      </c>
      <c r="B2267" s="44" t="b" cm="1">
        <f t="array" ref="B2267">AND(分科號=INDEX(E:E,ROW()),INDEX(D:D,ROW())&gt;=分起日,INDEX(D:D,ROW())&lt;=分訖日,IF(分專案="全部",TRUE,INDEX(J:J,ROW())=分專案))</f>
        <v>0</v>
      </c>
      <c r="C2267" s="45" cm="1">
        <f t="array" ref="C2267">IF(INDEX(F:F,ROW())&lt;&gt;"",INDEX(F:F,ROW()),IF(INDEX(E:E,ROW())&lt;&gt;0,INDEX(C:C,ROW()-1),0))</f>
        <v>0</v>
      </c>
      <c r="D2267" s="44" cm="1">
        <f t="array" ref="D2267">IF(INDEX(G:G,ROW())&lt;&gt;"",INDEX(G:G,ROW()),IF(INDEX(E:E,ROW())&lt;&gt;0,INDEX(D:D,ROW()-1),0))</f>
        <v>0</v>
      </c>
      <c r="E2267" s="217" cm="1">
        <f t="array" ref="E2267">IF(INDEX(I:I,ROW())&lt;&gt;"",VALUE(TRIM(LEFT(INDEX(I:I,ROW()),6))),0)</f>
        <v>0</v>
      </c>
      <c r="F2267" s="283"/>
      <c r="G2267" s="287"/>
      <c r="H2267" s="302"/>
      <c r="I2267" s="288"/>
      <c r="J2267" s="302"/>
      <c r="K2267" s="303"/>
      <c r="L2267" s="50"/>
      <c r="M2267" s="63"/>
    </row>
    <row r="2268" spans="1:13">
      <c r="A2268" s="44" cm="1">
        <f t="array" aca="1" ref="A2268" ca="1">IF(INDEX(B:B,ROW()),COUNTIF(OFFSET(INDEX(B:B,ROW()),ROW()*-1+6,,ROW()-5),TRUE),0)</f>
        <v>0</v>
      </c>
      <c r="B2268" s="44" t="b" cm="1">
        <f t="array" ref="B2268">AND(分科號=INDEX(E:E,ROW()),INDEX(D:D,ROW())&gt;=分起日,INDEX(D:D,ROW())&lt;=分訖日,IF(分專案="全部",TRUE,INDEX(J:J,ROW())=分專案))</f>
        <v>0</v>
      </c>
      <c r="C2268" s="45" cm="1">
        <f t="array" ref="C2268">IF(INDEX(F:F,ROW())&lt;&gt;"",INDEX(F:F,ROW()),IF(INDEX(E:E,ROW())&lt;&gt;0,INDEX(C:C,ROW()-1),0))</f>
        <v>0</v>
      </c>
      <c r="D2268" s="44" cm="1">
        <f t="array" ref="D2268">IF(INDEX(G:G,ROW())&lt;&gt;"",INDEX(G:G,ROW()),IF(INDEX(E:E,ROW())&lt;&gt;0,INDEX(D:D,ROW()-1),0))</f>
        <v>0</v>
      </c>
      <c r="E2268" s="217" cm="1">
        <f t="array" ref="E2268">IF(INDEX(I:I,ROW())&lt;&gt;"",VALUE(TRIM(LEFT(INDEX(I:I,ROW()),6))),0)</f>
        <v>0</v>
      </c>
      <c r="F2268" s="283"/>
      <c r="G2268" s="287"/>
      <c r="H2268" s="302"/>
      <c r="I2268" s="288"/>
      <c r="J2268" s="302"/>
      <c r="K2268" s="303"/>
      <c r="L2268" s="50"/>
      <c r="M2268" s="63"/>
    </row>
    <row r="2269" spans="1:13">
      <c r="A2269" s="44" cm="1">
        <f t="array" aca="1" ref="A2269" ca="1">IF(INDEX(B:B,ROW()),COUNTIF(OFFSET(INDEX(B:B,ROW()),ROW()*-1+6,,ROW()-5),TRUE),0)</f>
        <v>0</v>
      </c>
      <c r="B2269" s="44" t="b" cm="1">
        <f t="array" ref="B2269">AND(分科號=INDEX(E:E,ROW()),INDEX(D:D,ROW())&gt;=分起日,INDEX(D:D,ROW())&lt;=分訖日,IF(分專案="全部",TRUE,INDEX(J:J,ROW())=分專案))</f>
        <v>0</v>
      </c>
      <c r="C2269" s="45" cm="1">
        <f t="array" ref="C2269">IF(INDEX(F:F,ROW())&lt;&gt;"",INDEX(F:F,ROW()),IF(INDEX(E:E,ROW())&lt;&gt;0,INDEX(C:C,ROW()-1),0))</f>
        <v>0</v>
      </c>
      <c r="D2269" s="44" cm="1">
        <f t="array" ref="D2269">IF(INDEX(G:G,ROW())&lt;&gt;"",INDEX(G:G,ROW()),IF(INDEX(E:E,ROW())&lt;&gt;0,INDEX(D:D,ROW()-1),0))</f>
        <v>0</v>
      </c>
      <c r="E2269" s="217" cm="1">
        <f t="array" ref="E2269">IF(INDEX(I:I,ROW())&lt;&gt;"",VALUE(TRIM(LEFT(INDEX(I:I,ROW()),6))),0)</f>
        <v>0</v>
      </c>
      <c r="F2269" s="283"/>
      <c r="G2269" s="287"/>
      <c r="H2269" s="302"/>
      <c r="I2269" s="288"/>
      <c r="J2269" s="302"/>
      <c r="K2269" s="303"/>
      <c r="L2269" s="50"/>
      <c r="M2269" s="63"/>
    </row>
    <row r="2270" spans="1:13">
      <c r="A2270" s="44" cm="1">
        <f t="array" aca="1" ref="A2270" ca="1">IF(INDEX(B:B,ROW()),COUNTIF(OFFSET(INDEX(B:B,ROW()),ROW()*-1+6,,ROW()-5),TRUE),0)</f>
        <v>0</v>
      </c>
      <c r="B2270" s="44" t="b" cm="1">
        <f t="array" ref="B2270">AND(分科號=INDEX(E:E,ROW()),INDEX(D:D,ROW())&gt;=分起日,INDEX(D:D,ROW())&lt;=分訖日,IF(分專案="全部",TRUE,INDEX(J:J,ROW())=分專案))</f>
        <v>0</v>
      </c>
      <c r="C2270" s="45" cm="1">
        <f t="array" ref="C2270">IF(INDEX(F:F,ROW())&lt;&gt;"",INDEX(F:F,ROW()),IF(INDEX(E:E,ROW())&lt;&gt;0,INDEX(C:C,ROW()-1),0))</f>
        <v>0</v>
      </c>
      <c r="D2270" s="44" cm="1">
        <f t="array" ref="D2270">IF(INDEX(G:G,ROW())&lt;&gt;"",INDEX(G:G,ROW()),IF(INDEX(E:E,ROW())&lt;&gt;0,INDEX(D:D,ROW()-1),0))</f>
        <v>0</v>
      </c>
      <c r="E2270" s="217" cm="1">
        <f t="array" ref="E2270">IF(INDEX(I:I,ROW())&lt;&gt;"",VALUE(TRIM(LEFT(INDEX(I:I,ROW()),6))),0)</f>
        <v>0</v>
      </c>
      <c r="F2270" s="283"/>
      <c r="G2270" s="287"/>
      <c r="H2270" s="302"/>
      <c r="I2270" s="288"/>
      <c r="J2270" s="302"/>
      <c r="K2270" s="303"/>
      <c r="L2270" s="50"/>
      <c r="M2270" s="63"/>
    </row>
    <row r="2271" spans="1:13">
      <c r="A2271" s="44" cm="1">
        <f t="array" aca="1" ref="A2271" ca="1">IF(INDEX(B:B,ROW()),COUNTIF(OFFSET(INDEX(B:B,ROW()),ROW()*-1+6,,ROW()-5),TRUE),0)</f>
        <v>0</v>
      </c>
      <c r="B2271" s="44" t="b" cm="1">
        <f t="array" ref="B2271">AND(分科號=INDEX(E:E,ROW()),INDEX(D:D,ROW())&gt;=分起日,INDEX(D:D,ROW())&lt;=分訖日,IF(分專案="全部",TRUE,INDEX(J:J,ROW())=分專案))</f>
        <v>0</v>
      </c>
      <c r="C2271" s="45" cm="1">
        <f t="array" ref="C2271">IF(INDEX(F:F,ROW())&lt;&gt;"",INDEX(F:F,ROW()),IF(INDEX(E:E,ROW())&lt;&gt;0,INDEX(C:C,ROW()-1),0))</f>
        <v>0</v>
      </c>
      <c r="D2271" s="44" cm="1">
        <f t="array" ref="D2271">IF(INDEX(G:G,ROW())&lt;&gt;"",INDEX(G:G,ROW()),IF(INDEX(E:E,ROW())&lt;&gt;0,INDEX(D:D,ROW()-1),0))</f>
        <v>0</v>
      </c>
      <c r="E2271" s="217" cm="1">
        <f t="array" ref="E2271">IF(INDEX(I:I,ROW())&lt;&gt;"",VALUE(TRIM(LEFT(INDEX(I:I,ROW()),6))),0)</f>
        <v>0</v>
      </c>
      <c r="F2271" s="283"/>
      <c r="G2271" s="287"/>
      <c r="H2271" s="302"/>
      <c r="I2271" s="288"/>
      <c r="J2271" s="302"/>
      <c r="K2271" s="303"/>
      <c r="L2271" s="50"/>
      <c r="M2271" s="63"/>
    </row>
    <row r="2272" spans="1:13">
      <c r="A2272" s="44" cm="1">
        <f t="array" aca="1" ref="A2272" ca="1">IF(INDEX(B:B,ROW()),COUNTIF(OFFSET(INDEX(B:B,ROW()),ROW()*-1+6,,ROW()-5),TRUE),0)</f>
        <v>0</v>
      </c>
      <c r="B2272" s="44" t="b" cm="1">
        <f t="array" ref="B2272">AND(分科號=INDEX(E:E,ROW()),INDEX(D:D,ROW())&gt;=分起日,INDEX(D:D,ROW())&lt;=分訖日,IF(分專案="全部",TRUE,INDEX(J:J,ROW())=分專案))</f>
        <v>0</v>
      </c>
      <c r="C2272" s="45" cm="1">
        <f t="array" ref="C2272">IF(INDEX(F:F,ROW())&lt;&gt;"",INDEX(F:F,ROW()),IF(INDEX(E:E,ROW())&lt;&gt;0,INDEX(C:C,ROW()-1),0))</f>
        <v>0</v>
      </c>
      <c r="D2272" s="44" cm="1">
        <f t="array" ref="D2272">IF(INDEX(G:G,ROW())&lt;&gt;"",INDEX(G:G,ROW()),IF(INDEX(E:E,ROW())&lt;&gt;0,INDEX(D:D,ROW()-1),0))</f>
        <v>0</v>
      </c>
      <c r="E2272" s="217" cm="1">
        <f t="array" ref="E2272">IF(INDEX(I:I,ROW())&lt;&gt;"",VALUE(TRIM(LEFT(INDEX(I:I,ROW()),6))),0)</f>
        <v>0</v>
      </c>
      <c r="F2272" s="283"/>
      <c r="G2272" s="287"/>
      <c r="H2272" s="302"/>
      <c r="I2272" s="288"/>
      <c r="J2272" s="302"/>
      <c r="K2272" s="303"/>
      <c r="L2272" s="50"/>
      <c r="M2272" s="63"/>
    </row>
    <row r="2273" spans="1:13">
      <c r="A2273" s="44" cm="1">
        <f t="array" aca="1" ref="A2273" ca="1">IF(INDEX(B:B,ROW()),COUNTIF(OFFSET(INDEX(B:B,ROW()),ROW()*-1+6,,ROW()-5),TRUE),0)</f>
        <v>0</v>
      </c>
      <c r="B2273" s="44" t="b" cm="1">
        <f t="array" ref="B2273">AND(分科號=INDEX(E:E,ROW()),INDEX(D:D,ROW())&gt;=分起日,INDEX(D:D,ROW())&lt;=分訖日,IF(分專案="全部",TRUE,INDEX(J:J,ROW())=分專案))</f>
        <v>0</v>
      </c>
      <c r="C2273" s="45" cm="1">
        <f t="array" ref="C2273">IF(INDEX(F:F,ROW())&lt;&gt;"",INDEX(F:F,ROW()),IF(INDEX(E:E,ROW())&lt;&gt;0,INDEX(C:C,ROW()-1),0))</f>
        <v>0</v>
      </c>
      <c r="D2273" s="44" cm="1">
        <f t="array" ref="D2273">IF(INDEX(G:G,ROW())&lt;&gt;"",INDEX(G:G,ROW()),IF(INDEX(E:E,ROW())&lt;&gt;0,INDEX(D:D,ROW()-1),0))</f>
        <v>0</v>
      </c>
      <c r="E2273" s="217" cm="1">
        <f t="array" ref="E2273">IF(INDEX(I:I,ROW())&lt;&gt;"",VALUE(TRIM(LEFT(INDEX(I:I,ROW()),6))),0)</f>
        <v>0</v>
      </c>
      <c r="F2273" s="283"/>
      <c r="G2273" s="287"/>
      <c r="H2273" s="302"/>
      <c r="I2273" s="288"/>
      <c r="J2273" s="302"/>
      <c r="K2273" s="303"/>
      <c r="L2273" s="50"/>
      <c r="M2273" s="63"/>
    </row>
    <row r="2274" spans="1:13">
      <c r="A2274" s="44" cm="1">
        <f t="array" aca="1" ref="A2274" ca="1">IF(INDEX(B:B,ROW()),COUNTIF(OFFSET(INDEX(B:B,ROW()),ROW()*-1+6,,ROW()-5),TRUE),0)</f>
        <v>0</v>
      </c>
      <c r="B2274" s="44" t="b" cm="1">
        <f t="array" ref="B2274">AND(分科號=INDEX(E:E,ROW()),INDEX(D:D,ROW())&gt;=分起日,INDEX(D:D,ROW())&lt;=分訖日,IF(分專案="全部",TRUE,INDEX(J:J,ROW())=分專案))</f>
        <v>0</v>
      </c>
      <c r="C2274" s="45" cm="1">
        <f t="array" ref="C2274">IF(INDEX(F:F,ROW())&lt;&gt;"",INDEX(F:F,ROW()),IF(INDEX(E:E,ROW())&lt;&gt;0,INDEX(C:C,ROW()-1),0))</f>
        <v>0</v>
      </c>
      <c r="D2274" s="44" cm="1">
        <f t="array" ref="D2274">IF(INDEX(G:G,ROW())&lt;&gt;"",INDEX(G:G,ROW()),IF(INDEX(E:E,ROW())&lt;&gt;0,INDEX(D:D,ROW()-1),0))</f>
        <v>0</v>
      </c>
      <c r="E2274" s="217" cm="1">
        <f t="array" ref="E2274">IF(INDEX(I:I,ROW())&lt;&gt;"",VALUE(TRIM(LEFT(INDEX(I:I,ROW()),6))),0)</f>
        <v>0</v>
      </c>
      <c r="F2274" s="283"/>
      <c r="G2274" s="287"/>
      <c r="H2274" s="302"/>
      <c r="I2274" s="288"/>
      <c r="J2274" s="302"/>
      <c r="K2274" s="303"/>
      <c r="L2274" s="50"/>
      <c r="M2274" s="63"/>
    </row>
    <row r="2275" spans="1:13">
      <c r="A2275" s="44" cm="1">
        <f t="array" aca="1" ref="A2275" ca="1">IF(INDEX(B:B,ROW()),COUNTIF(OFFSET(INDEX(B:B,ROW()),ROW()*-1+6,,ROW()-5),TRUE),0)</f>
        <v>0</v>
      </c>
      <c r="B2275" s="44" t="b" cm="1">
        <f t="array" ref="B2275">AND(分科號=INDEX(E:E,ROW()),INDEX(D:D,ROW())&gt;=分起日,INDEX(D:D,ROW())&lt;=分訖日,IF(分專案="全部",TRUE,INDEX(J:J,ROW())=分專案))</f>
        <v>0</v>
      </c>
      <c r="C2275" s="45" cm="1">
        <f t="array" ref="C2275">IF(INDEX(F:F,ROW())&lt;&gt;"",INDEX(F:F,ROW()),IF(INDEX(E:E,ROW())&lt;&gt;0,INDEX(C:C,ROW()-1),0))</f>
        <v>0</v>
      </c>
      <c r="D2275" s="44" cm="1">
        <f t="array" ref="D2275">IF(INDEX(G:G,ROW())&lt;&gt;"",INDEX(G:G,ROW()),IF(INDEX(E:E,ROW())&lt;&gt;0,INDEX(D:D,ROW()-1),0))</f>
        <v>0</v>
      </c>
      <c r="E2275" s="217" cm="1">
        <f t="array" ref="E2275">IF(INDEX(I:I,ROW())&lt;&gt;"",VALUE(TRIM(LEFT(INDEX(I:I,ROW()),6))),0)</f>
        <v>0</v>
      </c>
      <c r="F2275" s="283"/>
      <c r="G2275" s="287"/>
      <c r="H2275" s="302"/>
      <c r="I2275" s="288"/>
      <c r="J2275" s="302"/>
      <c r="K2275" s="303"/>
      <c r="L2275" s="50"/>
      <c r="M2275" s="63"/>
    </row>
    <row r="2276" spans="1:13">
      <c r="A2276" s="44" cm="1">
        <f t="array" aca="1" ref="A2276" ca="1">IF(INDEX(B:B,ROW()),COUNTIF(OFFSET(INDEX(B:B,ROW()),ROW()*-1+6,,ROW()-5),TRUE),0)</f>
        <v>0</v>
      </c>
      <c r="B2276" s="44" t="b" cm="1">
        <f t="array" ref="B2276">AND(分科號=INDEX(E:E,ROW()),INDEX(D:D,ROW())&gt;=分起日,INDEX(D:D,ROW())&lt;=分訖日,IF(分專案="全部",TRUE,INDEX(J:J,ROW())=分專案))</f>
        <v>0</v>
      </c>
      <c r="C2276" s="45" cm="1">
        <f t="array" ref="C2276">IF(INDEX(F:F,ROW())&lt;&gt;"",INDEX(F:F,ROW()),IF(INDEX(E:E,ROW())&lt;&gt;0,INDEX(C:C,ROW()-1),0))</f>
        <v>0</v>
      </c>
      <c r="D2276" s="44" cm="1">
        <f t="array" ref="D2276">IF(INDEX(G:G,ROW())&lt;&gt;"",INDEX(G:G,ROW()),IF(INDEX(E:E,ROW())&lt;&gt;0,INDEX(D:D,ROW()-1),0))</f>
        <v>0</v>
      </c>
      <c r="E2276" s="217" cm="1">
        <f t="array" ref="E2276">IF(INDEX(I:I,ROW())&lt;&gt;"",VALUE(TRIM(LEFT(INDEX(I:I,ROW()),6))),0)</f>
        <v>0</v>
      </c>
      <c r="F2276" s="283"/>
      <c r="G2276" s="287"/>
      <c r="H2276" s="302"/>
      <c r="I2276" s="288"/>
      <c r="J2276" s="302"/>
      <c r="K2276" s="303"/>
      <c r="L2276" s="50"/>
      <c r="M2276" s="63"/>
    </row>
    <row r="2277" spans="1:13">
      <c r="A2277" s="44" cm="1">
        <f t="array" aca="1" ref="A2277" ca="1">IF(INDEX(B:B,ROW()),COUNTIF(OFFSET(INDEX(B:B,ROW()),ROW()*-1+6,,ROW()-5),TRUE),0)</f>
        <v>0</v>
      </c>
      <c r="B2277" s="44" t="b" cm="1">
        <f t="array" ref="B2277">AND(分科號=INDEX(E:E,ROW()),INDEX(D:D,ROW())&gt;=分起日,INDEX(D:D,ROW())&lt;=分訖日,IF(分專案="全部",TRUE,INDEX(J:J,ROW())=分專案))</f>
        <v>0</v>
      </c>
      <c r="C2277" s="45" cm="1">
        <f t="array" ref="C2277">IF(INDEX(F:F,ROW())&lt;&gt;"",INDEX(F:F,ROW()),IF(INDEX(E:E,ROW())&lt;&gt;0,INDEX(C:C,ROW()-1),0))</f>
        <v>0</v>
      </c>
      <c r="D2277" s="44" cm="1">
        <f t="array" ref="D2277">IF(INDEX(G:G,ROW())&lt;&gt;"",INDEX(G:G,ROW()),IF(INDEX(E:E,ROW())&lt;&gt;0,INDEX(D:D,ROW()-1),0))</f>
        <v>0</v>
      </c>
      <c r="E2277" s="217" cm="1">
        <f t="array" ref="E2277">IF(INDEX(I:I,ROW())&lt;&gt;"",VALUE(TRIM(LEFT(INDEX(I:I,ROW()),6))),0)</f>
        <v>0</v>
      </c>
      <c r="F2277" s="283"/>
      <c r="G2277" s="287"/>
      <c r="H2277" s="302"/>
      <c r="I2277" s="288"/>
      <c r="J2277" s="302"/>
      <c r="K2277" s="303"/>
      <c r="L2277" s="50"/>
      <c r="M2277" s="63"/>
    </row>
    <row r="2278" spans="1:13">
      <c r="A2278" s="44" cm="1">
        <f t="array" aca="1" ref="A2278" ca="1">IF(INDEX(B:B,ROW()),COUNTIF(OFFSET(INDEX(B:B,ROW()),ROW()*-1+6,,ROW()-5),TRUE),0)</f>
        <v>0</v>
      </c>
      <c r="B2278" s="44" t="b" cm="1">
        <f t="array" ref="B2278">AND(分科號=INDEX(E:E,ROW()),INDEX(D:D,ROW())&gt;=分起日,INDEX(D:D,ROW())&lt;=分訖日,IF(分專案="全部",TRUE,INDEX(J:J,ROW())=分專案))</f>
        <v>0</v>
      </c>
      <c r="C2278" s="45" cm="1">
        <f t="array" ref="C2278">IF(INDEX(F:F,ROW())&lt;&gt;"",INDEX(F:F,ROW()),IF(INDEX(E:E,ROW())&lt;&gt;0,INDEX(C:C,ROW()-1),0))</f>
        <v>0</v>
      </c>
      <c r="D2278" s="44" cm="1">
        <f t="array" ref="D2278">IF(INDEX(G:G,ROW())&lt;&gt;"",INDEX(G:G,ROW()),IF(INDEX(E:E,ROW())&lt;&gt;0,INDEX(D:D,ROW()-1),0))</f>
        <v>0</v>
      </c>
      <c r="E2278" s="217" cm="1">
        <f t="array" ref="E2278">IF(INDEX(I:I,ROW())&lt;&gt;"",VALUE(TRIM(LEFT(INDEX(I:I,ROW()),6))),0)</f>
        <v>0</v>
      </c>
      <c r="F2278" s="283"/>
      <c r="G2278" s="287"/>
      <c r="H2278" s="302"/>
      <c r="I2278" s="288"/>
      <c r="J2278" s="302"/>
      <c r="K2278" s="303"/>
      <c r="L2278" s="50"/>
      <c r="M2278" s="63"/>
    </row>
    <row r="2279" spans="1:13">
      <c r="A2279" s="44" cm="1">
        <f t="array" aca="1" ref="A2279" ca="1">IF(INDEX(B:B,ROW()),COUNTIF(OFFSET(INDEX(B:B,ROW()),ROW()*-1+6,,ROW()-5),TRUE),0)</f>
        <v>0</v>
      </c>
      <c r="B2279" s="44" t="b" cm="1">
        <f t="array" ref="B2279">AND(分科號=INDEX(E:E,ROW()),INDEX(D:D,ROW())&gt;=分起日,INDEX(D:D,ROW())&lt;=分訖日,IF(分專案="全部",TRUE,INDEX(J:J,ROW())=分專案))</f>
        <v>0</v>
      </c>
      <c r="C2279" s="45" cm="1">
        <f t="array" ref="C2279">IF(INDEX(F:F,ROW())&lt;&gt;"",INDEX(F:F,ROW()),IF(INDEX(E:E,ROW())&lt;&gt;0,INDEX(C:C,ROW()-1),0))</f>
        <v>0</v>
      </c>
      <c r="D2279" s="44" cm="1">
        <f t="array" ref="D2279">IF(INDEX(G:G,ROW())&lt;&gt;"",INDEX(G:G,ROW()),IF(INDEX(E:E,ROW())&lt;&gt;0,INDEX(D:D,ROW()-1),0))</f>
        <v>0</v>
      </c>
      <c r="E2279" s="217" cm="1">
        <f t="array" ref="E2279">IF(INDEX(I:I,ROW())&lt;&gt;"",VALUE(TRIM(LEFT(INDEX(I:I,ROW()),6))),0)</f>
        <v>0</v>
      </c>
      <c r="F2279" s="283"/>
      <c r="G2279" s="287"/>
      <c r="H2279" s="302"/>
      <c r="I2279" s="288"/>
      <c r="J2279" s="302"/>
      <c r="K2279" s="303"/>
      <c r="L2279" s="50"/>
      <c r="M2279" s="63"/>
    </row>
    <row r="2280" spans="1:13">
      <c r="A2280" s="44" cm="1">
        <f t="array" aca="1" ref="A2280" ca="1">IF(INDEX(B:B,ROW()),COUNTIF(OFFSET(INDEX(B:B,ROW()),ROW()*-1+6,,ROW()-5),TRUE),0)</f>
        <v>0</v>
      </c>
      <c r="B2280" s="44" t="b" cm="1">
        <f t="array" ref="B2280">AND(分科號=INDEX(E:E,ROW()),INDEX(D:D,ROW())&gt;=分起日,INDEX(D:D,ROW())&lt;=分訖日,IF(分專案="全部",TRUE,INDEX(J:J,ROW())=分專案))</f>
        <v>0</v>
      </c>
      <c r="C2280" s="45" cm="1">
        <f t="array" ref="C2280">IF(INDEX(F:F,ROW())&lt;&gt;"",INDEX(F:F,ROW()),IF(INDEX(E:E,ROW())&lt;&gt;0,INDEX(C:C,ROW()-1),0))</f>
        <v>0</v>
      </c>
      <c r="D2280" s="44" cm="1">
        <f t="array" ref="D2280">IF(INDEX(G:G,ROW())&lt;&gt;"",INDEX(G:G,ROW()),IF(INDEX(E:E,ROW())&lt;&gt;0,INDEX(D:D,ROW()-1),0))</f>
        <v>0</v>
      </c>
      <c r="E2280" s="217" cm="1">
        <f t="array" ref="E2280">IF(INDEX(I:I,ROW())&lt;&gt;"",VALUE(TRIM(LEFT(INDEX(I:I,ROW()),6))),0)</f>
        <v>0</v>
      </c>
      <c r="F2280" s="283"/>
      <c r="G2280" s="287"/>
      <c r="H2280" s="302"/>
      <c r="I2280" s="288"/>
      <c r="J2280" s="302"/>
      <c r="K2280" s="303"/>
      <c r="L2280" s="50"/>
      <c r="M2280" s="63"/>
    </row>
    <row r="2281" spans="1:13">
      <c r="A2281" s="44" cm="1">
        <f t="array" aca="1" ref="A2281" ca="1">IF(INDEX(B:B,ROW()),COUNTIF(OFFSET(INDEX(B:B,ROW()),ROW()*-1+6,,ROW()-5),TRUE),0)</f>
        <v>0</v>
      </c>
      <c r="B2281" s="44" t="b" cm="1">
        <f t="array" ref="B2281">AND(分科號=INDEX(E:E,ROW()),INDEX(D:D,ROW())&gt;=分起日,INDEX(D:D,ROW())&lt;=分訖日,IF(分專案="全部",TRUE,INDEX(J:J,ROW())=分專案))</f>
        <v>0</v>
      </c>
      <c r="C2281" s="45" cm="1">
        <f t="array" ref="C2281">IF(INDEX(F:F,ROW())&lt;&gt;"",INDEX(F:F,ROW()),IF(INDEX(E:E,ROW())&lt;&gt;0,INDEX(C:C,ROW()-1),0))</f>
        <v>0</v>
      </c>
      <c r="D2281" s="44" cm="1">
        <f t="array" ref="D2281">IF(INDEX(G:G,ROW())&lt;&gt;"",INDEX(G:G,ROW()),IF(INDEX(E:E,ROW())&lt;&gt;0,INDEX(D:D,ROW()-1),0))</f>
        <v>0</v>
      </c>
      <c r="E2281" s="217" cm="1">
        <f t="array" ref="E2281">IF(INDEX(I:I,ROW())&lt;&gt;"",VALUE(TRIM(LEFT(INDEX(I:I,ROW()),6))),0)</f>
        <v>0</v>
      </c>
      <c r="F2281" s="283"/>
      <c r="G2281" s="287"/>
      <c r="H2281" s="302"/>
      <c r="I2281" s="288"/>
      <c r="J2281" s="302"/>
      <c r="K2281" s="303"/>
      <c r="L2281" s="50"/>
      <c r="M2281" s="63"/>
    </row>
    <row r="2282" spans="1:13">
      <c r="A2282" s="44" cm="1">
        <f t="array" aca="1" ref="A2282" ca="1">IF(INDEX(B:B,ROW()),COUNTIF(OFFSET(INDEX(B:B,ROW()),ROW()*-1+6,,ROW()-5),TRUE),0)</f>
        <v>0</v>
      </c>
      <c r="B2282" s="44" t="b" cm="1">
        <f t="array" ref="B2282">AND(分科號=INDEX(E:E,ROW()),INDEX(D:D,ROW())&gt;=分起日,INDEX(D:D,ROW())&lt;=分訖日,IF(分專案="全部",TRUE,INDEX(J:J,ROW())=分專案))</f>
        <v>0</v>
      </c>
      <c r="C2282" s="45" cm="1">
        <f t="array" ref="C2282">IF(INDEX(F:F,ROW())&lt;&gt;"",INDEX(F:F,ROW()),IF(INDEX(E:E,ROW())&lt;&gt;0,INDEX(C:C,ROW()-1),0))</f>
        <v>0</v>
      </c>
      <c r="D2282" s="44" cm="1">
        <f t="array" ref="D2282">IF(INDEX(G:G,ROW())&lt;&gt;"",INDEX(G:G,ROW()),IF(INDEX(E:E,ROW())&lt;&gt;0,INDEX(D:D,ROW()-1),0))</f>
        <v>0</v>
      </c>
      <c r="E2282" s="217" cm="1">
        <f t="array" ref="E2282">IF(INDEX(I:I,ROW())&lt;&gt;"",VALUE(TRIM(LEFT(INDEX(I:I,ROW()),6))),0)</f>
        <v>0</v>
      </c>
      <c r="F2282" s="283"/>
      <c r="G2282" s="287"/>
      <c r="H2282" s="302"/>
      <c r="I2282" s="288"/>
      <c r="J2282" s="302"/>
      <c r="K2282" s="303"/>
      <c r="L2282" s="50"/>
      <c r="M2282" s="63"/>
    </row>
    <row r="2283" spans="1:13">
      <c r="A2283" s="44" cm="1">
        <f t="array" aca="1" ref="A2283" ca="1">IF(INDEX(B:B,ROW()),COUNTIF(OFFSET(INDEX(B:B,ROW()),ROW()*-1+6,,ROW()-5),TRUE),0)</f>
        <v>0</v>
      </c>
      <c r="B2283" s="44" t="b" cm="1">
        <f t="array" ref="B2283">AND(分科號=INDEX(E:E,ROW()),INDEX(D:D,ROW())&gt;=分起日,INDEX(D:D,ROW())&lt;=分訖日,IF(分專案="全部",TRUE,INDEX(J:J,ROW())=分專案))</f>
        <v>0</v>
      </c>
      <c r="C2283" s="45" cm="1">
        <f t="array" ref="C2283">IF(INDEX(F:F,ROW())&lt;&gt;"",INDEX(F:F,ROW()),IF(INDEX(E:E,ROW())&lt;&gt;0,INDEX(C:C,ROW()-1),0))</f>
        <v>0</v>
      </c>
      <c r="D2283" s="44" cm="1">
        <f t="array" ref="D2283">IF(INDEX(G:G,ROW())&lt;&gt;"",INDEX(G:G,ROW()),IF(INDEX(E:E,ROW())&lt;&gt;0,INDEX(D:D,ROW()-1),0))</f>
        <v>0</v>
      </c>
      <c r="E2283" s="217" cm="1">
        <f t="array" ref="E2283">IF(INDEX(I:I,ROW())&lt;&gt;"",VALUE(TRIM(LEFT(INDEX(I:I,ROW()),6))),0)</f>
        <v>0</v>
      </c>
      <c r="F2283" s="283"/>
      <c r="G2283" s="287"/>
      <c r="H2283" s="302"/>
      <c r="I2283" s="288"/>
      <c r="J2283" s="302"/>
      <c r="K2283" s="303"/>
      <c r="L2283" s="50"/>
      <c r="M2283" s="63"/>
    </row>
    <row r="2284" spans="1:13">
      <c r="A2284" s="44" cm="1">
        <f t="array" aca="1" ref="A2284" ca="1">IF(INDEX(B:B,ROW()),COUNTIF(OFFSET(INDEX(B:B,ROW()),ROW()*-1+6,,ROW()-5),TRUE),0)</f>
        <v>0</v>
      </c>
      <c r="B2284" s="44" t="b" cm="1">
        <f t="array" ref="B2284">AND(分科號=INDEX(E:E,ROW()),INDEX(D:D,ROW())&gt;=分起日,INDEX(D:D,ROW())&lt;=分訖日,IF(分專案="全部",TRUE,INDEX(J:J,ROW())=分專案))</f>
        <v>0</v>
      </c>
      <c r="C2284" s="45" cm="1">
        <f t="array" ref="C2284">IF(INDEX(F:F,ROW())&lt;&gt;"",INDEX(F:F,ROW()),IF(INDEX(E:E,ROW())&lt;&gt;0,INDEX(C:C,ROW()-1),0))</f>
        <v>0</v>
      </c>
      <c r="D2284" s="44" cm="1">
        <f t="array" ref="D2284">IF(INDEX(G:G,ROW())&lt;&gt;"",INDEX(G:G,ROW()),IF(INDEX(E:E,ROW())&lt;&gt;0,INDEX(D:D,ROW()-1),0))</f>
        <v>0</v>
      </c>
      <c r="E2284" s="217" cm="1">
        <f t="array" ref="E2284">IF(INDEX(I:I,ROW())&lt;&gt;"",VALUE(TRIM(LEFT(INDEX(I:I,ROW()),6))),0)</f>
        <v>0</v>
      </c>
      <c r="F2284" s="283"/>
      <c r="G2284" s="287"/>
      <c r="H2284" s="302"/>
      <c r="I2284" s="288"/>
      <c r="J2284" s="302"/>
      <c r="K2284" s="303"/>
      <c r="L2284" s="50"/>
      <c r="M2284" s="63"/>
    </row>
    <row r="2285" spans="1:13">
      <c r="A2285" s="44" cm="1">
        <f t="array" aca="1" ref="A2285" ca="1">IF(INDEX(B:B,ROW()),COUNTIF(OFFSET(INDEX(B:B,ROW()),ROW()*-1+6,,ROW()-5),TRUE),0)</f>
        <v>0</v>
      </c>
      <c r="B2285" s="44" t="b" cm="1">
        <f t="array" ref="B2285">AND(分科號=INDEX(E:E,ROW()),INDEX(D:D,ROW())&gt;=分起日,INDEX(D:D,ROW())&lt;=分訖日,IF(分專案="全部",TRUE,INDEX(J:J,ROW())=分專案))</f>
        <v>0</v>
      </c>
      <c r="C2285" s="45" cm="1">
        <f t="array" ref="C2285">IF(INDEX(F:F,ROW())&lt;&gt;"",INDEX(F:F,ROW()),IF(INDEX(E:E,ROW())&lt;&gt;0,INDEX(C:C,ROW()-1),0))</f>
        <v>0</v>
      </c>
      <c r="D2285" s="44" cm="1">
        <f t="array" ref="D2285">IF(INDEX(G:G,ROW())&lt;&gt;"",INDEX(G:G,ROW()),IF(INDEX(E:E,ROW())&lt;&gt;0,INDEX(D:D,ROW()-1),0))</f>
        <v>0</v>
      </c>
      <c r="E2285" s="217" cm="1">
        <f t="array" ref="E2285">IF(INDEX(I:I,ROW())&lt;&gt;"",VALUE(TRIM(LEFT(INDEX(I:I,ROW()),6))),0)</f>
        <v>0</v>
      </c>
      <c r="F2285" s="283"/>
      <c r="G2285" s="287"/>
      <c r="H2285" s="302"/>
      <c r="I2285" s="288"/>
      <c r="J2285" s="302"/>
      <c r="K2285" s="303"/>
      <c r="L2285" s="50"/>
      <c r="M2285" s="63"/>
    </row>
    <row r="2286" spans="1:13">
      <c r="A2286" s="44" cm="1">
        <f t="array" aca="1" ref="A2286" ca="1">IF(INDEX(B:B,ROW()),COUNTIF(OFFSET(INDEX(B:B,ROW()),ROW()*-1+6,,ROW()-5),TRUE),0)</f>
        <v>0</v>
      </c>
      <c r="B2286" s="44" t="b" cm="1">
        <f t="array" ref="B2286">AND(分科號=INDEX(E:E,ROW()),INDEX(D:D,ROW())&gt;=分起日,INDEX(D:D,ROW())&lt;=分訖日,IF(分專案="全部",TRUE,INDEX(J:J,ROW())=分專案))</f>
        <v>0</v>
      </c>
      <c r="C2286" s="45" cm="1">
        <f t="array" ref="C2286">IF(INDEX(F:F,ROW())&lt;&gt;"",INDEX(F:F,ROW()),IF(INDEX(E:E,ROW())&lt;&gt;0,INDEX(C:C,ROW()-1),0))</f>
        <v>0</v>
      </c>
      <c r="D2286" s="44" cm="1">
        <f t="array" ref="D2286">IF(INDEX(G:G,ROW())&lt;&gt;"",INDEX(G:G,ROW()),IF(INDEX(E:E,ROW())&lt;&gt;0,INDEX(D:D,ROW()-1),0))</f>
        <v>0</v>
      </c>
      <c r="E2286" s="217" cm="1">
        <f t="array" ref="E2286">IF(INDEX(I:I,ROW())&lt;&gt;"",VALUE(TRIM(LEFT(INDEX(I:I,ROW()),6))),0)</f>
        <v>0</v>
      </c>
      <c r="F2286" s="283"/>
      <c r="G2286" s="287"/>
      <c r="H2286" s="302"/>
      <c r="I2286" s="288"/>
      <c r="J2286" s="302"/>
      <c r="K2286" s="303"/>
      <c r="L2286" s="50"/>
      <c r="M2286" s="63"/>
    </row>
    <row r="2287" spans="1:13">
      <c r="A2287" s="44" cm="1">
        <f t="array" aca="1" ref="A2287" ca="1">IF(INDEX(B:B,ROW()),COUNTIF(OFFSET(INDEX(B:B,ROW()),ROW()*-1+6,,ROW()-5),TRUE),0)</f>
        <v>0</v>
      </c>
      <c r="B2287" s="44" t="b" cm="1">
        <f t="array" ref="B2287">AND(分科號=INDEX(E:E,ROW()),INDEX(D:D,ROW())&gt;=分起日,INDEX(D:D,ROW())&lt;=分訖日,IF(分專案="全部",TRUE,INDEX(J:J,ROW())=分專案))</f>
        <v>0</v>
      </c>
      <c r="C2287" s="45" cm="1">
        <f t="array" ref="C2287">IF(INDEX(F:F,ROW())&lt;&gt;"",INDEX(F:F,ROW()),IF(INDEX(E:E,ROW())&lt;&gt;0,INDEX(C:C,ROW()-1),0))</f>
        <v>0</v>
      </c>
      <c r="D2287" s="44" cm="1">
        <f t="array" ref="D2287">IF(INDEX(G:G,ROW())&lt;&gt;"",INDEX(G:G,ROW()),IF(INDEX(E:E,ROW())&lt;&gt;0,INDEX(D:D,ROW()-1),0))</f>
        <v>0</v>
      </c>
      <c r="E2287" s="217" cm="1">
        <f t="array" ref="E2287">IF(INDEX(I:I,ROW())&lt;&gt;"",VALUE(TRIM(LEFT(INDEX(I:I,ROW()),6))),0)</f>
        <v>0</v>
      </c>
      <c r="F2287" s="283"/>
      <c r="G2287" s="287"/>
      <c r="H2287" s="302"/>
      <c r="I2287" s="288"/>
      <c r="J2287" s="302"/>
      <c r="K2287" s="303"/>
      <c r="L2287" s="50"/>
      <c r="M2287" s="63"/>
    </row>
    <row r="2288" spans="1:13">
      <c r="A2288" s="44" cm="1">
        <f t="array" aca="1" ref="A2288" ca="1">IF(INDEX(B:B,ROW()),COUNTIF(OFFSET(INDEX(B:B,ROW()),ROW()*-1+6,,ROW()-5),TRUE),0)</f>
        <v>0</v>
      </c>
      <c r="B2288" s="44" t="b" cm="1">
        <f t="array" ref="B2288">AND(分科號=INDEX(E:E,ROW()),INDEX(D:D,ROW())&gt;=分起日,INDEX(D:D,ROW())&lt;=分訖日,IF(分專案="全部",TRUE,INDEX(J:J,ROW())=分專案))</f>
        <v>0</v>
      </c>
      <c r="C2288" s="45" cm="1">
        <f t="array" ref="C2288">IF(INDEX(F:F,ROW())&lt;&gt;"",INDEX(F:F,ROW()),IF(INDEX(E:E,ROW())&lt;&gt;0,INDEX(C:C,ROW()-1),0))</f>
        <v>0</v>
      </c>
      <c r="D2288" s="44" cm="1">
        <f t="array" ref="D2288">IF(INDEX(G:G,ROW())&lt;&gt;"",INDEX(G:G,ROW()),IF(INDEX(E:E,ROW())&lt;&gt;0,INDEX(D:D,ROW()-1),0))</f>
        <v>0</v>
      </c>
      <c r="E2288" s="217" cm="1">
        <f t="array" ref="E2288">IF(INDEX(I:I,ROW())&lt;&gt;"",VALUE(TRIM(LEFT(INDEX(I:I,ROW()),6))),0)</f>
        <v>0</v>
      </c>
      <c r="F2288" s="283"/>
      <c r="G2288" s="287"/>
      <c r="H2288" s="302"/>
      <c r="I2288" s="288"/>
      <c r="J2288" s="302"/>
      <c r="K2288" s="303"/>
      <c r="L2288" s="50"/>
      <c r="M2288" s="63"/>
    </row>
    <row r="2289" spans="1:13">
      <c r="A2289" s="44" cm="1">
        <f t="array" aca="1" ref="A2289" ca="1">IF(INDEX(B:B,ROW()),COUNTIF(OFFSET(INDEX(B:B,ROW()),ROW()*-1+6,,ROW()-5),TRUE),0)</f>
        <v>0</v>
      </c>
      <c r="B2289" s="44" t="b" cm="1">
        <f t="array" ref="B2289">AND(分科號=INDEX(E:E,ROW()),INDEX(D:D,ROW())&gt;=分起日,INDEX(D:D,ROW())&lt;=分訖日,IF(分專案="全部",TRUE,INDEX(J:J,ROW())=分專案))</f>
        <v>0</v>
      </c>
      <c r="C2289" s="45" cm="1">
        <f t="array" ref="C2289">IF(INDEX(F:F,ROW())&lt;&gt;"",INDEX(F:F,ROW()),IF(INDEX(E:E,ROW())&lt;&gt;0,INDEX(C:C,ROW()-1),0))</f>
        <v>0</v>
      </c>
      <c r="D2289" s="44" cm="1">
        <f t="array" ref="D2289">IF(INDEX(G:G,ROW())&lt;&gt;"",INDEX(G:G,ROW()),IF(INDEX(E:E,ROW())&lt;&gt;0,INDEX(D:D,ROW()-1),0))</f>
        <v>0</v>
      </c>
      <c r="E2289" s="217" cm="1">
        <f t="array" ref="E2289">IF(INDEX(I:I,ROW())&lt;&gt;"",VALUE(TRIM(LEFT(INDEX(I:I,ROW()),6))),0)</f>
        <v>0</v>
      </c>
      <c r="F2289" s="283"/>
      <c r="G2289" s="287"/>
      <c r="H2289" s="302"/>
      <c r="I2289" s="288"/>
      <c r="J2289" s="302"/>
      <c r="K2289" s="303"/>
      <c r="L2289" s="50"/>
      <c r="M2289" s="63"/>
    </row>
    <row r="2290" spans="1:13">
      <c r="A2290" s="44" cm="1">
        <f t="array" aca="1" ref="A2290" ca="1">IF(INDEX(B:B,ROW()),COUNTIF(OFFSET(INDEX(B:B,ROW()),ROW()*-1+6,,ROW()-5),TRUE),0)</f>
        <v>0</v>
      </c>
      <c r="B2290" s="44" t="b" cm="1">
        <f t="array" ref="B2290">AND(分科號=INDEX(E:E,ROW()),INDEX(D:D,ROW())&gt;=分起日,INDEX(D:D,ROW())&lt;=分訖日,IF(分專案="全部",TRUE,INDEX(J:J,ROW())=分專案))</f>
        <v>0</v>
      </c>
      <c r="C2290" s="45" cm="1">
        <f t="array" ref="C2290">IF(INDEX(F:F,ROW())&lt;&gt;"",INDEX(F:F,ROW()),IF(INDEX(E:E,ROW())&lt;&gt;0,INDEX(C:C,ROW()-1),0))</f>
        <v>0</v>
      </c>
      <c r="D2290" s="44" cm="1">
        <f t="array" ref="D2290">IF(INDEX(G:G,ROW())&lt;&gt;"",INDEX(G:G,ROW()),IF(INDEX(E:E,ROW())&lt;&gt;0,INDEX(D:D,ROW()-1),0))</f>
        <v>0</v>
      </c>
      <c r="E2290" s="217" cm="1">
        <f t="array" ref="E2290">IF(INDEX(I:I,ROW())&lt;&gt;"",VALUE(TRIM(LEFT(INDEX(I:I,ROW()),6))),0)</f>
        <v>0</v>
      </c>
      <c r="F2290" s="283"/>
      <c r="G2290" s="287"/>
      <c r="H2290" s="302"/>
      <c r="I2290" s="288"/>
      <c r="J2290" s="302"/>
      <c r="K2290" s="303"/>
      <c r="L2290" s="50"/>
      <c r="M2290" s="63"/>
    </row>
    <row r="2291" spans="1:13">
      <c r="A2291" s="44" cm="1">
        <f t="array" aca="1" ref="A2291" ca="1">IF(INDEX(B:B,ROW()),COUNTIF(OFFSET(INDEX(B:B,ROW()),ROW()*-1+6,,ROW()-5),TRUE),0)</f>
        <v>0</v>
      </c>
      <c r="B2291" s="44" t="b" cm="1">
        <f t="array" ref="B2291">AND(分科號=INDEX(E:E,ROW()),INDEX(D:D,ROW())&gt;=分起日,INDEX(D:D,ROW())&lt;=分訖日,IF(分專案="全部",TRUE,INDEX(J:J,ROW())=分專案))</f>
        <v>0</v>
      </c>
      <c r="C2291" s="45" cm="1">
        <f t="array" ref="C2291">IF(INDEX(F:F,ROW())&lt;&gt;"",INDEX(F:F,ROW()),IF(INDEX(E:E,ROW())&lt;&gt;0,INDEX(C:C,ROW()-1),0))</f>
        <v>0</v>
      </c>
      <c r="D2291" s="44" cm="1">
        <f t="array" ref="D2291">IF(INDEX(G:G,ROW())&lt;&gt;"",INDEX(G:G,ROW()),IF(INDEX(E:E,ROW())&lt;&gt;0,INDEX(D:D,ROW()-1),0))</f>
        <v>0</v>
      </c>
      <c r="E2291" s="217" cm="1">
        <f t="array" ref="E2291">IF(INDEX(I:I,ROW())&lt;&gt;"",VALUE(TRIM(LEFT(INDEX(I:I,ROW()),6))),0)</f>
        <v>0</v>
      </c>
      <c r="F2291" s="283"/>
      <c r="G2291" s="287"/>
      <c r="H2291" s="302"/>
      <c r="I2291" s="288"/>
      <c r="J2291" s="302"/>
      <c r="K2291" s="303"/>
      <c r="L2291" s="50"/>
      <c r="M2291" s="63"/>
    </row>
    <row r="2292" spans="1:13">
      <c r="A2292" s="44" cm="1">
        <f t="array" aca="1" ref="A2292" ca="1">IF(INDEX(B:B,ROW()),COUNTIF(OFFSET(INDEX(B:B,ROW()),ROW()*-1+6,,ROW()-5),TRUE),0)</f>
        <v>0</v>
      </c>
      <c r="B2292" s="44" t="b" cm="1">
        <f t="array" ref="B2292">AND(分科號=INDEX(E:E,ROW()),INDEX(D:D,ROW())&gt;=分起日,INDEX(D:D,ROW())&lt;=分訖日,IF(分專案="全部",TRUE,INDEX(J:J,ROW())=分專案))</f>
        <v>0</v>
      </c>
      <c r="C2292" s="45" cm="1">
        <f t="array" ref="C2292">IF(INDEX(F:F,ROW())&lt;&gt;"",INDEX(F:F,ROW()),IF(INDEX(E:E,ROW())&lt;&gt;0,INDEX(C:C,ROW()-1),0))</f>
        <v>0</v>
      </c>
      <c r="D2292" s="44" cm="1">
        <f t="array" ref="D2292">IF(INDEX(G:G,ROW())&lt;&gt;"",INDEX(G:G,ROW()),IF(INDEX(E:E,ROW())&lt;&gt;0,INDEX(D:D,ROW()-1),0))</f>
        <v>0</v>
      </c>
      <c r="E2292" s="217" cm="1">
        <f t="array" ref="E2292">IF(INDEX(I:I,ROW())&lt;&gt;"",VALUE(TRIM(LEFT(INDEX(I:I,ROW()),6))),0)</f>
        <v>0</v>
      </c>
      <c r="F2292" s="283"/>
      <c r="G2292" s="287"/>
      <c r="H2292" s="302"/>
      <c r="I2292" s="288"/>
      <c r="J2292" s="302"/>
      <c r="K2292" s="303"/>
      <c r="L2292" s="50"/>
      <c r="M2292" s="63"/>
    </row>
    <row r="2293" spans="1:13">
      <c r="A2293" s="44" cm="1">
        <f t="array" aca="1" ref="A2293" ca="1">IF(INDEX(B:B,ROW()),COUNTIF(OFFSET(INDEX(B:B,ROW()),ROW()*-1+6,,ROW()-5),TRUE),0)</f>
        <v>0</v>
      </c>
      <c r="B2293" s="44" t="b" cm="1">
        <f t="array" ref="B2293">AND(分科號=INDEX(E:E,ROW()),INDEX(D:D,ROW())&gt;=分起日,INDEX(D:D,ROW())&lt;=分訖日,IF(分專案="全部",TRUE,INDEX(J:J,ROW())=分專案))</f>
        <v>0</v>
      </c>
      <c r="C2293" s="45" cm="1">
        <f t="array" ref="C2293">IF(INDEX(F:F,ROW())&lt;&gt;"",INDEX(F:F,ROW()),IF(INDEX(E:E,ROW())&lt;&gt;0,INDEX(C:C,ROW()-1),0))</f>
        <v>0</v>
      </c>
      <c r="D2293" s="44" cm="1">
        <f t="array" ref="D2293">IF(INDEX(G:G,ROW())&lt;&gt;"",INDEX(G:G,ROW()),IF(INDEX(E:E,ROW())&lt;&gt;0,INDEX(D:D,ROW()-1),0))</f>
        <v>0</v>
      </c>
      <c r="E2293" s="217" cm="1">
        <f t="array" ref="E2293">IF(INDEX(I:I,ROW())&lt;&gt;"",VALUE(TRIM(LEFT(INDEX(I:I,ROW()),6))),0)</f>
        <v>0</v>
      </c>
      <c r="F2293" s="283"/>
      <c r="G2293" s="287"/>
      <c r="H2293" s="302"/>
      <c r="I2293" s="288"/>
      <c r="J2293" s="302"/>
      <c r="K2293" s="303"/>
      <c r="L2293" s="50"/>
      <c r="M2293" s="63"/>
    </row>
    <row r="2294" spans="1:13">
      <c r="A2294" s="44" cm="1">
        <f t="array" aca="1" ref="A2294" ca="1">IF(INDEX(B:B,ROW()),COUNTIF(OFFSET(INDEX(B:B,ROW()),ROW()*-1+6,,ROW()-5),TRUE),0)</f>
        <v>0</v>
      </c>
      <c r="B2294" s="44" t="b" cm="1">
        <f t="array" ref="B2294">AND(分科號=INDEX(E:E,ROW()),INDEX(D:D,ROW())&gt;=分起日,INDEX(D:D,ROW())&lt;=分訖日,IF(分專案="全部",TRUE,INDEX(J:J,ROW())=分專案))</f>
        <v>0</v>
      </c>
      <c r="C2294" s="45" cm="1">
        <f t="array" ref="C2294">IF(INDEX(F:F,ROW())&lt;&gt;"",INDEX(F:F,ROW()),IF(INDEX(E:E,ROW())&lt;&gt;0,INDEX(C:C,ROW()-1),0))</f>
        <v>0</v>
      </c>
      <c r="D2294" s="44" cm="1">
        <f t="array" ref="D2294">IF(INDEX(G:G,ROW())&lt;&gt;"",INDEX(G:G,ROW()),IF(INDEX(E:E,ROW())&lt;&gt;0,INDEX(D:D,ROW()-1),0))</f>
        <v>0</v>
      </c>
      <c r="E2294" s="217" cm="1">
        <f t="array" ref="E2294">IF(INDEX(I:I,ROW())&lt;&gt;"",VALUE(TRIM(LEFT(INDEX(I:I,ROW()),6))),0)</f>
        <v>0</v>
      </c>
      <c r="F2294" s="283"/>
      <c r="G2294" s="287"/>
      <c r="H2294" s="302"/>
      <c r="I2294" s="288"/>
      <c r="J2294" s="302"/>
      <c r="K2294" s="303"/>
      <c r="L2294" s="50"/>
      <c r="M2294" s="63"/>
    </row>
    <row r="2295" spans="1:13">
      <c r="A2295" s="44" cm="1">
        <f t="array" aca="1" ref="A2295" ca="1">IF(INDEX(B:B,ROW()),COUNTIF(OFFSET(INDEX(B:B,ROW()),ROW()*-1+6,,ROW()-5),TRUE),0)</f>
        <v>0</v>
      </c>
      <c r="B2295" s="44" t="b" cm="1">
        <f t="array" ref="B2295">AND(分科號=INDEX(E:E,ROW()),INDEX(D:D,ROW())&gt;=分起日,INDEX(D:D,ROW())&lt;=分訖日,IF(分專案="全部",TRUE,INDEX(J:J,ROW())=分專案))</f>
        <v>0</v>
      </c>
      <c r="C2295" s="45" cm="1">
        <f t="array" ref="C2295">IF(INDEX(F:F,ROW())&lt;&gt;"",INDEX(F:F,ROW()),IF(INDEX(E:E,ROW())&lt;&gt;0,INDEX(C:C,ROW()-1),0))</f>
        <v>0</v>
      </c>
      <c r="D2295" s="44" cm="1">
        <f t="array" ref="D2295">IF(INDEX(G:G,ROW())&lt;&gt;"",INDEX(G:G,ROW()),IF(INDEX(E:E,ROW())&lt;&gt;0,INDEX(D:D,ROW()-1),0))</f>
        <v>0</v>
      </c>
      <c r="E2295" s="217" cm="1">
        <f t="array" ref="E2295">IF(INDEX(I:I,ROW())&lt;&gt;"",VALUE(TRIM(LEFT(INDEX(I:I,ROW()),6))),0)</f>
        <v>0</v>
      </c>
      <c r="F2295" s="283"/>
      <c r="G2295" s="287"/>
      <c r="H2295" s="302"/>
      <c r="I2295" s="288"/>
      <c r="J2295" s="302"/>
      <c r="K2295" s="303"/>
      <c r="L2295" s="50"/>
      <c r="M2295" s="63"/>
    </row>
    <row r="2296" spans="1:13">
      <c r="A2296" s="44" cm="1">
        <f t="array" aca="1" ref="A2296" ca="1">IF(INDEX(B:B,ROW()),COUNTIF(OFFSET(INDEX(B:B,ROW()),ROW()*-1+6,,ROW()-5),TRUE),0)</f>
        <v>0</v>
      </c>
      <c r="B2296" s="44" t="b" cm="1">
        <f t="array" ref="B2296">AND(分科號=INDEX(E:E,ROW()),INDEX(D:D,ROW())&gt;=分起日,INDEX(D:D,ROW())&lt;=分訖日,IF(分專案="全部",TRUE,INDEX(J:J,ROW())=分專案))</f>
        <v>0</v>
      </c>
      <c r="C2296" s="45" cm="1">
        <f t="array" ref="C2296">IF(INDEX(F:F,ROW())&lt;&gt;"",INDEX(F:F,ROW()),IF(INDEX(E:E,ROW())&lt;&gt;0,INDEX(C:C,ROW()-1),0))</f>
        <v>0</v>
      </c>
      <c r="D2296" s="44" cm="1">
        <f t="array" ref="D2296">IF(INDEX(G:G,ROW())&lt;&gt;"",INDEX(G:G,ROW()),IF(INDEX(E:E,ROW())&lt;&gt;0,INDEX(D:D,ROW()-1),0))</f>
        <v>0</v>
      </c>
      <c r="E2296" s="217" cm="1">
        <f t="array" ref="E2296">IF(INDEX(I:I,ROW())&lt;&gt;"",VALUE(TRIM(LEFT(INDEX(I:I,ROW()),6))),0)</f>
        <v>0</v>
      </c>
      <c r="F2296" s="283"/>
      <c r="G2296" s="287"/>
      <c r="H2296" s="302"/>
      <c r="I2296" s="288"/>
      <c r="J2296" s="302"/>
      <c r="K2296" s="303"/>
      <c r="L2296" s="50"/>
      <c r="M2296" s="63"/>
    </row>
    <row r="2297" spans="1:13">
      <c r="A2297" s="44" cm="1">
        <f t="array" aca="1" ref="A2297" ca="1">IF(INDEX(B:B,ROW()),COUNTIF(OFFSET(INDEX(B:B,ROW()),ROW()*-1+6,,ROW()-5),TRUE),0)</f>
        <v>0</v>
      </c>
      <c r="B2297" s="44" t="b" cm="1">
        <f t="array" ref="B2297">AND(分科號=INDEX(E:E,ROW()),INDEX(D:D,ROW())&gt;=分起日,INDEX(D:D,ROW())&lt;=分訖日,IF(分專案="全部",TRUE,INDEX(J:J,ROW())=分專案))</f>
        <v>0</v>
      </c>
      <c r="C2297" s="45" cm="1">
        <f t="array" ref="C2297">IF(INDEX(F:F,ROW())&lt;&gt;"",INDEX(F:F,ROW()),IF(INDEX(E:E,ROW())&lt;&gt;0,INDEX(C:C,ROW()-1),0))</f>
        <v>0</v>
      </c>
      <c r="D2297" s="44" cm="1">
        <f t="array" ref="D2297">IF(INDEX(G:G,ROW())&lt;&gt;"",INDEX(G:G,ROW()),IF(INDEX(E:E,ROW())&lt;&gt;0,INDEX(D:D,ROW()-1),0))</f>
        <v>0</v>
      </c>
      <c r="E2297" s="217" cm="1">
        <f t="array" ref="E2297">IF(INDEX(I:I,ROW())&lt;&gt;"",VALUE(TRIM(LEFT(INDEX(I:I,ROW()),6))),0)</f>
        <v>0</v>
      </c>
      <c r="F2297" s="283"/>
      <c r="G2297" s="287"/>
      <c r="H2297" s="302"/>
      <c r="I2297" s="288"/>
      <c r="J2297" s="302"/>
      <c r="K2297" s="303"/>
      <c r="L2297" s="50"/>
      <c r="M2297" s="63"/>
    </row>
    <row r="2298" spans="1:13">
      <c r="A2298" s="44" cm="1">
        <f t="array" aca="1" ref="A2298" ca="1">IF(INDEX(B:B,ROW()),COUNTIF(OFFSET(INDEX(B:B,ROW()),ROW()*-1+6,,ROW()-5),TRUE),0)</f>
        <v>0</v>
      </c>
      <c r="B2298" s="44" t="b" cm="1">
        <f t="array" ref="B2298">AND(分科號=INDEX(E:E,ROW()),INDEX(D:D,ROW())&gt;=分起日,INDEX(D:D,ROW())&lt;=分訖日,IF(分專案="全部",TRUE,INDEX(J:J,ROW())=分專案))</f>
        <v>0</v>
      </c>
      <c r="C2298" s="45" cm="1">
        <f t="array" ref="C2298">IF(INDEX(F:F,ROW())&lt;&gt;"",INDEX(F:F,ROW()),IF(INDEX(E:E,ROW())&lt;&gt;0,INDEX(C:C,ROW()-1),0))</f>
        <v>0</v>
      </c>
      <c r="D2298" s="44" cm="1">
        <f t="array" ref="D2298">IF(INDEX(G:G,ROW())&lt;&gt;"",INDEX(G:G,ROW()),IF(INDEX(E:E,ROW())&lt;&gt;0,INDEX(D:D,ROW()-1),0))</f>
        <v>0</v>
      </c>
      <c r="E2298" s="217" cm="1">
        <f t="array" ref="E2298">IF(INDEX(I:I,ROW())&lt;&gt;"",VALUE(TRIM(LEFT(INDEX(I:I,ROW()),6))),0)</f>
        <v>0</v>
      </c>
      <c r="F2298" s="283"/>
      <c r="G2298" s="287"/>
      <c r="H2298" s="302"/>
      <c r="I2298" s="288"/>
      <c r="J2298" s="302"/>
      <c r="K2298" s="303"/>
      <c r="L2298" s="50"/>
      <c r="M2298" s="63"/>
    </row>
    <row r="2299" spans="1:13">
      <c r="A2299" s="44" cm="1">
        <f t="array" aca="1" ref="A2299" ca="1">IF(INDEX(B:B,ROW()),COUNTIF(OFFSET(INDEX(B:B,ROW()),ROW()*-1+6,,ROW()-5),TRUE),0)</f>
        <v>0</v>
      </c>
      <c r="B2299" s="44" t="b" cm="1">
        <f t="array" ref="B2299">AND(分科號=INDEX(E:E,ROW()),INDEX(D:D,ROW())&gt;=分起日,INDEX(D:D,ROW())&lt;=分訖日,IF(分專案="全部",TRUE,INDEX(J:J,ROW())=分專案))</f>
        <v>0</v>
      </c>
      <c r="C2299" s="45" cm="1">
        <f t="array" ref="C2299">IF(INDEX(F:F,ROW())&lt;&gt;"",INDEX(F:F,ROW()),IF(INDEX(E:E,ROW())&lt;&gt;0,INDEX(C:C,ROW()-1),0))</f>
        <v>0</v>
      </c>
      <c r="D2299" s="44" cm="1">
        <f t="array" ref="D2299">IF(INDEX(G:G,ROW())&lt;&gt;"",INDEX(G:G,ROW()),IF(INDEX(E:E,ROW())&lt;&gt;0,INDEX(D:D,ROW()-1),0))</f>
        <v>0</v>
      </c>
      <c r="E2299" s="217" cm="1">
        <f t="array" ref="E2299">IF(INDEX(I:I,ROW())&lt;&gt;"",VALUE(TRIM(LEFT(INDEX(I:I,ROW()),6))),0)</f>
        <v>0</v>
      </c>
      <c r="F2299" s="283"/>
      <c r="G2299" s="287"/>
      <c r="H2299" s="302"/>
      <c r="I2299" s="288"/>
      <c r="J2299" s="302"/>
      <c r="K2299" s="303"/>
      <c r="L2299" s="50"/>
      <c r="M2299" s="63"/>
    </row>
    <row r="2300" spans="1:13">
      <c r="A2300" s="44" cm="1">
        <f t="array" aca="1" ref="A2300" ca="1">IF(INDEX(B:B,ROW()),COUNTIF(OFFSET(INDEX(B:B,ROW()),ROW()*-1+6,,ROW()-5),TRUE),0)</f>
        <v>0</v>
      </c>
      <c r="B2300" s="44" t="b" cm="1">
        <f t="array" ref="B2300">AND(分科號=INDEX(E:E,ROW()),INDEX(D:D,ROW())&gt;=分起日,INDEX(D:D,ROW())&lt;=分訖日,IF(分專案="全部",TRUE,INDEX(J:J,ROW())=分專案))</f>
        <v>0</v>
      </c>
      <c r="C2300" s="45" cm="1">
        <f t="array" ref="C2300">IF(INDEX(F:F,ROW())&lt;&gt;"",INDEX(F:F,ROW()),IF(INDEX(E:E,ROW())&lt;&gt;0,INDEX(C:C,ROW()-1),0))</f>
        <v>0</v>
      </c>
      <c r="D2300" s="44" cm="1">
        <f t="array" ref="D2300">IF(INDEX(G:G,ROW())&lt;&gt;"",INDEX(G:G,ROW()),IF(INDEX(E:E,ROW())&lt;&gt;0,INDEX(D:D,ROW()-1),0))</f>
        <v>0</v>
      </c>
      <c r="E2300" s="217" cm="1">
        <f t="array" ref="E2300">IF(INDEX(I:I,ROW())&lt;&gt;"",VALUE(TRIM(LEFT(INDEX(I:I,ROW()),6))),0)</f>
        <v>0</v>
      </c>
      <c r="F2300" s="283"/>
      <c r="G2300" s="287"/>
      <c r="H2300" s="302"/>
      <c r="I2300" s="288"/>
      <c r="J2300" s="302"/>
      <c r="K2300" s="303"/>
      <c r="L2300" s="50"/>
      <c r="M2300" s="63"/>
    </row>
    <row r="2301" spans="1:13">
      <c r="A2301" s="44" cm="1">
        <f t="array" aca="1" ref="A2301" ca="1">IF(INDEX(B:B,ROW()),COUNTIF(OFFSET(INDEX(B:B,ROW()),ROW()*-1+6,,ROW()-5),TRUE),0)</f>
        <v>0</v>
      </c>
      <c r="B2301" s="44" t="b" cm="1">
        <f t="array" ref="B2301">AND(分科號=INDEX(E:E,ROW()),INDEX(D:D,ROW())&gt;=分起日,INDEX(D:D,ROW())&lt;=分訖日,IF(分專案="全部",TRUE,INDEX(J:J,ROW())=分專案))</f>
        <v>0</v>
      </c>
      <c r="C2301" s="45" cm="1">
        <f t="array" ref="C2301">IF(INDEX(F:F,ROW())&lt;&gt;"",INDEX(F:F,ROW()),IF(INDEX(E:E,ROW())&lt;&gt;0,INDEX(C:C,ROW()-1),0))</f>
        <v>0</v>
      </c>
      <c r="D2301" s="44" cm="1">
        <f t="array" ref="D2301">IF(INDEX(G:G,ROW())&lt;&gt;"",INDEX(G:G,ROW()),IF(INDEX(E:E,ROW())&lt;&gt;0,INDEX(D:D,ROW()-1),0))</f>
        <v>0</v>
      </c>
      <c r="E2301" s="217" cm="1">
        <f t="array" ref="E2301">IF(INDEX(I:I,ROW())&lt;&gt;"",VALUE(TRIM(LEFT(INDEX(I:I,ROW()),6))),0)</f>
        <v>0</v>
      </c>
      <c r="F2301" s="283"/>
      <c r="G2301" s="287"/>
      <c r="H2301" s="302"/>
      <c r="I2301" s="288"/>
      <c r="J2301" s="302"/>
      <c r="K2301" s="303"/>
      <c r="L2301" s="50"/>
      <c r="M2301" s="63"/>
    </row>
    <row r="2302" spans="1:13">
      <c r="A2302" s="44" cm="1">
        <f t="array" aca="1" ref="A2302" ca="1">IF(INDEX(B:B,ROW()),COUNTIF(OFFSET(INDEX(B:B,ROW()),ROW()*-1+6,,ROW()-5),TRUE),0)</f>
        <v>0</v>
      </c>
      <c r="B2302" s="44" t="b" cm="1">
        <f t="array" ref="B2302">AND(分科號=INDEX(E:E,ROW()),INDEX(D:D,ROW())&gt;=分起日,INDEX(D:D,ROW())&lt;=分訖日,IF(分專案="全部",TRUE,INDEX(J:J,ROW())=分專案))</f>
        <v>0</v>
      </c>
      <c r="C2302" s="45" cm="1">
        <f t="array" ref="C2302">IF(INDEX(F:F,ROW())&lt;&gt;"",INDEX(F:F,ROW()),IF(INDEX(E:E,ROW())&lt;&gt;0,INDEX(C:C,ROW()-1),0))</f>
        <v>0</v>
      </c>
      <c r="D2302" s="44" cm="1">
        <f t="array" ref="D2302">IF(INDEX(G:G,ROW())&lt;&gt;"",INDEX(G:G,ROW()),IF(INDEX(E:E,ROW())&lt;&gt;0,INDEX(D:D,ROW()-1),0))</f>
        <v>0</v>
      </c>
      <c r="E2302" s="217" cm="1">
        <f t="array" ref="E2302">IF(INDEX(I:I,ROW())&lt;&gt;"",VALUE(TRIM(LEFT(INDEX(I:I,ROW()),6))),0)</f>
        <v>0</v>
      </c>
      <c r="F2302" s="283"/>
      <c r="G2302" s="287"/>
      <c r="H2302" s="302"/>
      <c r="I2302" s="288"/>
      <c r="J2302" s="302"/>
      <c r="K2302" s="303"/>
      <c r="L2302" s="50"/>
      <c r="M2302" s="63"/>
    </row>
    <row r="2303" spans="1:13">
      <c r="A2303" s="44" cm="1">
        <f t="array" aca="1" ref="A2303" ca="1">IF(INDEX(B:B,ROW()),COUNTIF(OFFSET(INDEX(B:B,ROW()),ROW()*-1+6,,ROW()-5),TRUE),0)</f>
        <v>0</v>
      </c>
      <c r="B2303" s="44" t="b" cm="1">
        <f t="array" ref="B2303">AND(分科號=INDEX(E:E,ROW()),INDEX(D:D,ROW())&gt;=分起日,INDEX(D:D,ROW())&lt;=分訖日,IF(分專案="全部",TRUE,INDEX(J:J,ROW())=分專案))</f>
        <v>0</v>
      </c>
      <c r="C2303" s="45" cm="1">
        <f t="array" ref="C2303">IF(INDEX(F:F,ROW())&lt;&gt;"",INDEX(F:F,ROW()),IF(INDEX(E:E,ROW())&lt;&gt;0,INDEX(C:C,ROW()-1),0))</f>
        <v>0</v>
      </c>
      <c r="D2303" s="44" cm="1">
        <f t="array" ref="D2303">IF(INDEX(G:G,ROW())&lt;&gt;"",INDEX(G:G,ROW()),IF(INDEX(E:E,ROW())&lt;&gt;0,INDEX(D:D,ROW()-1),0))</f>
        <v>0</v>
      </c>
      <c r="E2303" s="217" cm="1">
        <f t="array" ref="E2303">IF(INDEX(I:I,ROW())&lt;&gt;"",VALUE(TRIM(LEFT(INDEX(I:I,ROW()),6))),0)</f>
        <v>0</v>
      </c>
      <c r="F2303" s="283"/>
      <c r="G2303" s="287"/>
      <c r="H2303" s="302"/>
      <c r="I2303" s="288"/>
      <c r="J2303" s="302"/>
      <c r="K2303" s="303"/>
      <c r="L2303" s="50"/>
      <c r="M2303" s="63"/>
    </row>
    <row r="2304" spans="1:13">
      <c r="A2304" s="44" cm="1">
        <f t="array" aca="1" ref="A2304" ca="1">IF(INDEX(B:B,ROW()),COUNTIF(OFFSET(INDEX(B:B,ROW()),ROW()*-1+6,,ROW()-5),TRUE),0)</f>
        <v>0</v>
      </c>
      <c r="B2304" s="44" t="b" cm="1">
        <f t="array" ref="B2304">AND(分科號=INDEX(E:E,ROW()),INDEX(D:D,ROW())&gt;=分起日,INDEX(D:D,ROW())&lt;=分訖日,IF(分專案="全部",TRUE,INDEX(J:J,ROW())=分專案))</f>
        <v>0</v>
      </c>
      <c r="C2304" s="45" cm="1">
        <f t="array" ref="C2304">IF(INDEX(F:F,ROW())&lt;&gt;"",INDEX(F:F,ROW()),IF(INDEX(E:E,ROW())&lt;&gt;0,INDEX(C:C,ROW()-1),0))</f>
        <v>0</v>
      </c>
      <c r="D2304" s="44" cm="1">
        <f t="array" ref="D2304">IF(INDEX(G:G,ROW())&lt;&gt;"",INDEX(G:G,ROW()),IF(INDEX(E:E,ROW())&lt;&gt;0,INDEX(D:D,ROW()-1),0))</f>
        <v>0</v>
      </c>
      <c r="E2304" s="217" cm="1">
        <f t="array" ref="E2304">IF(INDEX(I:I,ROW())&lt;&gt;"",VALUE(TRIM(LEFT(INDEX(I:I,ROW()),6))),0)</f>
        <v>0</v>
      </c>
      <c r="F2304" s="283"/>
      <c r="G2304" s="287"/>
      <c r="H2304" s="302"/>
      <c r="I2304" s="288"/>
      <c r="J2304" s="302"/>
      <c r="K2304" s="303"/>
      <c r="L2304" s="50"/>
      <c r="M2304" s="63"/>
    </row>
    <row r="2305" spans="1:13">
      <c r="A2305" s="44" cm="1">
        <f t="array" aca="1" ref="A2305" ca="1">IF(INDEX(B:B,ROW()),COUNTIF(OFFSET(INDEX(B:B,ROW()),ROW()*-1+6,,ROW()-5),TRUE),0)</f>
        <v>0</v>
      </c>
      <c r="B2305" s="44" t="b" cm="1">
        <f t="array" ref="B2305">AND(分科號=INDEX(E:E,ROW()),INDEX(D:D,ROW())&gt;=分起日,INDEX(D:D,ROW())&lt;=分訖日,IF(分專案="全部",TRUE,INDEX(J:J,ROW())=分專案))</f>
        <v>0</v>
      </c>
      <c r="C2305" s="45" cm="1">
        <f t="array" ref="C2305">IF(INDEX(F:F,ROW())&lt;&gt;"",INDEX(F:F,ROW()),IF(INDEX(E:E,ROW())&lt;&gt;0,INDEX(C:C,ROW()-1),0))</f>
        <v>0</v>
      </c>
      <c r="D2305" s="44" cm="1">
        <f t="array" ref="D2305">IF(INDEX(G:G,ROW())&lt;&gt;"",INDEX(G:G,ROW()),IF(INDEX(E:E,ROW())&lt;&gt;0,INDEX(D:D,ROW()-1),0))</f>
        <v>0</v>
      </c>
      <c r="E2305" s="217" cm="1">
        <f t="array" ref="E2305">IF(INDEX(I:I,ROW())&lt;&gt;"",VALUE(TRIM(LEFT(INDEX(I:I,ROW()),6))),0)</f>
        <v>0</v>
      </c>
      <c r="F2305" s="283"/>
      <c r="G2305" s="287"/>
      <c r="H2305" s="302"/>
      <c r="I2305" s="288"/>
      <c r="J2305" s="302"/>
      <c r="K2305" s="303"/>
      <c r="L2305" s="50"/>
      <c r="M2305" s="63"/>
    </row>
    <row r="2306" spans="1:13">
      <c r="A2306" s="44" cm="1">
        <f t="array" aca="1" ref="A2306" ca="1">IF(INDEX(B:B,ROW()),COUNTIF(OFFSET(INDEX(B:B,ROW()),ROW()*-1+6,,ROW()-5),TRUE),0)</f>
        <v>0</v>
      </c>
      <c r="B2306" s="44" t="b" cm="1">
        <f t="array" ref="B2306">AND(分科號=INDEX(E:E,ROW()),INDEX(D:D,ROW())&gt;=分起日,INDEX(D:D,ROW())&lt;=分訖日,IF(分專案="全部",TRUE,INDEX(J:J,ROW())=分專案))</f>
        <v>0</v>
      </c>
      <c r="C2306" s="45" cm="1">
        <f t="array" ref="C2306">IF(INDEX(F:F,ROW())&lt;&gt;"",INDEX(F:F,ROW()),IF(INDEX(E:E,ROW())&lt;&gt;0,INDEX(C:C,ROW()-1),0))</f>
        <v>0</v>
      </c>
      <c r="D2306" s="44" cm="1">
        <f t="array" ref="D2306">IF(INDEX(G:G,ROW())&lt;&gt;"",INDEX(G:G,ROW()),IF(INDEX(E:E,ROW())&lt;&gt;0,INDEX(D:D,ROW()-1),0))</f>
        <v>0</v>
      </c>
      <c r="E2306" s="217" cm="1">
        <f t="array" ref="E2306">IF(INDEX(I:I,ROW())&lt;&gt;"",VALUE(TRIM(LEFT(INDEX(I:I,ROW()),6))),0)</f>
        <v>0</v>
      </c>
      <c r="F2306" s="283"/>
      <c r="G2306" s="287"/>
      <c r="H2306" s="302"/>
      <c r="I2306" s="288"/>
      <c r="J2306" s="302"/>
      <c r="K2306" s="303"/>
      <c r="L2306" s="50"/>
      <c r="M2306" s="63"/>
    </row>
    <row r="2307" spans="1:13">
      <c r="A2307" s="44" cm="1">
        <f t="array" aca="1" ref="A2307" ca="1">IF(INDEX(B:B,ROW()),COUNTIF(OFFSET(INDEX(B:B,ROW()),ROW()*-1+6,,ROW()-5),TRUE),0)</f>
        <v>0</v>
      </c>
      <c r="B2307" s="44" t="b" cm="1">
        <f t="array" ref="B2307">AND(分科號=INDEX(E:E,ROW()),INDEX(D:D,ROW())&gt;=分起日,INDEX(D:D,ROW())&lt;=分訖日,IF(分專案="全部",TRUE,INDEX(J:J,ROW())=分專案))</f>
        <v>0</v>
      </c>
      <c r="C2307" s="45" cm="1">
        <f t="array" ref="C2307">IF(INDEX(F:F,ROW())&lt;&gt;"",INDEX(F:F,ROW()),IF(INDEX(E:E,ROW())&lt;&gt;0,INDEX(C:C,ROW()-1),0))</f>
        <v>0</v>
      </c>
      <c r="D2307" s="44" cm="1">
        <f t="array" ref="D2307">IF(INDEX(G:G,ROW())&lt;&gt;"",INDEX(G:G,ROW()),IF(INDEX(E:E,ROW())&lt;&gt;0,INDEX(D:D,ROW()-1),0))</f>
        <v>0</v>
      </c>
      <c r="E2307" s="217" cm="1">
        <f t="array" ref="E2307">IF(INDEX(I:I,ROW())&lt;&gt;"",VALUE(TRIM(LEFT(INDEX(I:I,ROW()),6))),0)</f>
        <v>0</v>
      </c>
      <c r="F2307" s="283"/>
      <c r="G2307" s="287"/>
      <c r="H2307" s="302"/>
      <c r="I2307" s="288"/>
      <c r="J2307" s="302"/>
      <c r="K2307" s="303"/>
      <c r="L2307" s="50"/>
      <c r="M2307" s="63"/>
    </row>
    <row r="2308" spans="1:13">
      <c r="A2308" s="44" cm="1">
        <f t="array" aca="1" ref="A2308" ca="1">IF(INDEX(B:B,ROW()),COUNTIF(OFFSET(INDEX(B:B,ROW()),ROW()*-1+6,,ROW()-5),TRUE),0)</f>
        <v>0</v>
      </c>
      <c r="B2308" s="44" t="b" cm="1">
        <f t="array" ref="B2308">AND(分科號=INDEX(E:E,ROW()),INDEX(D:D,ROW())&gt;=分起日,INDEX(D:D,ROW())&lt;=分訖日,IF(分專案="全部",TRUE,INDEX(J:J,ROW())=分專案))</f>
        <v>0</v>
      </c>
      <c r="C2308" s="45" cm="1">
        <f t="array" ref="C2308">IF(INDEX(F:F,ROW())&lt;&gt;"",INDEX(F:F,ROW()),IF(INDEX(E:E,ROW())&lt;&gt;0,INDEX(C:C,ROW()-1),0))</f>
        <v>0</v>
      </c>
      <c r="D2308" s="44" cm="1">
        <f t="array" ref="D2308">IF(INDEX(G:G,ROW())&lt;&gt;"",INDEX(G:G,ROW()),IF(INDEX(E:E,ROW())&lt;&gt;0,INDEX(D:D,ROW()-1),0))</f>
        <v>0</v>
      </c>
      <c r="E2308" s="217" cm="1">
        <f t="array" ref="E2308">IF(INDEX(I:I,ROW())&lt;&gt;"",VALUE(TRIM(LEFT(INDEX(I:I,ROW()),6))),0)</f>
        <v>0</v>
      </c>
      <c r="F2308" s="283"/>
      <c r="G2308" s="287"/>
      <c r="H2308" s="302"/>
      <c r="I2308" s="288"/>
      <c r="J2308" s="302"/>
      <c r="K2308" s="303"/>
      <c r="L2308" s="50"/>
      <c r="M2308" s="63"/>
    </row>
    <row r="2309" spans="1:13">
      <c r="A2309" s="44" cm="1">
        <f t="array" aca="1" ref="A2309" ca="1">IF(INDEX(B:B,ROW()),COUNTIF(OFFSET(INDEX(B:B,ROW()),ROW()*-1+6,,ROW()-5),TRUE),0)</f>
        <v>0</v>
      </c>
      <c r="B2309" s="44" t="b" cm="1">
        <f t="array" ref="B2309">AND(分科號=INDEX(E:E,ROW()),INDEX(D:D,ROW())&gt;=分起日,INDEX(D:D,ROW())&lt;=分訖日,IF(分專案="全部",TRUE,INDEX(J:J,ROW())=分專案))</f>
        <v>0</v>
      </c>
      <c r="C2309" s="45" cm="1">
        <f t="array" ref="C2309">IF(INDEX(F:F,ROW())&lt;&gt;"",INDEX(F:F,ROW()),IF(INDEX(E:E,ROW())&lt;&gt;0,INDEX(C:C,ROW()-1),0))</f>
        <v>0</v>
      </c>
      <c r="D2309" s="44" cm="1">
        <f t="array" ref="D2309">IF(INDEX(G:G,ROW())&lt;&gt;"",INDEX(G:G,ROW()),IF(INDEX(E:E,ROW())&lt;&gt;0,INDEX(D:D,ROW()-1),0))</f>
        <v>0</v>
      </c>
      <c r="E2309" s="217" cm="1">
        <f t="array" ref="E2309">IF(INDEX(I:I,ROW())&lt;&gt;"",VALUE(TRIM(LEFT(INDEX(I:I,ROW()),6))),0)</f>
        <v>0</v>
      </c>
      <c r="F2309" s="283"/>
      <c r="G2309" s="287"/>
      <c r="H2309" s="302"/>
      <c r="I2309" s="288"/>
      <c r="J2309" s="302"/>
      <c r="K2309" s="303"/>
      <c r="L2309" s="50"/>
      <c r="M2309" s="63"/>
    </row>
    <row r="2310" spans="1:13">
      <c r="A2310" s="44" cm="1">
        <f t="array" aca="1" ref="A2310" ca="1">IF(INDEX(B:B,ROW()),COUNTIF(OFFSET(INDEX(B:B,ROW()),ROW()*-1+6,,ROW()-5),TRUE),0)</f>
        <v>0</v>
      </c>
      <c r="B2310" s="44" t="b" cm="1">
        <f t="array" ref="B2310">AND(分科號=INDEX(E:E,ROW()),INDEX(D:D,ROW())&gt;=分起日,INDEX(D:D,ROW())&lt;=分訖日,IF(分專案="全部",TRUE,INDEX(J:J,ROW())=分專案))</f>
        <v>0</v>
      </c>
      <c r="C2310" s="45" cm="1">
        <f t="array" ref="C2310">IF(INDEX(F:F,ROW())&lt;&gt;"",INDEX(F:F,ROW()),IF(INDEX(E:E,ROW())&lt;&gt;0,INDEX(C:C,ROW()-1),0))</f>
        <v>0</v>
      </c>
      <c r="D2310" s="44" cm="1">
        <f t="array" ref="D2310">IF(INDEX(G:G,ROW())&lt;&gt;"",INDEX(G:G,ROW()),IF(INDEX(E:E,ROW())&lt;&gt;0,INDEX(D:D,ROW()-1),0))</f>
        <v>0</v>
      </c>
      <c r="E2310" s="217" cm="1">
        <f t="array" ref="E2310">IF(INDEX(I:I,ROW())&lt;&gt;"",VALUE(TRIM(LEFT(INDEX(I:I,ROW()),6))),0)</f>
        <v>0</v>
      </c>
      <c r="F2310" s="283"/>
      <c r="G2310" s="287"/>
      <c r="H2310" s="302"/>
      <c r="I2310" s="288"/>
      <c r="J2310" s="302"/>
      <c r="K2310" s="303"/>
      <c r="L2310" s="50"/>
      <c r="M2310" s="63"/>
    </row>
    <row r="2311" spans="1:13">
      <c r="A2311" s="44" cm="1">
        <f t="array" aca="1" ref="A2311" ca="1">IF(INDEX(B:B,ROW()),COUNTIF(OFFSET(INDEX(B:B,ROW()),ROW()*-1+6,,ROW()-5),TRUE),0)</f>
        <v>0</v>
      </c>
      <c r="B2311" s="44" t="b" cm="1">
        <f t="array" ref="B2311">AND(分科號=INDEX(E:E,ROW()),INDEX(D:D,ROW())&gt;=分起日,INDEX(D:D,ROW())&lt;=分訖日,IF(分專案="全部",TRUE,INDEX(J:J,ROW())=分專案))</f>
        <v>0</v>
      </c>
      <c r="C2311" s="45" cm="1">
        <f t="array" ref="C2311">IF(INDEX(F:F,ROW())&lt;&gt;"",INDEX(F:F,ROW()),IF(INDEX(E:E,ROW())&lt;&gt;0,INDEX(C:C,ROW()-1),0))</f>
        <v>0</v>
      </c>
      <c r="D2311" s="44" cm="1">
        <f t="array" ref="D2311">IF(INDEX(G:G,ROW())&lt;&gt;"",INDEX(G:G,ROW()),IF(INDEX(E:E,ROW())&lt;&gt;0,INDEX(D:D,ROW()-1),0))</f>
        <v>0</v>
      </c>
      <c r="E2311" s="217" cm="1">
        <f t="array" ref="E2311">IF(INDEX(I:I,ROW())&lt;&gt;"",VALUE(TRIM(LEFT(INDEX(I:I,ROW()),6))),0)</f>
        <v>0</v>
      </c>
      <c r="F2311" s="283"/>
      <c r="G2311" s="287"/>
      <c r="H2311" s="302"/>
      <c r="I2311" s="288"/>
      <c r="J2311" s="302"/>
      <c r="K2311" s="303"/>
      <c r="L2311" s="50"/>
      <c r="M2311" s="63"/>
    </row>
    <row r="2312" spans="1:13">
      <c r="A2312" s="44" cm="1">
        <f t="array" aca="1" ref="A2312" ca="1">IF(INDEX(B:B,ROW()),COUNTIF(OFFSET(INDEX(B:B,ROW()),ROW()*-1+6,,ROW()-5),TRUE),0)</f>
        <v>0</v>
      </c>
      <c r="B2312" s="44" t="b" cm="1">
        <f t="array" ref="B2312">AND(分科號=INDEX(E:E,ROW()),INDEX(D:D,ROW())&gt;=分起日,INDEX(D:D,ROW())&lt;=分訖日,IF(分專案="全部",TRUE,INDEX(J:J,ROW())=分專案))</f>
        <v>0</v>
      </c>
      <c r="C2312" s="45" cm="1">
        <f t="array" ref="C2312">IF(INDEX(F:F,ROW())&lt;&gt;"",INDEX(F:F,ROW()),IF(INDEX(E:E,ROW())&lt;&gt;0,INDEX(C:C,ROW()-1),0))</f>
        <v>0</v>
      </c>
      <c r="D2312" s="44" cm="1">
        <f t="array" ref="D2312">IF(INDEX(G:G,ROW())&lt;&gt;"",INDEX(G:G,ROW()),IF(INDEX(E:E,ROW())&lt;&gt;0,INDEX(D:D,ROW()-1),0))</f>
        <v>0</v>
      </c>
      <c r="E2312" s="217" cm="1">
        <f t="array" ref="E2312">IF(INDEX(I:I,ROW())&lt;&gt;"",VALUE(TRIM(LEFT(INDEX(I:I,ROW()),6))),0)</f>
        <v>0</v>
      </c>
      <c r="F2312" s="283"/>
      <c r="G2312" s="287"/>
      <c r="H2312" s="302"/>
      <c r="I2312" s="288"/>
      <c r="J2312" s="302"/>
      <c r="K2312" s="303"/>
      <c r="L2312" s="50"/>
      <c r="M2312" s="63"/>
    </row>
    <row r="2313" spans="1:13">
      <c r="A2313" s="44" cm="1">
        <f t="array" aca="1" ref="A2313" ca="1">IF(INDEX(B:B,ROW()),COUNTIF(OFFSET(INDEX(B:B,ROW()),ROW()*-1+6,,ROW()-5),TRUE),0)</f>
        <v>0</v>
      </c>
      <c r="B2313" s="44" t="b" cm="1">
        <f t="array" ref="B2313">AND(分科號=INDEX(E:E,ROW()),INDEX(D:D,ROW())&gt;=分起日,INDEX(D:D,ROW())&lt;=分訖日,IF(分專案="全部",TRUE,INDEX(J:J,ROW())=分專案))</f>
        <v>0</v>
      </c>
      <c r="C2313" s="45" cm="1">
        <f t="array" ref="C2313">IF(INDEX(F:F,ROW())&lt;&gt;"",INDEX(F:F,ROW()),IF(INDEX(E:E,ROW())&lt;&gt;0,INDEX(C:C,ROW()-1),0))</f>
        <v>0</v>
      </c>
      <c r="D2313" s="44" cm="1">
        <f t="array" ref="D2313">IF(INDEX(G:G,ROW())&lt;&gt;"",INDEX(G:G,ROW()),IF(INDEX(E:E,ROW())&lt;&gt;0,INDEX(D:D,ROW()-1),0))</f>
        <v>0</v>
      </c>
      <c r="E2313" s="217" cm="1">
        <f t="array" ref="E2313">IF(INDEX(I:I,ROW())&lt;&gt;"",VALUE(TRIM(LEFT(INDEX(I:I,ROW()),6))),0)</f>
        <v>0</v>
      </c>
      <c r="F2313" s="283"/>
      <c r="G2313" s="287"/>
      <c r="H2313" s="302"/>
      <c r="I2313" s="288"/>
      <c r="J2313" s="302"/>
      <c r="K2313" s="303"/>
      <c r="L2313" s="50"/>
      <c r="M2313" s="63"/>
    </row>
    <row r="2314" spans="1:13">
      <c r="A2314" s="44" cm="1">
        <f t="array" aca="1" ref="A2314" ca="1">IF(INDEX(B:B,ROW()),COUNTIF(OFFSET(INDEX(B:B,ROW()),ROW()*-1+6,,ROW()-5),TRUE),0)</f>
        <v>0</v>
      </c>
      <c r="B2314" s="44" t="b" cm="1">
        <f t="array" ref="B2314">AND(分科號=INDEX(E:E,ROW()),INDEX(D:D,ROW())&gt;=分起日,INDEX(D:D,ROW())&lt;=分訖日,IF(分專案="全部",TRUE,INDEX(J:J,ROW())=分專案))</f>
        <v>0</v>
      </c>
      <c r="C2314" s="45" cm="1">
        <f t="array" ref="C2314">IF(INDEX(F:F,ROW())&lt;&gt;"",INDEX(F:F,ROW()),IF(INDEX(E:E,ROW())&lt;&gt;0,INDEX(C:C,ROW()-1),0))</f>
        <v>0</v>
      </c>
      <c r="D2314" s="44" cm="1">
        <f t="array" ref="D2314">IF(INDEX(G:G,ROW())&lt;&gt;"",INDEX(G:G,ROW()),IF(INDEX(E:E,ROW())&lt;&gt;0,INDEX(D:D,ROW()-1),0))</f>
        <v>0</v>
      </c>
      <c r="E2314" s="217" cm="1">
        <f t="array" ref="E2314">IF(INDEX(I:I,ROW())&lt;&gt;"",VALUE(TRIM(LEFT(INDEX(I:I,ROW()),6))),0)</f>
        <v>0</v>
      </c>
      <c r="F2314" s="283"/>
      <c r="G2314" s="287"/>
      <c r="H2314" s="302"/>
      <c r="I2314" s="288"/>
      <c r="J2314" s="302"/>
      <c r="K2314" s="303"/>
      <c r="L2314" s="50"/>
      <c r="M2314" s="63"/>
    </row>
    <row r="2315" spans="1:13">
      <c r="A2315" s="44" cm="1">
        <f t="array" aca="1" ref="A2315" ca="1">IF(INDEX(B:B,ROW()),COUNTIF(OFFSET(INDEX(B:B,ROW()),ROW()*-1+6,,ROW()-5),TRUE),0)</f>
        <v>0</v>
      </c>
      <c r="B2315" s="44" t="b" cm="1">
        <f t="array" ref="B2315">AND(分科號=INDEX(E:E,ROW()),INDEX(D:D,ROW())&gt;=分起日,INDEX(D:D,ROW())&lt;=分訖日,IF(分專案="全部",TRUE,INDEX(J:J,ROW())=分專案))</f>
        <v>0</v>
      </c>
      <c r="C2315" s="45" cm="1">
        <f t="array" ref="C2315">IF(INDEX(F:F,ROW())&lt;&gt;"",INDEX(F:F,ROW()),IF(INDEX(E:E,ROW())&lt;&gt;0,INDEX(C:C,ROW()-1),0))</f>
        <v>0</v>
      </c>
      <c r="D2315" s="44" cm="1">
        <f t="array" ref="D2315">IF(INDEX(G:G,ROW())&lt;&gt;"",INDEX(G:G,ROW()),IF(INDEX(E:E,ROW())&lt;&gt;0,INDEX(D:D,ROW()-1),0))</f>
        <v>0</v>
      </c>
      <c r="E2315" s="217" cm="1">
        <f t="array" ref="E2315">IF(INDEX(I:I,ROW())&lt;&gt;"",VALUE(TRIM(LEFT(INDEX(I:I,ROW()),6))),0)</f>
        <v>0</v>
      </c>
      <c r="F2315" s="283"/>
      <c r="G2315" s="287"/>
      <c r="H2315" s="302"/>
      <c r="I2315" s="288"/>
      <c r="J2315" s="302"/>
      <c r="K2315" s="303"/>
      <c r="L2315" s="50"/>
      <c r="M2315" s="63"/>
    </row>
    <row r="2316" spans="1:13">
      <c r="A2316" s="44" cm="1">
        <f t="array" aca="1" ref="A2316" ca="1">IF(INDEX(B:B,ROW()),COUNTIF(OFFSET(INDEX(B:B,ROW()),ROW()*-1+6,,ROW()-5),TRUE),0)</f>
        <v>0</v>
      </c>
      <c r="B2316" s="44" t="b" cm="1">
        <f t="array" ref="B2316">AND(分科號=INDEX(E:E,ROW()),INDEX(D:D,ROW())&gt;=分起日,INDEX(D:D,ROW())&lt;=分訖日,IF(分專案="全部",TRUE,INDEX(J:J,ROW())=分專案))</f>
        <v>0</v>
      </c>
      <c r="C2316" s="45" cm="1">
        <f t="array" ref="C2316">IF(INDEX(F:F,ROW())&lt;&gt;"",INDEX(F:F,ROW()),IF(INDEX(E:E,ROW())&lt;&gt;0,INDEX(C:C,ROW()-1),0))</f>
        <v>0</v>
      </c>
      <c r="D2316" s="44" cm="1">
        <f t="array" ref="D2316">IF(INDEX(G:G,ROW())&lt;&gt;"",INDEX(G:G,ROW()),IF(INDEX(E:E,ROW())&lt;&gt;0,INDEX(D:D,ROW()-1),0))</f>
        <v>0</v>
      </c>
      <c r="E2316" s="217" cm="1">
        <f t="array" ref="E2316">IF(INDEX(I:I,ROW())&lt;&gt;"",VALUE(TRIM(LEFT(INDEX(I:I,ROW()),6))),0)</f>
        <v>0</v>
      </c>
      <c r="F2316" s="283"/>
      <c r="G2316" s="287"/>
      <c r="H2316" s="302"/>
      <c r="I2316" s="288"/>
      <c r="J2316" s="302"/>
      <c r="K2316" s="303"/>
      <c r="L2316" s="50"/>
      <c r="M2316" s="63"/>
    </row>
    <row r="2317" spans="1:13">
      <c r="A2317" s="44" cm="1">
        <f t="array" aca="1" ref="A2317" ca="1">IF(INDEX(B:B,ROW()),COUNTIF(OFFSET(INDEX(B:B,ROW()),ROW()*-1+6,,ROW()-5),TRUE),0)</f>
        <v>0</v>
      </c>
      <c r="B2317" s="44" t="b" cm="1">
        <f t="array" ref="B2317">AND(分科號=INDEX(E:E,ROW()),INDEX(D:D,ROW())&gt;=分起日,INDEX(D:D,ROW())&lt;=分訖日,IF(分專案="全部",TRUE,INDEX(J:J,ROW())=分專案))</f>
        <v>0</v>
      </c>
      <c r="C2317" s="45" cm="1">
        <f t="array" ref="C2317">IF(INDEX(F:F,ROW())&lt;&gt;"",INDEX(F:F,ROW()),IF(INDEX(E:E,ROW())&lt;&gt;0,INDEX(C:C,ROW()-1),0))</f>
        <v>0</v>
      </c>
      <c r="D2317" s="44" cm="1">
        <f t="array" ref="D2317">IF(INDEX(G:G,ROW())&lt;&gt;"",INDEX(G:G,ROW()),IF(INDEX(E:E,ROW())&lt;&gt;0,INDEX(D:D,ROW()-1),0))</f>
        <v>0</v>
      </c>
      <c r="E2317" s="217" cm="1">
        <f t="array" ref="E2317">IF(INDEX(I:I,ROW())&lt;&gt;"",VALUE(TRIM(LEFT(INDEX(I:I,ROW()),6))),0)</f>
        <v>0</v>
      </c>
      <c r="F2317" s="283"/>
      <c r="G2317" s="287"/>
      <c r="H2317" s="302"/>
      <c r="I2317" s="288"/>
      <c r="J2317" s="302"/>
      <c r="K2317" s="303"/>
      <c r="L2317" s="50"/>
      <c r="M2317" s="63"/>
    </row>
    <row r="2318" spans="1:13">
      <c r="A2318" s="44" cm="1">
        <f t="array" aca="1" ref="A2318" ca="1">IF(INDEX(B:B,ROW()),COUNTIF(OFFSET(INDEX(B:B,ROW()),ROW()*-1+6,,ROW()-5),TRUE),0)</f>
        <v>0</v>
      </c>
      <c r="B2318" s="44" t="b" cm="1">
        <f t="array" ref="B2318">AND(分科號=INDEX(E:E,ROW()),INDEX(D:D,ROW())&gt;=分起日,INDEX(D:D,ROW())&lt;=分訖日,IF(分專案="全部",TRUE,INDEX(J:J,ROW())=分專案))</f>
        <v>0</v>
      </c>
      <c r="C2318" s="45" cm="1">
        <f t="array" ref="C2318">IF(INDEX(F:F,ROW())&lt;&gt;"",INDEX(F:F,ROW()),IF(INDEX(E:E,ROW())&lt;&gt;0,INDEX(C:C,ROW()-1),0))</f>
        <v>0</v>
      </c>
      <c r="D2318" s="44" cm="1">
        <f t="array" ref="D2318">IF(INDEX(G:G,ROW())&lt;&gt;"",INDEX(G:G,ROW()),IF(INDEX(E:E,ROW())&lt;&gt;0,INDEX(D:D,ROW()-1),0))</f>
        <v>0</v>
      </c>
      <c r="E2318" s="217" cm="1">
        <f t="array" ref="E2318">IF(INDEX(I:I,ROW())&lt;&gt;"",VALUE(TRIM(LEFT(INDEX(I:I,ROW()),6))),0)</f>
        <v>0</v>
      </c>
      <c r="F2318" s="283"/>
      <c r="G2318" s="287"/>
      <c r="H2318" s="302"/>
      <c r="I2318" s="288"/>
      <c r="J2318" s="302"/>
      <c r="K2318" s="303"/>
      <c r="L2318" s="50"/>
      <c r="M2318" s="63"/>
    </row>
    <row r="2319" spans="1:13">
      <c r="A2319" s="44" cm="1">
        <f t="array" aca="1" ref="A2319" ca="1">IF(INDEX(B:B,ROW()),COUNTIF(OFFSET(INDEX(B:B,ROW()),ROW()*-1+6,,ROW()-5),TRUE),0)</f>
        <v>0</v>
      </c>
      <c r="B2319" s="44" t="b" cm="1">
        <f t="array" ref="B2319">AND(分科號=INDEX(E:E,ROW()),INDEX(D:D,ROW())&gt;=分起日,INDEX(D:D,ROW())&lt;=分訖日,IF(分專案="全部",TRUE,INDEX(J:J,ROW())=分專案))</f>
        <v>0</v>
      </c>
      <c r="C2319" s="45" cm="1">
        <f t="array" ref="C2319">IF(INDEX(F:F,ROW())&lt;&gt;"",INDEX(F:F,ROW()),IF(INDEX(E:E,ROW())&lt;&gt;0,INDEX(C:C,ROW()-1),0))</f>
        <v>0</v>
      </c>
      <c r="D2319" s="44" cm="1">
        <f t="array" ref="D2319">IF(INDEX(G:G,ROW())&lt;&gt;"",INDEX(G:G,ROW()),IF(INDEX(E:E,ROW())&lt;&gt;0,INDEX(D:D,ROW()-1),0))</f>
        <v>0</v>
      </c>
      <c r="E2319" s="217" cm="1">
        <f t="array" ref="E2319">IF(INDEX(I:I,ROW())&lt;&gt;"",VALUE(TRIM(LEFT(INDEX(I:I,ROW()),6))),0)</f>
        <v>0</v>
      </c>
      <c r="F2319" s="283"/>
      <c r="G2319" s="287"/>
      <c r="H2319" s="302"/>
      <c r="I2319" s="288"/>
      <c r="J2319" s="302"/>
      <c r="K2319" s="303"/>
      <c r="L2319" s="50"/>
      <c r="M2319" s="63"/>
    </row>
    <row r="2320" spans="1:13">
      <c r="A2320" s="44" cm="1">
        <f t="array" aca="1" ref="A2320" ca="1">IF(INDEX(B:B,ROW()),COUNTIF(OFFSET(INDEX(B:B,ROW()),ROW()*-1+6,,ROW()-5),TRUE),0)</f>
        <v>0</v>
      </c>
      <c r="B2320" s="44" t="b" cm="1">
        <f t="array" ref="B2320">AND(分科號=INDEX(E:E,ROW()),INDEX(D:D,ROW())&gt;=分起日,INDEX(D:D,ROW())&lt;=分訖日,IF(分專案="全部",TRUE,INDEX(J:J,ROW())=分專案))</f>
        <v>0</v>
      </c>
      <c r="C2320" s="45" cm="1">
        <f t="array" ref="C2320">IF(INDEX(F:F,ROW())&lt;&gt;"",INDEX(F:F,ROW()),IF(INDEX(E:E,ROW())&lt;&gt;0,INDEX(C:C,ROW()-1),0))</f>
        <v>0</v>
      </c>
      <c r="D2320" s="44" cm="1">
        <f t="array" ref="D2320">IF(INDEX(G:G,ROW())&lt;&gt;"",INDEX(G:G,ROW()),IF(INDEX(E:E,ROW())&lt;&gt;0,INDEX(D:D,ROW()-1),0))</f>
        <v>0</v>
      </c>
      <c r="E2320" s="217" cm="1">
        <f t="array" ref="E2320">IF(INDEX(I:I,ROW())&lt;&gt;"",VALUE(TRIM(LEFT(INDEX(I:I,ROW()),6))),0)</f>
        <v>0</v>
      </c>
      <c r="F2320" s="283"/>
      <c r="G2320" s="287"/>
      <c r="H2320" s="302"/>
      <c r="I2320" s="288"/>
      <c r="J2320" s="302"/>
      <c r="K2320" s="303"/>
      <c r="L2320" s="50"/>
      <c r="M2320" s="63"/>
    </row>
    <row r="2321" spans="1:13">
      <c r="A2321" s="44" cm="1">
        <f t="array" aca="1" ref="A2321" ca="1">IF(INDEX(B:B,ROW()),COUNTIF(OFFSET(INDEX(B:B,ROW()),ROW()*-1+6,,ROW()-5),TRUE),0)</f>
        <v>0</v>
      </c>
      <c r="B2321" s="44" t="b" cm="1">
        <f t="array" ref="B2321">AND(分科號=INDEX(E:E,ROW()),INDEX(D:D,ROW())&gt;=分起日,INDEX(D:D,ROW())&lt;=分訖日,IF(分專案="全部",TRUE,INDEX(J:J,ROW())=分專案))</f>
        <v>0</v>
      </c>
      <c r="C2321" s="45" cm="1">
        <f t="array" ref="C2321">IF(INDEX(F:F,ROW())&lt;&gt;"",INDEX(F:F,ROW()),IF(INDEX(E:E,ROW())&lt;&gt;0,INDEX(C:C,ROW()-1),0))</f>
        <v>0</v>
      </c>
      <c r="D2321" s="44" cm="1">
        <f t="array" ref="D2321">IF(INDEX(G:G,ROW())&lt;&gt;"",INDEX(G:G,ROW()),IF(INDEX(E:E,ROW())&lt;&gt;0,INDEX(D:D,ROW()-1),0))</f>
        <v>0</v>
      </c>
      <c r="E2321" s="217" cm="1">
        <f t="array" ref="E2321">IF(INDEX(I:I,ROW())&lt;&gt;"",VALUE(TRIM(LEFT(INDEX(I:I,ROW()),6))),0)</f>
        <v>0</v>
      </c>
      <c r="F2321" s="283"/>
      <c r="G2321" s="287"/>
      <c r="H2321" s="302"/>
      <c r="I2321" s="288"/>
      <c r="J2321" s="302"/>
      <c r="K2321" s="303"/>
      <c r="L2321" s="50"/>
      <c r="M2321" s="63"/>
    </row>
    <row r="2322" spans="1:13">
      <c r="A2322" s="44" cm="1">
        <f t="array" aca="1" ref="A2322" ca="1">IF(INDEX(B:B,ROW()),COUNTIF(OFFSET(INDEX(B:B,ROW()),ROW()*-1+6,,ROW()-5),TRUE),0)</f>
        <v>0</v>
      </c>
      <c r="B2322" s="44" t="b" cm="1">
        <f t="array" ref="B2322">AND(分科號=INDEX(E:E,ROW()),INDEX(D:D,ROW())&gt;=分起日,INDEX(D:D,ROW())&lt;=分訖日,IF(分專案="全部",TRUE,INDEX(J:J,ROW())=分專案))</f>
        <v>0</v>
      </c>
      <c r="C2322" s="45" cm="1">
        <f t="array" ref="C2322">IF(INDEX(F:F,ROW())&lt;&gt;"",INDEX(F:F,ROW()),IF(INDEX(E:E,ROW())&lt;&gt;0,INDEX(C:C,ROW()-1),0))</f>
        <v>0</v>
      </c>
      <c r="D2322" s="44" cm="1">
        <f t="array" ref="D2322">IF(INDEX(G:G,ROW())&lt;&gt;"",INDEX(G:G,ROW()),IF(INDEX(E:E,ROW())&lt;&gt;0,INDEX(D:D,ROW()-1),0))</f>
        <v>0</v>
      </c>
      <c r="E2322" s="217" cm="1">
        <f t="array" ref="E2322">IF(INDEX(I:I,ROW())&lt;&gt;"",VALUE(TRIM(LEFT(INDEX(I:I,ROW()),6))),0)</f>
        <v>0</v>
      </c>
      <c r="F2322" s="283"/>
      <c r="G2322" s="287"/>
      <c r="H2322" s="302"/>
      <c r="I2322" s="288"/>
      <c r="J2322" s="302"/>
      <c r="K2322" s="303"/>
      <c r="L2322" s="50"/>
      <c r="M2322" s="63"/>
    </row>
    <row r="2323" spans="1:13">
      <c r="A2323" s="44" cm="1">
        <f t="array" aca="1" ref="A2323" ca="1">IF(INDEX(B:B,ROW()),COUNTIF(OFFSET(INDEX(B:B,ROW()),ROW()*-1+6,,ROW()-5),TRUE),0)</f>
        <v>0</v>
      </c>
      <c r="B2323" s="44" t="b" cm="1">
        <f t="array" ref="B2323">AND(分科號=INDEX(E:E,ROW()),INDEX(D:D,ROW())&gt;=分起日,INDEX(D:D,ROW())&lt;=分訖日,IF(分專案="全部",TRUE,INDEX(J:J,ROW())=分專案))</f>
        <v>0</v>
      </c>
      <c r="C2323" s="45" cm="1">
        <f t="array" ref="C2323">IF(INDEX(F:F,ROW())&lt;&gt;"",INDEX(F:F,ROW()),IF(INDEX(E:E,ROW())&lt;&gt;0,INDEX(C:C,ROW()-1),0))</f>
        <v>0</v>
      </c>
      <c r="D2323" s="44" cm="1">
        <f t="array" ref="D2323">IF(INDEX(G:G,ROW())&lt;&gt;"",INDEX(G:G,ROW()),IF(INDEX(E:E,ROW())&lt;&gt;0,INDEX(D:D,ROW()-1),0))</f>
        <v>0</v>
      </c>
      <c r="E2323" s="217" cm="1">
        <f t="array" ref="E2323">IF(INDEX(I:I,ROW())&lt;&gt;"",VALUE(TRIM(LEFT(INDEX(I:I,ROW()),6))),0)</f>
        <v>0</v>
      </c>
      <c r="F2323" s="283"/>
      <c r="G2323" s="287"/>
      <c r="H2323" s="302"/>
      <c r="I2323" s="288"/>
      <c r="J2323" s="302"/>
      <c r="K2323" s="303"/>
      <c r="L2323" s="50"/>
      <c r="M2323" s="63"/>
    </row>
    <row r="2324" spans="1:13">
      <c r="A2324" s="44" cm="1">
        <f t="array" aca="1" ref="A2324" ca="1">IF(INDEX(B:B,ROW()),COUNTIF(OFFSET(INDEX(B:B,ROW()),ROW()*-1+6,,ROW()-5),TRUE),0)</f>
        <v>0</v>
      </c>
      <c r="B2324" s="44" t="b" cm="1">
        <f t="array" ref="B2324">AND(分科號=INDEX(E:E,ROW()),INDEX(D:D,ROW())&gt;=分起日,INDEX(D:D,ROW())&lt;=分訖日,IF(分專案="全部",TRUE,INDEX(J:J,ROW())=分專案))</f>
        <v>0</v>
      </c>
      <c r="C2324" s="45" cm="1">
        <f t="array" ref="C2324">IF(INDEX(F:F,ROW())&lt;&gt;"",INDEX(F:F,ROW()),IF(INDEX(E:E,ROW())&lt;&gt;0,INDEX(C:C,ROW()-1),0))</f>
        <v>0</v>
      </c>
      <c r="D2324" s="44" cm="1">
        <f t="array" ref="D2324">IF(INDEX(G:G,ROW())&lt;&gt;"",INDEX(G:G,ROW()),IF(INDEX(E:E,ROW())&lt;&gt;0,INDEX(D:D,ROW()-1),0))</f>
        <v>0</v>
      </c>
      <c r="E2324" s="217" cm="1">
        <f t="array" ref="E2324">IF(INDEX(I:I,ROW())&lt;&gt;"",VALUE(TRIM(LEFT(INDEX(I:I,ROW()),6))),0)</f>
        <v>0</v>
      </c>
      <c r="F2324" s="283"/>
      <c r="G2324" s="287"/>
      <c r="H2324" s="302"/>
      <c r="I2324" s="288"/>
      <c r="J2324" s="302"/>
      <c r="K2324" s="303"/>
      <c r="L2324" s="50"/>
      <c r="M2324" s="63"/>
    </row>
    <row r="2325" spans="1:13">
      <c r="A2325" s="44" cm="1">
        <f t="array" aca="1" ref="A2325" ca="1">IF(INDEX(B:B,ROW()),COUNTIF(OFFSET(INDEX(B:B,ROW()),ROW()*-1+6,,ROW()-5),TRUE),0)</f>
        <v>0</v>
      </c>
      <c r="B2325" s="44" t="b" cm="1">
        <f t="array" ref="B2325">AND(分科號=INDEX(E:E,ROW()),INDEX(D:D,ROW())&gt;=分起日,INDEX(D:D,ROW())&lt;=分訖日,IF(分專案="全部",TRUE,INDEX(J:J,ROW())=分專案))</f>
        <v>0</v>
      </c>
      <c r="C2325" s="45" cm="1">
        <f t="array" ref="C2325">IF(INDEX(F:F,ROW())&lt;&gt;"",INDEX(F:F,ROW()),IF(INDEX(E:E,ROW())&lt;&gt;0,INDEX(C:C,ROW()-1),0))</f>
        <v>0</v>
      </c>
      <c r="D2325" s="44" cm="1">
        <f t="array" ref="D2325">IF(INDEX(G:G,ROW())&lt;&gt;"",INDEX(G:G,ROW()),IF(INDEX(E:E,ROW())&lt;&gt;0,INDEX(D:D,ROW()-1),0))</f>
        <v>0</v>
      </c>
      <c r="E2325" s="217" cm="1">
        <f t="array" ref="E2325">IF(INDEX(I:I,ROW())&lt;&gt;"",VALUE(TRIM(LEFT(INDEX(I:I,ROW()),6))),0)</f>
        <v>0</v>
      </c>
      <c r="F2325" s="283"/>
      <c r="G2325" s="287"/>
      <c r="H2325" s="302"/>
      <c r="I2325" s="288"/>
      <c r="J2325" s="302"/>
      <c r="K2325" s="303"/>
      <c r="L2325" s="50"/>
      <c r="M2325" s="63"/>
    </row>
    <row r="2326" spans="1:13">
      <c r="A2326" s="44" cm="1">
        <f t="array" aca="1" ref="A2326" ca="1">IF(INDEX(B:B,ROW()),COUNTIF(OFFSET(INDEX(B:B,ROW()),ROW()*-1+6,,ROW()-5),TRUE),0)</f>
        <v>0</v>
      </c>
      <c r="B2326" s="44" t="b" cm="1">
        <f t="array" ref="B2326">AND(分科號=INDEX(E:E,ROW()),INDEX(D:D,ROW())&gt;=分起日,INDEX(D:D,ROW())&lt;=分訖日,IF(分專案="全部",TRUE,INDEX(J:J,ROW())=分專案))</f>
        <v>0</v>
      </c>
      <c r="C2326" s="45" cm="1">
        <f t="array" ref="C2326">IF(INDEX(F:F,ROW())&lt;&gt;"",INDEX(F:F,ROW()),IF(INDEX(E:E,ROW())&lt;&gt;0,INDEX(C:C,ROW()-1),0))</f>
        <v>0</v>
      </c>
      <c r="D2326" s="44" cm="1">
        <f t="array" ref="D2326">IF(INDEX(G:G,ROW())&lt;&gt;"",INDEX(G:G,ROW()),IF(INDEX(E:E,ROW())&lt;&gt;0,INDEX(D:D,ROW()-1),0))</f>
        <v>0</v>
      </c>
      <c r="E2326" s="217" cm="1">
        <f t="array" ref="E2326">IF(INDEX(I:I,ROW())&lt;&gt;"",VALUE(TRIM(LEFT(INDEX(I:I,ROW()),6))),0)</f>
        <v>0</v>
      </c>
      <c r="F2326" s="283"/>
      <c r="G2326" s="287"/>
      <c r="H2326" s="302"/>
      <c r="I2326" s="288"/>
      <c r="J2326" s="302"/>
      <c r="K2326" s="303"/>
      <c r="L2326" s="50"/>
      <c r="M2326" s="63"/>
    </row>
    <row r="2327" spans="1:13">
      <c r="A2327" s="44" cm="1">
        <f t="array" aca="1" ref="A2327" ca="1">IF(INDEX(B:B,ROW()),COUNTIF(OFFSET(INDEX(B:B,ROW()),ROW()*-1+6,,ROW()-5),TRUE),0)</f>
        <v>0</v>
      </c>
      <c r="B2327" s="44" t="b" cm="1">
        <f t="array" ref="B2327">AND(分科號=INDEX(E:E,ROW()),INDEX(D:D,ROW())&gt;=分起日,INDEX(D:D,ROW())&lt;=分訖日,IF(分專案="全部",TRUE,INDEX(J:J,ROW())=分專案))</f>
        <v>0</v>
      </c>
      <c r="C2327" s="45" cm="1">
        <f t="array" ref="C2327">IF(INDEX(F:F,ROW())&lt;&gt;"",INDEX(F:F,ROW()),IF(INDEX(E:E,ROW())&lt;&gt;0,INDEX(C:C,ROW()-1),0))</f>
        <v>0</v>
      </c>
      <c r="D2327" s="44" cm="1">
        <f t="array" ref="D2327">IF(INDEX(G:G,ROW())&lt;&gt;"",INDEX(G:G,ROW()),IF(INDEX(E:E,ROW())&lt;&gt;0,INDEX(D:D,ROW()-1),0))</f>
        <v>0</v>
      </c>
      <c r="E2327" s="217" cm="1">
        <f t="array" ref="E2327">IF(INDEX(I:I,ROW())&lt;&gt;"",VALUE(TRIM(LEFT(INDEX(I:I,ROW()),6))),0)</f>
        <v>0</v>
      </c>
      <c r="F2327" s="283"/>
      <c r="G2327" s="287"/>
      <c r="H2327" s="302"/>
      <c r="I2327" s="288"/>
      <c r="J2327" s="302"/>
      <c r="K2327" s="303"/>
      <c r="L2327" s="50"/>
      <c r="M2327" s="63"/>
    </row>
    <row r="2328" spans="1:13">
      <c r="A2328" s="44" cm="1">
        <f t="array" aca="1" ref="A2328" ca="1">IF(INDEX(B:B,ROW()),COUNTIF(OFFSET(INDEX(B:B,ROW()),ROW()*-1+6,,ROW()-5),TRUE),0)</f>
        <v>0</v>
      </c>
      <c r="B2328" s="44" t="b" cm="1">
        <f t="array" ref="B2328">AND(分科號=INDEX(E:E,ROW()),INDEX(D:D,ROW())&gt;=分起日,INDEX(D:D,ROW())&lt;=分訖日,IF(分專案="全部",TRUE,INDEX(J:J,ROW())=分專案))</f>
        <v>0</v>
      </c>
      <c r="C2328" s="45" cm="1">
        <f t="array" ref="C2328">IF(INDEX(F:F,ROW())&lt;&gt;"",INDEX(F:F,ROW()),IF(INDEX(E:E,ROW())&lt;&gt;0,INDEX(C:C,ROW()-1),0))</f>
        <v>0</v>
      </c>
      <c r="D2328" s="44" cm="1">
        <f t="array" ref="D2328">IF(INDEX(G:G,ROW())&lt;&gt;"",INDEX(G:G,ROW()),IF(INDEX(E:E,ROW())&lt;&gt;0,INDEX(D:D,ROW()-1),0))</f>
        <v>0</v>
      </c>
      <c r="E2328" s="217" cm="1">
        <f t="array" ref="E2328">IF(INDEX(I:I,ROW())&lt;&gt;"",VALUE(TRIM(LEFT(INDEX(I:I,ROW()),6))),0)</f>
        <v>0</v>
      </c>
      <c r="F2328" s="283"/>
      <c r="G2328" s="287"/>
      <c r="H2328" s="302"/>
      <c r="I2328" s="288"/>
      <c r="J2328" s="302"/>
      <c r="K2328" s="303"/>
      <c r="L2328" s="50"/>
      <c r="M2328" s="63"/>
    </row>
    <row r="2329" spans="1:13">
      <c r="A2329" s="44" cm="1">
        <f t="array" aca="1" ref="A2329" ca="1">IF(INDEX(B:B,ROW()),COUNTIF(OFFSET(INDEX(B:B,ROW()),ROW()*-1+6,,ROW()-5),TRUE),0)</f>
        <v>0</v>
      </c>
      <c r="B2329" s="44" t="b" cm="1">
        <f t="array" ref="B2329">AND(分科號=INDEX(E:E,ROW()),INDEX(D:D,ROW())&gt;=分起日,INDEX(D:D,ROW())&lt;=分訖日,IF(分專案="全部",TRUE,INDEX(J:J,ROW())=分專案))</f>
        <v>0</v>
      </c>
      <c r="C2329" s="45" cm="1">
        <f t="array" ref="C2329">IF(INDEX(F:F,ROW())&lt;&gt;"",INDEX(F:F,ROW()),IF(INDEX(E:E,ROW())&lt;&gt;0,INDEX(C:C,ROW()-1),0))</f>
        <v>0</v>
      </c>
      <c r="D2329" s="44" cm="1">
        <f t="array" ref="D2329">IF(INDEX(G:G,ROW())&lt;&gt;"",INDEX(G:G,ROW()),IF(INDEX(E:E,ROW())&lt;&gt;0,INDEX(D:D,ROW()-1),0))</f>
        <v>0</v>
      </c>
      <c r="E2329" s="217" cm="1">
        <f t="array" ref="E2329">IF(INDEX(I:I,ROW())&lt;&gt;"",VALUE(TRIM(LEFT(INDEX(I:I,ROW()),6))),0)</f>
        <v>0</v>
      </c>
      <c r="F2329" s="283"/>
      <c r="G2329" s="287"/>
      <c r="H2329" s="302"/>
      <c r="I2329" s="288"/>
      <c r="J2329" s="302"/>
      <c r="K2329" s="303"/>
      <c r="L2329" s="50"/>
      <c r="M2329" s="63"/>
    </row>
    <row r="2330" spans="1:13">
      <c r="A2330" s="44" cm="1">
        <f t="array" aca="1" ref="A2330" ca="1">IF(INDEX(B:B,ROW()),COUNTIF(OFFSET(INDEX(B:B,ROW()),ROW()*-1+6,,ROW()-5),TRUE),0)</f>
        <v>0</v>
      </c>
      <c r="B2330" s="44" t="b" cm="1">
        <f t="array" ref="B2330">AND(分科號=INDEX(E:E,ROW()),INDEX(D:D,ROW())&gt;=分起日,INDEX(D:D,ROW())&lt;=分訖日,IF(分專案="全部",TRUE,INDEX(J:J,ROW())=分專案))</f>
        <v>0</v>
      </c>
      <c r="C2330" s="45" cm="1">
        <f t="array" ref="C2330">IF(INDEX(F:F,ROW())&lt;&gt;"",INDEX(F:F,ROW()),IF(INDEX(E:E,ROW())&lt;&gt;0,INDEX(C:C,ROW()-1),0))</f>
        <v>0</v>
      </c>
      <c r="D2330" s="44" cm="1">
        <f t="array" ref="D2330">IF(INDEX(G:G,ROW())&lt;&gt;"",INDEX(G:G,ROW()),IF(INDEX(E:E,ROW())&lt;&gt;0,INDEX(D:D,ROW()-1),0))</f>
        <v>0</v>
      </c>
      <c r="E2330" s="217" cm="1">
        <f t="array" ref="E2330">IF(INDEX(I:I,ROW())&lt;&gt;"",VALUE(TRIM(LEFT(INDEX(I:I,ROW()),6))),0)</f>
        <v>0</v>
      </c>
      <c r="F2330" s="283"/>
      <c r="G2330" s="287"/>
      <c r="H2330" s="302"/>
      <c r="I2330" s="288"/>
      <c r="J2330" s="302"/>
      <c r="K2330" s="303"/>
      <c r="L2330" s="50"/>
      <c r="M2330" s="63"/>
    </row>
    <row r="2331" spans="1:13">
      <c r="A2331" s="44" cm="1">
        <f t="array" aca="1" ref="A2331" ca="1">IF(INDEX(B:B,ROW()),COUNTIF(OFFSET(INDEX(B:B,ROW()),ROW()*-1+6,,ROW()-5),TRUE),0)</f>
        <v>0</v>
      </c>
      <c r="B2331" s="44" t="b" cm="1">
        <f t="array" ref="B2331">AND(分科號=INDEX(E:E,ROW()),INDEX(D:D,ROW())&gt;=分起日,INDEX(D:D,ROW())&lt;=分訖日,IF(分專案="全部",TRUE,INDEX(J:J,ROW())=分專案))</f>
        <v>0</v>
      </c>
      <c r="C2331" s="45" cm="1">
        <f t="array" ref="C2331">IF(INDEX(F:F,ROW())&lt;&gt;"",INDEX(F:F,ROW()),IF(INDEX(E:E,ROW())&lt;&gt;0,INDEX(C:C,ROW()-1),0))</f>
        <v>0</v>
      </c>
      <c r="D2331" s="44" cm="1">
        <f t="array" ref="D2331">IF(INDEX(G:G,ROW())&lt;&gt;"",INDEX(G:G,ROW()),IF(INDEX(E:E,ROW())&lt;&gt;0,INDEX(D:D,ROW()-1),0))</f>
        <v>0</v>
      </c>
      <c r="E2331" s="217" cm="1">
        <f t="array" ref="E2331">IF(INDEX(I:I,ROW())&lt;&gt;"",VALUE(TRIM(LEFT(INDEX(I:I,ROW()),6))),0)</f>
        <v>0</v>
      </c>
      <c r="F2331" s="283"/>
      <c r="G2331" s="287"/>
      <c r="H2331" s="302"/>
      <c r="I2331" s="288"/>
      <c r="J2331" s="302"/>
      <c r="K2331" s="303"/>
      <c r="L2331" s="50"/>
      <c r="M2331" s="63"/>
    </row>
    <row r="2332" spans="1:13">
      <c r="A2332" s="44" cm="1">
        <f t="array" aca="1" ref="A2332" ca="1">IF(INDEX(B:B,ROW()),COUNTIF(OFFSET(INDEX(B:B,ROW()),ROW()*-1+6,,ROW()-5),TRUE),0)</f>
        <v>0</v>
      </c>
      <c r="B2332" s="44" t="b" cm="1">
        <f t="array" ref="B2332">AND(分科號=INDEX(E:E,ROW()),INDEX(D:D,ROW())&gt;=分起日,INDEX(D:D,ROW())&lt;=分訖日,IF(分專案="全部",TRUE,INDEX(J:J,ROW())=分專案))</f>
        <v>0</v>
      </c>
      <c r="C2332" s="45" cm="1">
        <f t="array" ref="C2332">IF(INDEX(F:F,ROW())&lt;&gt;"",INDEX(F:F,ROW()),IF(INDEX(E:E,ROW())&lt;&gt;0,INDEX(C:C,ROW()-1),0))</f>
        <v>0</v>
      </c>
      <c r="D2332" s="44" cm="1">
        <f t="array" ref="D2332">IF(INDEX(G:G,ROW())&lt;&gt;"",INDEX(G:G,ROW()),IF(INDEX(E:E,ROW())&lt;&gt;0,INDEX(D:D,ROW()-1),0))</f>
        <v>0</v>
      </c>
      <c r="E2332" s="217" cm="1">
        <f t="array" ref="E2332">IF(INDEX(I:I,ROW())&lt;&gt;"",VALUE(TRIM(LEFT(INDEX(I:I,ROW()),6))),0)</f>
        <v>0</v>
      </c>
      <c r="F2332" s="283"/>
      <c r="G2332" s="287"/>
      <c r="H2332" s="302"/>
      <c r="I2332" s="288"/>
      <c r="J2332" s="302"/>
      <c r="K2332" s="303"/>
      <c r="L2332" s="50"/>
      <c r="M2332" s="63"/>
    </row>
    <row r="2333" spans="1:13">
      <c r="A2333" s="44" cm="1">
        <f t="array" aca="1" ref="A2333" ca="1">IF(INDEX(B:B,ROW()),COUNTIF(OFFSET(INDEX(B:B,ROW()),ROW()*-1+6,,ROW()-5),TRUE),0)</f>
        <v>0</v>
      </c>
      <c r="B2333" s="44" t="b" cm="1">
        <f t="array" ref="B2333">AND(分科號=INDEX(E:E,ROW()),INDEX(D:D,ROW())&gt;=分起日,INDEX(D:D,ROW())&lt;=分訖日,IF(分專案="全部",TRUE,INDEX(J:J,ROW())=分專案))</f>
        <v>0</v>
      </c>
      <c r="C2333" s="45" cm="1">
        <f t="array" ref="C2333">IF(INDEX(F:F,ROW())&lt;&gt;"",INDEX(F:F,ROW()),IF(INDEX(E:E,ROW())&lt;&gt;0,INDEX(C:C,ROW()-1),0))</f>
        <v>0</v>
      </c>
      <c r="D2333" s="44" cm="1">
        <f t="array" ref="D2333">IF(INDEX(G:G,ROW())&lt;&gt;"",INDEX(G:G,ROW()),IF(INDEX(E:E,ROW())&lt;&gt;0,INDEX(D:D,ROW()-1),0))</f>
        <v>0</v>
      </c>
      <c r="E2333" s="217" cm="1">
        <f t="array" ref="E2333">IF(INDEX(I:I,ROW())&lt;&gt;"",VALUE(TRIM(LEFT(INDEX(I:I,ROW()),6))),0)</f>
        <v>0</v>
      </c>
      <c r="F2333" s="283"/>
      <c r="G2333" s="287"/>
      <c r="H2333" s="302"/>
      <c r="I2333" s="288"/>
      <c r="J2333" s="302"/>
      <c r="K2333" s="303"/>
      <c r="L2333" s="50"/>
      <c r="M2333" s="63"/>
    </row>
    <row r="2334" spans="1:13">
      <c r="A2334" s="44" cm="1">
        <f t="array" aca="1" ref="A2334" ca="1">IF(INDEX(B:B,ROW()),COUNTIF(OFFSET(INDEX(B:B,ROW()),ROW()*-1+6,,ROW()-5),TRUE),0)</f>
        <v>0</v>
      </c>
      <c r="B2334" s="44" t="b" cm="1">
        <f t="array" ref="B2334">AND(分科號=INDEX(E:E,ROW()),INDEX(D:D,ROW())&gt;=分起日,INDEX(D:D,ROW())&lt;=分訖日,IF(分專案="全部",TRUE,INDEX(J:J,ROW())=分專案))</f>
        <v>0</v>
      </c>
      <c r="C2334" s="45" cm="1">
        <f t="array" ref="C2334">IF(INDEX(F:F,ROW())&lt;&gt;"",INDEX(F:F,ROW()),IF(INDEX(E:E,ROW())&lt;&gt;0,INDEX(C:C,ROW()-1),0))</f>
        <v>0</v>
      </c>
      <c r="D2334" s="44" cm="1">
        <f t="array" ref="D2334">IF(INDEX(G:G,ROW())&lt;&gt;"",INDEX(G:G,ROW()),IF(INDEX(E:E,ROW())&lt;&gt;0,INDEX(D:D,ROW()-1),0))</f>
        <v>0</v>
      </c>
      <c r="E2334" s="217" cm="1">
        <f t="array" ref="E2334">IF(INDEX(I:I,ROW())&lt;&gt;"",VALUE(TRIM(LEFT(INDEX(I:I,ROW()),6))),0)</f>
        <v>0</v>
      </c>
      <c r="F2334" s="283"/>
      <c r="G2334" s="287"/>
      <c r="H2334" s="302"/>
      <c r="I2334" s="288"/>
      <c r="J2334" s="302"/>
      <c r="K2334" s="303"/>
      <c r="L2334" s="50"/>
      <c r="M2334" s="63"/>
    </row>
    <row r="2335" spans="1:13">
      <c r="A2335" s="44" cm="1">
        <f t="array" aca="1" ref="A2335" ca="1">IF(INDEX(B:B,ROW()),COUNTIF(OFFSET(INDEX(B:B,ROW()),ROW()*-1+6,,ROW()-5),TRUE),0)</f>
        <v>0</v>
      </c>
      <c r="B2335" s="44" t="b" cm="1">
        <f t="array" ref="B2335">AND(分科號=INDEX(E:E,ROW()),INDEX(D:D,ROW())&gt;=分起日,INDEX(D:D,ROW())&lt;=分訖日,IF(分專案="全部",TRUE,INDEX(J:J,ROW())=分專案))</f>
        <v>0</v>
      </c>
      <c r="C2335" s="45" cm="1">
        <f t="array" ref="C2335">IF(INDEX(F:F,ROW())&lt;&gt;"",INDEX(F:F,ROW()),IF(INDEX(E:E,ROW())&lt;&gt;0,INDEX(C:C,ROW()-1),0))</f>
        <v>0</v>
      </c>
      <c r="D2335" s="44" cm="1">
        <f t="array" ref="D2335">IF(INDEX(G:G,ROW())&lt;&gt;"",INDEX(G:G,ROW()),IF(INDEX(E:E,ROW())&lt;&gt;0,INDEX(D:D,ROW()-1),0))</f>
        <v>0</v>
      </c>
      <c r="E2335" s="217" cm="1">
        <f t="array" ref="E2335">IF(INDEX(I:I,ROW())&lt;&gt;"",VALUE(TRIM(LEFT(INDEX(I:I,ROW()),6))),0)</f>
        <v>0</v>
      </c>
      <c r="F2335" s="283"/>
      <c r="G2335" s="287"/>
      <c r="H2335" s="302"/>
      <c r="I2335" s="288"/>
      <c r="J2335" s="302"/>
      <c r="K2335" s="303"/>
      <c r="L2335" s="50"/>
      <c r="M2335" s="63"/>
    </row>
    <row r="2336" spans="1:13">
      <c r="A2336" s="44" cm="1">
        <f t="array" aca="1" ref="A2336" ca="1">IF(INDEX(B:B,ROW()),COUNTIF(OFFSET(INDEX(B:B,ROW()),ROW()*-1+6,,ROW()-5),TRUE),0)</f>
        <v>0</v>
      </c>
      <c r="B2336" s="44" t="b" cm="1">
        <f t="array" ref="B2336">AND(分科號=INDEX(E:E,ROW()),INDEX(D:D,ROW())&gt;=分起日,INDEX(D:D,ROW())&lt;=分訖日,IF(分專案="全部",TRUE,INDEX(J:J,ROW())=分專案))</f>
        <v>0</v>
      </c>
      <c r="C2336" s="45" cm="1">
        <f t="array" ref="C2336">IF(INDEX(F:F,ROW())&lt;&gt;"",INDEX(F:F,ROW()),IF(INDEX(E:E,ROW())&lt;&gt;0,INDEX(C:C,ROW()-1),0))</f>
        <v>0</v>
      </c>
      <c r="D2336" s="44" cm="1">
        <f t="array" ref="D2336">IF(INDEX(G:G,ROW())&lt;&gt;"",INDEX(G:G,ROW()),IF(INDEX(E:E,ROW())&lt;&gt;0,INDEX(D:D,ROW()-1),0))</f>
        <v>0</v>
      </c>
      <c r="E2336" s="217" cm="1">
        <f t="array" ref="E2336">IF(INDEX(I:I,ROW())&lt;&gt;"",VALUE(TRIM(LEFT(INDEX(I:I,ROW()),6))),0)</f>
        <v>0</v>
      </c>
      <c r="F2336" s="283"/>
      <c r="G2336" s="287"/>
      <c r="H2336" s="302"/>
      <c r="I2336" s="288"/>
      <c r="J2336" s="302"/>
      <c r="K2336" s="303"/>
      <c r="L2336" s="50"/>
      <c r="M2336" s="63"/>
    </row>
    <row r="2337" spans="1:13">
      <c r="A2337" s="44" cm="1">
        <f t="array" aca="1" ref="A2337" ca="1">IF(INDEX(B:B,ROW()),COUNTIF(OFFSET(INDEX(B:B,ROW()),ROW()*-1+6,,ROW()-5),TRUE),0)</f>
        <v>0</v>
      </c>
      <c r="B2337" s="44" t="b" cm="1">
        <f t="array" ref="B2337">AND(分科號=INDEX(E:E,ROW()),INDEX(D:D,ROW())&gt;=分起日,INDEX(D:D,ROW())&lt;=分訖日,IF(分專案="全部",TRUE,INDEX(J:J,ROW())=分專案))</f>
        <v>0</v>
      </c>
      <c r="C2337" s="45" cm="1">
        <f t="array" ref="C2337">IF(INDEX(F:F,ROW())&lt;&gt;"",INDEX(F:F,ROW()),IF(INDEX(E:E,ROW())&lt;&gt;0,INDEX(C:C,ROW()-1),0))</f>
        <v>0</v>
      </c>
      <c r="D2337" s="44" cm="1">
        <f t="array" ref="D2337">IF(INDEX(G:G,ROW())&lt;&gt;"",INDEX(G:G,ROW()),IF(INDEX(E:E,ROW())&lt;&gt;0,INDEX(D:D,ROW()-1),0))</f>
        <v>0</v>
      </c>
      <c r="E2337" s="217" cm="1">
        <f t="array" ref="E2337">IF(INDEX(I:I,ROW())&lt;&gt;"",VALUE(TRIM(LEFT(INDEX(I:I,ROW()),6))),0)</f>
        <v>0</v>
      </c>
      <c r="F2337" s="283"/>
      <c r="G2337" s="287"/>
      <c r="H2337" s="302"/>
      <c r="I2337" s="288"/>
      <c r="J2337" s="302"/>
      <c r="K2337" s="303"/>
      <c r="L2337" s="50"/>
      <c r="M2337" s="63"/>
    </row>
    <row r="2338" spans="1:13">
      <c r="A2338" s="44" cm="1">
        <f t="array" aca="1" ref="A2338" ca="1">IF(INDEX(B:B,ROW()),COUNTIF(OFFSET(INDEX(B:B,ROW()),ROW()*-1+6,,ROW()-5),TRUE),0)</f>
        <v>0</v>
      </c>
      <c r="B2338" s="44" t="b" cm="1">
        <f t="array" ref="B2338">AND(分科號=INDEX(E:E,ROW()),INDEX(D:D,ROW())&gt;=分起日,INDEX(D:D,ROW())&lt;=分訖日,IF(分專案="全部",TRUE,INDEX(J:J,ROW())=分專案))</f>
        <v>0</v>
      </c>
      <c r="C2338" s="45" cm="1">
        <f t="array" ref="C2338">IF(INDEX(F:F,ROW())&lt;&gt;"",INDEX(F:F,ROW()),IF(INDEX(E:E,ROW())&lt;&gt;0,INDEX(C:C,ROW()-1),0))</f>
        <v>0</v>
      </c>
      <c r="D2338" s="44" cm="1">
        <f t="array" ref="D2338">IF(INDEX(G:G,ROW())&lt;&gt;"",INDEX(G:G,ROW()),IF(INDEX(E:E,ROW())&lt;&gt;0,INDEX(D:D,ROW()-1),0))</f>
        <v>0</v>
      </c>
      <c r="E2338" s="217" cm="1">
        <f t="array" ref="E2338">IF(INDEX(I:I,ROW())&lt;&gt;"",VALUE(TRIM(LEFT(INDEX(I:I,ROW()),6))),0)</f>
        <v>0</v>
      </c>
      <c r="F2338" s="283"/>
      <c r="G2338" s="287"/>
      <c r="H2338" s="302"/>
      <c r="I2338" s="288"/>
      <c r="J2338" s="302"/>
      <c r="K2338" s="303"/>
      <c r="L2338" s="50"/>
      <c r="M2338" s="63"/>
    </row>
    <row r="2339" spans="1:13">
      <c r="A2339" s="44" cm="1">
        <f t="array" aca="1" ref="A2339" ca="1">IF(INDEX(B:B,ROW()),COUNTIF(OFFSET(INDEX(B:B,ROW()),ROW()*-1+6,,ROW()-5),TRUE),0)</f>
        <v>0</v>
      </c>
      <c r="B2339" s="44" t="b" cm="1">
        <f t="array" ref="B2339">AND(分科號=INDEX(E:E,ROW()),INDEX(D:D,ROW())&gt;=分起日,INDEX(D:D,ROW())&lt;=分訖日,IF(分專案="全部",TRUE,INDEX(J:J,ROW())=分專案))</f>
        <v>0</v>
      </c>
      <c r="C2339" s="45" cm="1">
        <f t="array" ref="C2339">IF(INDEX(F:F,ROW())&lt;&gt;"",INDEX(F:F,ROW()),IF(INDEX(E:E,ROW())&lt;&gt;0,INDEX(C:C,ROW()-1),0))</f>
        <v>0</v>
      </c>
      <c r="D2339" s="44" cm="1">
        <f t="array" ref="D2339">IF(INDEX(G:G,ROW())&lt;&gt;"",INDEX(G:G,ROW()),IF(INDEX(E:E,ROW())&lt;&gt;0,INDEX(D:D,ROW()-1),0))</f>
        <v>0</v>
      </c>
      <c r="E2339" s="217" cm="1">
        <f t="array" ref="E2339">IF(INDEX(I:I,ROW())&lt;&gt;"",VALUE(TRIM(LEFT(INDEX(I:I,ROW()),6))),0)</f>
        <v>0</v>
      </c>
      <c r="F2339" s="283"/>
      <c r="G2339" s="287"/>
      <c r="H2339" s="302"/>
      <c r="I2339" s="288"/>
      <c r="J2339" s="302"/>
      <c r="K2339" s="303"/>
      <c r="L2339" s="50"/>
      <c r="M2339" s="63"/>
    </row>
    <row r="2340" spans="1:13">
      <c r="A2340" s="44" cm="1">
        <f t="array" aca="1" ref="A2340" ca="1">IF(INDEX(B:B,ROW()),COUNTIF(OFFSET(INDEX(B:B,ROW()),ROW()*-1+6,,ROW()-5),TRUE),0)</f>
        <v>0</v>
      </c>
      <c r="B2340" s="44" t="b" cm="1">
        <f t="array" ref="B2340">AND(分科號=INDEX(E:E,ROW()),INDEX(D:D,ROW())&gt;=分起日,INDEX(D:D,ROW())&lt;=分訖日,IF(分專案="全部",TRUE,INDEX(J:J,ROW())=分專案))</f>
        <v>0</v>
      </c>
      <c r="C2340" s="45" cm="1">
        <f t="array" ref="C2340">IF(INDEX(F:F,ROW())&lt;&gt;"",INDEX(F:F,ROW()),IF(INDEX(E:E,ROW())&lt;&gt;0,INDEX(C:C,ROW()-1),0))</f>
        <v>0</v>
      </c>
      <c r="D2340" s="44" cm="1">
        <f t="array" ref="D2340">IF(INDEX(G:G,ROW())&lt;&gt;"",INDEX(G:G,ROW()),IF(INDEX(E:E,ROW())&lt;&gt;0,INDEX(D:D,ROW()-1),0))</f>
        <v>0</v>
      </c>
      <c r="E2340" s="217" cm="1">
        <f t="array" ref="E2340">IF(INDEX(I:I,ROW())&lt;&gt;"",VALUE(TRIM(LEFT(INDEX(I:I,ROW()),6))),0)</f>
        <v>0</v>
      </c>
      <c r="F2340" s="283"/>
      <c r="G2340" s="287"/>
      <c r="H2340" s="302"/>
      <c r="I2340" s="288"/>
      <c r="J2340" s="302"/>
      <c r="K2340" s="303"/>
      <c r="L2340" s="50"/>
      <c r="M2340" s="63"/>
    </row>
    <row r="2341" spans="1:13">
      <c r="A2341" s="44" cm="1">
        <f t="array" aca="1" ref="A2341" ca="1">IF(INDEX(B:B,ROW()),COUNTIF(OFFSET(INDEX(B:B,ROW()),ROW()*-1+6,,ROW()-5),TRUE),0)</f>
        <v>0</v>
      </c>
      <c r="B2341" s="44" t="b" cm="1">
        <f t="array" ref="B2341">AND(分科號=INDEX(E:E,ROW()),INDEX(D:D,ROW())&gt;=分起日,INDEX(D:D,ROW())&lt;=分訖日,IF(分專案="全部",TRUE,INDEX(J:J,ROW())=分專案))</f>
        <v>0</v>
      </c>
      <c r="C2341" s="45" cm="1">
        <f t="array" ref="C2341">IF(INDEX(F:F,ROW())&lt;&gt;"",INDEX(F:F,ROW()),IF(INDEX(E:E,ROW())&lt;&gt;0,INDEX(C:C,ROW()-1),0))</f>
        <v>0</v>
      </c>
      <c r="D2341" s="44" cm="1">
        <f t="array" ref="D2341">IF(INDEX(G:G,ROW())&lt;&gt;"",INDEX(G:G,ROW()),IF(INDEX(E:E,ROW())&lt;&gt;0,INDEX(D:D,ROW()-1),0))</f>
        <v>0</v>
      </c>
      <c r="E2341" s="217" cm="1">
        <f t="array" ref="E2341">IF(INDEX(I:I,ROW())&lt;&gt;"",VALUE(TRIM(LEFT(INDEX(I:I,ROW()),6))),0)</f>
        <v>0</v>
      </c>
      <c r="F2341" s="283"/>
      <c r="G2341" s="287"/>
      <c r="H2341" s="302"/>
      <c r="I2341" s="288"/>
      <c r="J2341" s="302"/>
      <c r="K2341" s="303"/>
      <c r="L2341" s="50"/>
      <c r="M2341" s="63"/>
    </row>
    <row r="2342" spans="1:13">
      <c r="A2342" s="44" cm="1">
        <f t="array" aca="1" ref="A2342" ca="1">IF(INDEX(B:B,ROW()),COUNTIF(OFFSET(INDEX(B:B,ROW()),ROW()*-1+6,,ROW()-5),TRUE),0)</f>
        <v>0</v>
      </c>
      <c r="B2342" s="44" t="b" cm="1">
        <f t="array" ref="B2342">AND(分科號=INDEX(E:E,ROW()),INDEX(D:D,ROW())&gt;=分起日,INDEX(D:D,ROW())&lt;=分訖日,IF(分專案="全部",TRUE,INDEX(J:J,ROW())=分專案))</f>
        <v>0</v>
      </c>
      <c r="C2342" s="45" cm="1">
        <f t="array" ref="C2342">IF(INDEX(F:F,ROW())&lt;&gt;"",INDEX(F:F,ROW()),IF(INDEX(E:E,ROW())&lt;&gt;0,INDEX(C:C,ROW()-1),0))</f>
        <v>0</v>
      </c>
      <c r="D2342" s="44" cm="1">
        <f t="array" ref="D2342">IF(INDEX(G:G,ROW())&lt;&gt;"",INDEX(G:G,ROW()),IF(INDEX(E:E,ROW())&lt;&gt;0,INDEX(D:D,ROW()-1),0))</f>
        <v>0</v>
      </c>
      <c r="E2342" s="217" cm="1">
        <f t="array" ref="E2342">IF(INDEX(I:I,ROW())&lt;&gt;"",VALUE(TRIM(LEFT(INDEX(I:I,ROW()),6))),0)</f>
        <v>0</v>
      </c>
      <c r="F2342" s="283"/>
      <c r="G2342" s="287"/>
      <c r="H2342" s="302"/>
      <c r="I2342" s="288"/>
      <c r="J2342" s="302"/>
      <c r="K2342" s="303"/>
      <c r="L2342" s="50"/>
      <c r="M2342" s="63"/>
    </row>
    <row r="2343" spans="1:13">
      <c r="A2343" s="44" cm="1">
        <f t="array" aca="1" ref="A2343" ca="1">IF(INDEX(B:B,ROW()),COUNTIF(OFFSET(INDEX(B:B,ROW()),ROW()*-1+6,,ROW()-5),TRUE),0)</f>
        <v>0</v>
      </c>
      <c r="B2343" s="44" t="b" cm="1">
        <f t="array" ref="B2343">AND(分科號=INDEX(E:E,ROW()),INDEX(D:D,ROW())&gt;=分起日,INDEX(D:D,ROW())&lt;=分訖日,IF(分專案="全部",TRUE,INDEX(J:J,ROW())=分專案))</f>
        <v>0</v>
      </c>
      <c r="C2343" s="45" cm="1">
        <f t="array" ref="C2343">IF(INDEX(F:F,ROW())&lt;&gt;"",INDEX(F:F,ROW()),IF(INDEX(E:E,ROW())&lt;&gt;0,INDEX(C:C,ROW()-1),0))</f>
        <v>0</v>
      </c>
      <c r="D2343" s="44" cm="1">
        <f t="array" ref="D2343">IF(INDEX(G:G,ROW())&lt;&gt;"",INDEX(G:G,ROW()),IF(INDEX(E:E,ROW())&lt;&gt;0,INDEX(D:D,ROW()-1),0))</f>
        <v>0</v>
      </c>
      <c r="E2343" s="217" cm="1">
        <f t="array" ref="E2343">IF(INDEX(I:I,ROW())&lt;&gt;"",VALUE(TRIM(LEFT(INDEX(I:I,ROW()),6))),0)</f>
        <v>0</v>
      </c>
      <c r="F2343" s="283"/>
      <c r="G2343" s="287"/>
      <c r="H2343" s="302"/>
      <c r="I2343" s="288"/>
      <c r="J2343" s="302"/>
      <c r="K2343" s="303"/>
      <c r="L2343" s="50"/>
      <c r="M2343" s="63"/>
    </row>
    <row r="2344" spans="1:13">
      <c r="A2344" s="44" cm="1">
        <f t="array" aca="1" ref="A2344" ca="1">IF(INDEX(B:B,ROW()),COUNTIF(OFFSET(INDEX(B:B,ROW()),ROW()*-1+6,,ROW()-5),TRUE),0)</f>
        <v>0</v>
      </c>
      <c r="B2344" s="44" t="b" cm="1">
        <f t="array" ref="B2344">AND(分科號=INDEX(E:E,ROW()),INDEX(D:D,ROW())&gt;=分起日,INDEX(D:D,ROW())&lt;=分訖日,IF(分專案="全部",TRUE,INDEX(J:J,ROW())=分專案))</f>
        <v>0</v>
      </c>
      <c r="C2344" s="45" cm="1">
        <f t="array" ref="C2344">IF(INDEX(F:F,ROW())&lt;&gt;"",INDEX(F:F,ROW()),IF(INDEX(E:E,ROW())&lt;&gt;0,INDEX(C:C,ROW()-1),0))</f>
        <v>0</v>
      </c>
      <c r="D2344" s="44" cm="1">
        <f t="array" ref="D2344">IF(INDEX(G:G,ROW())&lt;&gt;"",INDEX(G:G,ROW()),IF(INDEX(E:E,ROW())&lt;&gt;0,INDEX(D:D,ROW()-1),0))</f>
        <v>0</v>
      </c>
      <c r="E2344" s="217" cm="1">
        <f t="array" ref="E2344">IF(INDEX(I:I,ROW())&lt;&gt;"",VALUE(TRIM(LEFT(INDEX(I:I,ROW()),6))),0)</f>
        <v>0</v>
      </c>
      <c r="F2344" s="283"/>
      <c r="G2344" s="287"/>
      <c r="H2344" s="302"/>
      <c r="I2344" s="288"/>
      <c r="J2344" s="302"/>
      <c r="K2344" s="303"/>
      <c r="L2344" s="50"/>
      <c r="M2344" s="63"/>
    </row>
    <row r="2345" spans="1:13">
      <c r="A2345" s="44" cm="1">
        <f t="array" aca="1" ref="A2345" ca="1">IF(INDEX(B:B,ROW()),COUNTIF(OFFSET(INDEX(B:B,ROW()),ROW()*-1+6,,ROW()-5),TRUE),0)</f>
        <v>0</v>
      </c>
      <c r="B2345" s="44" t="b" cm="1">
        <f t="array" ref="B2345">AND(分科號=INDEX(E:E,ROW()),INDEX(D:D,ROW())&gt;=分起日,INDEX(D:D,ROW())&lt;=分訖日,IF(分專案="全部",TRUE,INDEX(J:J,ROW())=分專案))</f>
        <v>0</v>
      </c>
      <c r="C2345" s="45" cm="1">
        <f t="array" ref="C2345">IF(INDEX(F:F,ROW())&lt;&gt;"",INDEX(F:F,ROW()),IF(INDEX(E:E,ROW())&lt;&gt;0,INDEX(C:C,ROW()-1),0))</f>
        <v>0</v>
      </c>
      <c r="D2345" s="44" cm="1">
        <f t="array" ref="D2345">IF(INDEX(G:G,ROW())&lt;&gt;"",INDEX(G:G,ROW()),IF(INDEX(E:E,ROW())&lt;&gt;0,INDEX(D:D,ROW()-1),0))</f>
        <v>0</v>
      </c>
      <c r="E2345" s="217" cm="1">
        <f t="array" ref="E2345">IF(INDEX(I:I,ROW())&lt;&gt;"",VALUE(TRIM(LEFT(INDEX(I:I,ROW()),6))),0)</f>
        <v>0</v>
      </c>
      <c r="F2345" s="283"/>
      <c r="G2345" s="287"/>
      <c r="H2345" s="302"/>
      <c r="I2345" s="288"/>
      <c r="J2345" s="302"/>
      <c r="K2345" s="303"/>
      <c r="L2345" s="50"/>
      <c r="M2345" s="63"/>
    </row>
    <row r="2346" spans="1:13">
      <c r="A2346" s="44" cm="1">
        <f t="array" aca="1" ref="A2346" ca="1">IF(INDEX(B:B,ROW()),COUNTIF(OFFSET(INDEX(B:B,ROW()),ROW()*-1+6,,ROW()-5),TRUE),0)</f>
        <v>0</v>
      </c>
      <c r="B2346" s="44" t="b" cm="1">
        <f t="array" ref="B2346">AND(分科號=INDEX(E:E,ROW()),INDEX(D:D,ROW())&gt;=分起日,INDEX(D:D,ROW())&lt;=分訖日,IF(分專案="全部",TRUE,INDEX(J:J,ROW())=分專案))</f>
        <v>0</v>
      </c>
      <c r="C2346" s="45" cm="1">
        <f t="array" ref="C2346">IF(INDEX(F:F,ROW())&lt;&gt;"",INDEX(F:F,ROW()),IF(INDEX(E:E,ROW())&lt;&gt;0,INDEX(C:C,ROW()-1),0))</f>
        <v>0</v>
      </c>
      <c r="D2346" s="44" cm="1">
        <f t="array" ref="D2346">IF(INDEX(G:G,ROW())&lt;&gt;"",INDEX(G:G,ROW()),IF(INDEX(E:E,ROW())&lt;&gt;0,INDEX(D:D,ROW()-1),0))</f>
        <v>0</v>
      </c>
      <c r="E2346" s="217" cm="1">
        <f t="array" ref="E2346">IF(INDEX(I:I,ROW())&lt;&gt;"",VALUE(TRIM(LEFT(INDEX(I:I,ROW()),6))),0)</f>
        <v>0</v>
      </c>
      <c r="F2346" s="283"/>
      <c r="G2346" s="287"/>
      <c r="H2346" s="302"/>
      <c r="I2346" s="288"/>
      <c r="J2346" s="302"/>
      <c r="K2346" s="303"/>
      <c r="L2346" s="50"/>
      <c r="M2346" s="63"/>
    </row>
    <row r="2347" spans="1:13">
      <c r="A2347" s="44" cm="1">
        <f t="array" aca="1" ref="A2347" ca="1">IF(INDEX(B:B,ROW()),COUNTIF(OFFSET(INDEX(B:B,ROW()),ROW()*-1+6,,ROW()-5),TRUE),0)</f>
        <v>0</v>
      </c>
      <c r="B2347" s="44" t="b" cm="1">
        <f t="array" ref="B2347">AND(分科號=INDEX(E:E,ROW()),INDEX(D:D,ROW())&gt;=分起日,INDEX(D:D,ROW())&lt;=分訖日,IF(分專案="全部",TRUE,INDEX(J:J,ROW())=分專案))</f>
        <v>0</v>
      </c>
      <c r="C2347" s="45" cm="1">
        <f t="array" ref="C2347">IF(INDEX(F:F,ROW())&lt;&gt;"",INDEX(F:F,ROW()),IF(INDEX(E:E,ROW())&lt;&gt;0,INDEX(C:C,ROW()-1),0))</f>
        <v>0</v>
      </c>
      <c r="D2347" s="44" cm="1">
        <f t="array" ref="D2347">IF(INDEX(G:G,ROW())&lt;&gt;"",INDEX(G:G,ROW()),IF(INDEX(E:E,ROW())&lt;&gt;0,INDEX(D:D,ROW()-1),0))</f>
        <v>0</v>
      </c>
      <c r="E2347" s="217" cm="1">
        <f t="array" ref="E2347">IF(INDEX(I:I,ROW())&lt;&gt;"",VALUE(TRIM(LEFT(INDEX(I:I,ROW()),6))),0)</f>
        <v>0</v>
      </c>
      <c r="F2347" s="283"/>
      <c r="G2347" s="287"/>
      <c r="H2347" s="302"/>
      <c r="I2347" s="288"/>
      <c r="J2347" s="302"/>
      <c r="K2347" s="303"/>
      <c r="L2347" s="50"/>
      <c r="M2347" s="63"/>
    </row>
    <row r="2348" spans="1:13">
      <c r="A2348" s="44" cm="1">
        <f t="array" aca="1" ref="A2348" ca="1">IF(INDEX(B:B,ROW()),COUNTIF(OFFSET(INDEX(B:B,ROW()),ROW()*-1+6,,ROW()-5),TRUE),0)</f>
        <v>0</v>
      </c>
      <c r="B2348" s="44" t="b" cm="1">
        <f t="array" ref="B2348">AND(分科號=INDEX(E:E,ROW()),INDEX(D:D,ROW())&gt;=分起日,INDEX(D:D,ROW())&lt;=分訖日,IF(分專案="全部",TRUE,INDEX(J:J,ROW())=分專案))</f>
        <v>0</v>
      </c>
      <c r="C2348" s="45" cm="1">
        <f t="array" ref="C2348">IF(INDEX(F:F,ROW())&lt;&gt;"",INDEX(F:F,ROW()),IF(INDEX(E:E,ROW())&lt;&gt;0,INDEX(C:C,ROW()-1),0))</f>
        <v>0</v>
      </c>
      <c r="D2348" s="44" cm="1">
        <f t="array" ref="D2348">IF(INDEX(G:G,ROW())&lt;&gt;"",INDEX(G:G,ROW()),IF(INDEX(E:E,ROW())&lt;&gt;0,INDEX(D:D,ROW()-1),0))</f>
        <v>0</v>
      </c>
      <c r="E2348" s="217" cm="1">
        <f t="array" ref="E2348">IF(INDEX(I:I,ROW())&lt;&gt;"",VALUE(TRIM(LEFT(INDEX(I:I,ROW()),6))),0)</f>
        <v>0</v>
      </c>
      <c r="F2348" s="283"/>
      <c r="G2348" s="287"/>
      <c r="H2348" s="302"/>
      <c r="I2348" s="288"/>
      <c r="J2348" s="302"/>
      <c r="K2348" s="303"/>
      <c r="L2348" s="50"/>
      <c r="M2348" s="63"/>
    </row>
    <row r="2349" spans="1:13">
      <c r="A2349" s="44" cm="1">
        <f t="array" aca="1" ref="A2349" ca="1">IF(INDEX(B:B,ROW()),COUNTIF(OFFSET(INDEX(B:B,ROW()),ROW()*-1+6,,ROW()-5),TRUE),0)</f>
        <v>0</v>
      </c>
      <c r="B2349" s="44" t="b" cm="1">
        <f t="array" ref="B2349">AND(分科號=INDEX(E:E,ROW()),INDEX(D:D,ROW())&gt;=分起日,INDEX(D:D,ROW())&lt;=分訖日,IF(分專案="全部",TRUE,INDEX(J:J,ROW())=分專案))</f>
        <v>0</v>
      </c>
      <c r="C2349" s="45" cm="1">
        <f t="array" ref="C2349">IF(INDEX(F:F,ROW())&lt;&gt;"",INDEX(F:F,ROW()),IF(INDEX(E:E,ROW())&lt;&gt;0,INDEX(C:C,ROW()-1),0))</f>
        <v>0</v>
      </c>
      <c r="D2349" s="44" cm="1">
        <f t="array" ref="D2349">IF(INDEX(G:G,ROW())&lt;&gt;"",INDEX(G:G,ROW()),IF(INDEX(E:E,ROW())&lt;&gt;0,INDEX(D:D,ROW()-1),0))</f>
        <v>0</v>
      </c>
      <c r="E2349" s="217" cm="1">
        <f t="array" ref="E2349">IF(INDEX(I:I,ROW())&lt;&gt;"",VALUE(TRIM(LEFT(INDEX(I:I,ROW()),6))),0)</f>
        <v>0</v>
      </c>
      <c r="F2349" s="283"/>
      <c r="G2349" s="287"/>
      <c r="H2349" s="302"/>
      <c r="I2349" s="288"/>
      <c r="J2349" s="302"/>
      <c r="K2349" s="303"/>
      <c r="L2349" s="50"/>
      <c r="M2349" s="63"/>
    </row>
    <row r="2350" spans="1:13">
      <c r="A2350" s="44" cm="1">
        <f t="array" aca="1" ref="A2350" ca="1">IF(INDEX(B:B,ROW()),COUNTIF(OFFSET(INDEX(B:B,ROW()),ROW()*-1+6,,ROW()-5),TRUE),0)</f>
        <v>0</v>
      </c>
      <c r="B2350" s="44" t="b" cm="1">
        <f t="array" ref="B2350">AND(分科號=INDEX(E:E,ROW()),INDEX(D:D,ROW())&gt;=分起日,INDEX(D:D,ROW())&lt;=分訖日,IF(分專案="全部",TRUE,INDEX(J:J,ROW())=分專案))</f>
        <v>0</v>
      </c>
      <c r="C2350" s="45" cm="1">
        <f t="array" ref="C2350">IF(INDEX(F:F,ROW())&lt;&gt;"",INDEX(F:F,ROW()),IF(INDEX(E:E,ROW())&lt;&gt;0,INDEX(C:C,ROW()-1),0))</f>
        <v>0</v>
      </c>
      <c r="D2350" s="44" cm="1">
        <f t="array" ref="D2350">IF(INDEX(G:G,ROW())&lt;&gt;"",INDEX(G:G,ROW()),IF(INDEX(E:E,ROW())&lt;&gt;0,INDEX(D:D,ROW()-1),0))</f>
        <v>0</v>
      </c>
      <c r="E2350" s="217" cm="1">
        <f t="array" ref="E2350">IF(INDEX(I:I,ROW())&lt;&gt;"",VALUE(TRIM(LEFT(INDEX(I:I,ROW()),6))),0)</f>
        <v>0</v>
      </c>
      <c r="F2350" s="283"/>
      <c r="G2350" s="287"/>
      <c r="H2350" s="302"/>
      <c r="I2350" s="288"/>
      <c r="J2350" s="302"/>
      <c r="K2350" s="303"/>
      <c r="L2350" s="50"/>
      <c r="M2350" s="63"/>
    </row>
    <row r="2351" spans="1:13">
      <c r="A2351" s="44" cm="1">
        <f t="array" aca="1" ref="A2351" ca="1">IF(INDEX(B:B,ROW()),COUNTIF(OFFSET(INDEX(B:B,ROW()),ROW()*-1+6,,ROW()-5),TRUE),0)</f>
        <v>0</v>
      </c>
      <c r="B2351" s="44" t="b" cm="1">
        <f t="array" ref="B2351">AND(分科號=INDEX(E:E,ROW()),INDEX(D:D,ROW())&gt;=分起日,INDEX(D:D,ROW())&lt;=分訖日,IF(分專案="全部",TRUE,INDEX(J:J,ROW())=分專案))</f>
        <v>0</v>
      </c>
      <c r="C2351" s="45" cm="1">
        <f t="array" ref="C2351">IF(INDEX(F:F,ROW())&lt;&gt;"",INDEX(F:F,ROW()),IF(INDEX(E:E,ROW())&lt;&gt;0,INDEX(C:C,ROW()-1),0))</f>
        <v>0</v>
      </c>
      <c r="D2351" s="44" cm="1">
        <f t="array" ref="D2351">IF(INDEX(G:G,ROW())&lt;&gt;"",INDEX(G:G,ROW()),IF(INDEX(E:E,ROW())&lt;&gt;0,INDEX(D:D,ROW()-1),0))</f>
        <v>0</v>
      </c>
      <c r="E2351" s="217" cm="1">
        <f t="array" ref="E2351">IF(INDEX(I:I,ROW())&lt;&gt;"",VALUE(TRIM(LEFT(INDEX(I:I,ROW()),6))),0)</f>
        <v>0</v>
      </c>
      <c r="F2351" s="283"/>
      <c r="G2351" s="287"/>
      <c r="H2351" s="302"/>
      <c r="I2351" s="288"/>
      <c r="J2351" s="302"/>
      <c r="K2351" s="303"/>
      <c r="L2351" s="50"/>
      <c r="M2351" s="63"/>
    </row>
    <row r="2352" spans="1:13">
      <c r="A2352" s="44" cm="1">
        <f t="array" aca="1" ref="A2352" ca="1">IF(INDEX(B:B,ROW()),COUNTIF(OFFSET(INDEX(B:B,ROW()),ROW()*-1+6,,ROW()-5),TRUE),0)</f>
        <v>0</v>
      </c>
      <c r="B2352" s="44" t="b" cm="1">
        <f t="array" ref="B2352">AND(分科號=INDEX(E:E,ROW()),INDEX(D:D,ROW())&gt;=分起日,INDEX(D:D,ROW())&lt;=分訖日,IF(分專案="全部",TRUE,INDEX(J:J,ROW())=分專案))</f>
        <v>0</v>
      </c>
      <c r="C2352" s="45" cm="1">
        <f t="array" ref="C2352">IF(INDEX(F:F,ROW())&lt;&gt;"",INDEX(F:F,ROW()),IF(INDEX(E:E,ROW())&lt;&gt;0,INDEX(C:C,ROW()-1),0))</f>
        <v>0</v>
      </c>
      <c r="D2352" s="44" cm="1">
        <f t="array" ref="D2352">IF(INDEX(G:G,ROW())&lt;&gt;"",INDEX(G:G,ROW()),IF(INDEX(E:E,ROW())&lt;&gt;0,INDEX(D:D,ROW()-1),0))</f>
        <v>0</v>
      </c>
      <c r="E2352" s="217" cm="1">
        <f t="array" ref="E2352">IF(INDEX(I:I,ROW())&lt;&gt;"",VALUE(TRIM(LEFT(INDEX(I:I,ROW()),6))),0)</f>
        <v>0</v>
      </c>
      <c r="F2352" s="283"/>
      <c r="G2352" s="287"/>
      <c r="H2352" s="302"/>
      <c r="I2352" s="288"/>
      <c r="J2352" s="302"/>
      <c r="K2352" s="303"/>
      <c r="L2352" s="50"/>
      <c r="M2352" s="63"/>
    </row>
    <row r="2353" spans="1:13">
      <c r="A2353" s="44" cm="1">
        <f t="array" aca="1" ref="A2353" ca="1">IF(INDEX(B:B,ROW()),COUNTIF(OFFSET(INDEX(B:B,ROW()),ROW()*-1+6,,ROW()-5),TRUE),0)</f>
        <v>0</v>
      </c>
      <c r="B2353" s="44" t="b" cm="1">
        <f t="array" ref="B2353">AND(分科號=INDEX(E:E,ROW()),INDEX(D:D,ROW())&gt;=分起日,INDEX(D:D,ROW())&lt;=分訖日,IF(分專案="全部",TRUE,INDEX(J:J,ROW())=分專案))</f>
        <v>0</v>
      </c>
      <c r="C2353" s="45" cm="1">
        <f t="array" ref="C2353">IF(INDEX(F:F,ROW())&lt;&gt;"",INDEX(F:F,ROW()),IF(INDEX(E:E,ROW())&lt;&gt;0,INDEX(C:C,ROW()-1),0))</f>
        <v>0</v>
      </c>
      <c r="D2353" s="44" cm="1">
        <f t="array" ref="D2353">IF(INDEX(G:G,ROW())&lt;&gt;"",INDEX(G:G,ROW()),IF(INDEX(E:E,ROW())&lt;&gt;0,INDEX(D:D,ROW()-1),0))</f>
        <v>0</v>
      </c>
      <c r="E2353" s="217" cm="1">
        <f t="array" ref="E2353">IF(INDEX(I:I,ROW())&lt;&gt;"",VALUE(TRIM(LEFT(INDEX(I:I,ROW()),6))),0)</f>
        <v>0</v>
      </c>
      <c r="F2353" s="283"/>
      <c r="G2353" s="287"/>
      <c r="H2353" s="302"/>
      <c r="I2353" s="288"/>
      <c r="J2353" s="302"/>
      <c r="K2353" s="303"/>
      <c r="L2353" s="50"/>
      <c r="M2353" s="63"/>
    </row>
    <row r="2354" spans="1:13">
      <c r="A2354" s="44" cm="1">
        <f t="array" aca="1" ref="A2354" ca="1">IF(INDEX(B:B,ROW()),COUNTIF(OFFSET(INDEX(B:B,ROW()),ROW()*-1+6,,ROW()-5),TRUE),0)</f>
        <v>0</v>
      </c>
      <c r="B2354" s="44" t="b" cm="1">
        <f t="array" ref="B2354">AND(分科號=INDEX(E:E,ROW()),INDEX(D:D,ROW())&gt;=分起日,INDEX(D:D,ROW())&lt;=分訖日,IF(分專案="全部",TRUE,INDEX(J:J,ROW())=分專案))</f>
        <v>0</v>
      </c>
      <c r="C2354" s="45" cm="1">
        <f t="array" ref="C2354">IF(INDEX(F:F,ROW())&lt;&gt;"",INDEX(F:F,ROW()),IF(INDEX(E:E,ROW())&lt;&gt;0,INDEX(C:C,ROW()-1),0))</f>
        <v>0</v>
      </c>
      <c r="D2354" s="44" cm="1">
        <f t="array" ref="D2354">IF(INDEX(G:G,ROW())&lt;&gt;"",INDEX(G:G,ROW()),IF(INDEX(E:E,ROW())&lt;&gt;0,INDEX(D:D,ROW()-1),0))</f>
        <v>0</v>
      </c>
      <c r="E2354" s="217" cm="1">
        <f t="array" ref="E2354">IF(INDEX(I:I,ROW())&lt;&gt;"",VALUE(TRIM(LEFT(INDEX(I:I,ROW()),6))),0)</f>
        <v>0</v>
      </c>
      <c r="F2354" s="283"/>
      <c r="G2354" s="287"/>
      <c r="H2354" s="302"/>
      <c r="I2354" s="288"/>
      <c r="J2354" s="302"/>
      <c r="K2354" s="303"/>
      <c r="L2354" s="50"/>
      <c r="M2354" s="63"/>
    </row>
    <row r="2355" spans="1:13">
      <c r="A2355" s="44" cm="1">
        <f t="array" aca="1" ref="A2355" ca="1">IF(INDEX(B:B,ROW()),COUNTIF(OFFSET(INDEX(B:B,ROW()),ROW()*-1+6,,ROW()-5),TRUE),0)</f>
        <v>0</v>
      </c>
      <c r="B2355" s="44" t="b" cm="1">
        <f t="array" ref="B2355">AND(分科號=INDEX(E:E,ROW()),INDEX(D:D,ROW())&gt;=分起日,INDEX(D:D,ROW())&lt;=分訖日,IF(分專案="全部",TRUE,INDEX(J:J,ROW())=分專案))</f>
        <v>0</v>
      </c>
      <c r="C2355" s="45" cm="1">
        <f t="array" ref="C2355">IF(INDEX(F:F,ROW())&lt;&gt;"",INDEX(F:F,ROW()),IF(INDEX(E:E,ROW())&lt;&gt;0,INDEX(C:C,ROW()-1),0))</f>
        <v>0</v>
      </c>
      <c r="D2355" s="44" cm="1">
        <f t="array" ref="D2355">IF(INDEX(G:G,ROW())&lt;&gt;"",INDEX(G:G,ROW()),IF(INDEX(E:E,ROW())&lt;&gt;0,INDEX(D:D,ROW()-1),0))</f>
        <v>0</v>
      </c>
      <c r="E2355" s="217" cm="1">
        <f t="array" ref="E2355">IF(INDEX(I:I,ROW())&lt;&gt;"",VALUE(TRIM(LEFT(INDEX(I:I,ROW()),6))),0)</f>
        <v>0</v>
      </c>
      <c r="F2355" s="283"/>
      <c r="G2355" s="287"/>
      <c r="H2355" s="302"/>
      <c r="I2355" s="288"/>
      <c r="J2355" s="302"/>
      <c r="K2355" s="303"/>
      <c r="L2355" s="50"/>
      <c r="M2355" s="63"/>
    </row>
    <row r="2356" spans="1:13">
      <c r="A2356" s="44" cm="1">
        <f t="array" aca="1" ref="A2356" ca="1">IF(INDEX(B:B,ROW()),COUNTIF(OFFSET(INDEX(B:B,ROW()),ROW()*-1+6,,ROW()-5),TRUE),0)</f>
        <v>0</v>
      </c>
      <c r="B2356" s="44" t="b" cm="1">
        <f t="array" ref="B2356">AND(分科號=INDEX(E:E,ROW()),INDEX(D:D,ROW())&gt;=分起日,INDEX(D:D,ROW())&lt;=分訖日,IF(分專案="全部",TRUE,INDEX(J:J,ROW())=分專案))</f>
        <v>0</v>
      </c>
      <c r="C2356" s="45" cm="1">
        <f t="array" ref="C2356">IF(INDEX(F:F,ROW())&lt;&gt;"",INDEX(F:F,ROW()),IF(INDEX(E:E,ROW())&lt;&gt;0,INDEX(C:C,ROW()-1),0))</f>
        <v>0</v>
      </c>
      <c r="D2356" s="44" cm="1">
        <f t="array" ref="D2356">IF(INDEX(G:G,ROW())&lt;&gt;"",INDEX(G:G,ROW()),IF(INDEX(E:E,ROW())&lt;&gt;0,INDEX(D:D,ROW()-1),0))</f>
        <v>0</v>
      </c>
      <c r="E2356" s="217" cm="1">
        <f t="array" ref="E2356">IF(INDEX(I:I,ROW())&lt;&gt;"",VALUE(TRIM(LEFT(INDEX(I:I,ROW()),6))),0)</f>
        <v>0</v>
      </c>
      <c r="F2356" s="283"/>
      <c r="G2356" s="287"/>
      <c r="H2356" s="302"/>
      <c r="I2356" s="288"/>
      <c r="J2356" s="302"/>
      <c r="K2356" s="303"/>
      <c r="L2356" s="50"/>
      <c r="M2356" s="63"/>
    </row>
    <row r="2357" spans="1:13">
      <c r="A2357" s="44" cm="1">
        <f t="array" aca="1" ref="A2357" ca="1">IF(INDEX(B:B,ROW()),COUNTIF(OFFSET(INDEX(B:B,ROW()),ROW()*-1+6,,ROW()-5),TRUE),0)</f>
        <v>0</v>
      </c>
      <c r="B2357" s="44" t="b" cm="1">
        <f t="array" ref="B2357">AND(分科號=INDEX(E:E,ROW()),INDEX(D:D,ROW())&gt;=分起日,INDEX(D:D,ROW())&lt;=分訖日,IF(分專案="全部",TRUE,INDEX(J:J,ROW())=分專案))</f>
        <v>0</v>
      </c>
      <c r="C2357" s="45" cm="1">
        <f t="array" ref="C2357">IF(INDEX(F:F,ROW())&lt;&gt;"",INDEX(F:F,ROW()),IF(INDEX(E:E,ROW())&lt;&gt;0,INDEX(C:C,ROW()-1),0))</f>
        <v>0</v>
      </c>
      <c r="D2357" s="44" cm="1">
        <f t="array" ref="D2357">IF(INDEX(G:G,ROW())&lt;&gt;"",INDEX(G:G,ROW()),IF(INDEX(E:E,ROW())&lt;&gt;0,INDEX(D:D,ROW()-1),0))</f>
        <v>0</v>
      </c>
      <c r="E2357" s="217" cm="1">
        <f t="array" ref="E2357">IF(INDEX(I:I,ROW())&lt;&gt;"",VALUE(TRIM(LEFT(INDEX(I:I,ROW()),6))),0)</f>
        <v>0</v>
      </c>
      <c r="F2357" s="283"/>
      <c r="G2357" s="287"/>
      <c r="H2357" s="302"/>
      <c r="I2357" s="288"/>
      <c r="J2357" s="302"/>
      <c r="K2357" s="303"/>
      <c r="L2357" s="50"/>
      <c r="M2357" s="63"/>
    </row>
    <row r="2358" spans="1:13">
      <c r="A2358" s="44" cm="1">
        <f t="array" aca="1" ref="A2358" ca="1">IF(INDEX(B:B,ROW()),COUNTIF(OFFSET(INDEX(B:B,ROW()),ROW()*-1+6,,ROW()-5),TRUE),0)</f>
        <v>0</v>
      </c>
      <c r="B2358" s="44" t="b" cm="1">
        <f t="array" ref="B2358">AND(分科號=INDEX(E:E,ROW()),INDEX(D:D,ROW())&gt;=分起日,INDEX(D:D,ROW())&lt;=分訖日,IF(分專案="全部",TRUE,INDEX(J:J,ROW())=分專案))</f>
        <v>0</v>
      </c>
      <c r="C2358" s="45" cm="1">
        <f t="array" ref="C2358">IF(INDEX(F:F,ROW())&lt;&gt;"",INDEX(F:F,ROW()),IF(INDEX(E:E,ROW())&lt;&gt;0,INDEX(C:C,ROW()-1),0))</f>
        <v>0</v>
      </c>
      <c r="D2358" s="44" cm="1">
        <f t="array" ref="D2358">IF(INDEX(G:G,ROW())&lt;&gt;"",INDEX(G:G,ROW()),IF(INDEX(E:E,ROW())&lt;&gt;0,INDEX(D:D,ROW()-1),0))</f>
        <v>0</v>
      </c>
      <c r="E2358" s="217" cm="1">
        <f t="array" ref="E2358">IF(INDEX(I:I,ROW())&lt;&gt;"",VALUE(TRIM(LEFT(INDEX(I:I,ROW()),6))),0)</f>
        <v>0</v>
      </c>
      <c r="F2358" s="283"/>
      <c r="G2358" s="287"/>
      <c r="H2358" s="302"/>
      <c r="I2358" s="288"/>
      <c r="J2358" s="302"/>
      <c r="K2358" s="303"/>
      <c r="L2358" s="50"/>
      <c r="M2358" s="63"/>
    </row>
    <row r="2359" spans="1:13">
      <c r="A2359" s="44" cm="1">
        <f t="array" aca="1" ref="A2359" ca="1">IF(INDEX(B:B,ROW()),COUNTIF(OFFSET(INDEX(B:B,ROW()),ROW()*-1+6,,ROW()-5),TRUE),0)</f>
        <v>0</v>
      </c>
      <c r="B2359" s="44" t="b" cm="1">
        <f t="array" ref="B2359">AND(分科號=INDEX(E:E,ROW()),INDEX(D:D,ROW())&gt;=分起日,INDEX(D:D,ROW())&lt;=分訖日,IF(分專案="全部",TRUE,INDEX(J:J,ROW())=分專案))</f>
        <v>0</v>
      </c>
      <c r="C2359" s="45" cm="1">
        <f t="array" ref="C2359">IF(INDEX(F:F,ROW())&lt;&gt;"",INDEX(F:F,ROW()),IF(INDEX(E:E,ROW())&lt;&gt;0,INDEX(C:C,ROW()-1),0))</f>
        <v>0</v>
      </c>
      <c r="D2359" s="44" cm="1">
        <f t="array" ref="D2359">IF(INDEX(G:G,ROW())&lt;&gt;"",INDEX(G:G,ROW()),IF(INDEX(E:E,ROW())&lt;&gt;0,INDEX(D:D,ROW()-1),0))</f>
        <v>0</v>
      </c>
      <c r="E2359" s="217" cm="1">
        <f t="array" ref="E2359">IF(INDEX(I:I,ROW())&lt;&gt;"",VALUE(TRIM(LEFT(INDEX(I:I,ROW()),6))),0)</f>
        <v>0</v>
      </c>
      <c r="F2359" s="283"/>
      <c r="G2359" s="287"/>
      <c r="H2359" s="302"/>
      <c r="I2359" s="288"/>
      <c r="J2359" s="302"/>
      <c r="K2359" s="303"/>
      <c r="L2359" s="50"/>
      <c r="M2359" s="63"/>
    </row>
    <row r="2360" spans="1:13">
      <c r="A2360" s="44" cm="1">
        <f t="array" aca="1" ref="A2360" ca="1">IF(INDEX(B:B,ROW()),COUNTIF(OFFSET(INDEX(B:B,ROW()),ROW()*-1+6,,ROW()-5),TRUE),0)</f>
        <v>0</v>
      </c>
      <c r="B2360" s="44" t="b" cm="1">
        <f t="array" ref="B2360">AND(分科號=INDEX(E:E,ROW()),INDEX(D:D,ROW())&gt;=分起日,INDEX(D:D,ROW())&lt;=分訖日,IF(分專案="全部",TRUE,INDEX(J:J,ROW())=分專案))</f>
        <v>0</v>
      </c>
      <c r="C2360" s="45" cm="1">
        <f t="array" ref="C2360">IF(INDEX(F:F,ROW())&lt;&gt;"",INDEX(F:F,ROW()),IF(INDEX(E:E,ROW())&lt;&gt;0,INDEX(C:C,ROW()-1),0))</f>
        <v>0</v>
      </c>
      <c r="D2360" s="44" cm="1">
        <f t="array" ref="D2360">IF(INDEX(G:G,ROW())&lt;&gt;"",INDEX(G:G,ROW()),IF(INDEX(E:E,ROW())&lt;&gt;0,INDEX(D:D,ROW()-1),0))</f>
        <v>0</v>
      </c>
      <c r="E2360" s="217" cm="1">
        <f t="array" ref="E2360">IF(INDEX(I:I,ROW())&lt;&gt;"",VALUE(TRIM(LEFT(INDEX(I:I,ROW()),6))),0)</f>
        <v>0</v>
      </c>
      <c r="F2360" s="283"/>
      <c r="G2360" s="287"/>
      <c r="H2360" s="302"/>
      <c r="I2360" s="288"/>
      <c r="J2360" s="302"/>
      <c r="K2360" s="303"/>
      <c r="L2360" s="50"/>
      <c r="M2360" s="63"/>
    </row>
    <row r="2361" spans="1:13">
      <c r="A2361" s="44" cm="1">
        <f t="array" aca="1" ref="A2361" ca="1">IF(INDEX(B:B,ROW()),COUNTIF(OFFSET(INDEX(B:B,ROW()),ROW()*-1+6,,ROW()-5),TRUE),0)</f>
        <v>0</v>
      </c>
      <c r="B2361" s="44" t="b" cm="1">
        <f t="array" ref="B2361">AND(分科號=INDEX(E:E,ROW()),INDEX(D:D,ROW())&gt;=分起日,INDEX(D:D,ROW())&lt;=分訖日,IF(分專案="全部",TRUE,INDEX(J:J,ROW())=分專案))</f>
        <v>0</v>
      </c>
      <c r="C2361" s="45" cm="1">
        <f t="array" ref="C2361">IF(INDEX(F:F,ROW())&lt;&gt;"",INDEX(F:F,ROW()),IF(INDEX(E:E,ROW())&lt;&gt;0,INDEX(C:C,ROW()-1),0))</f>
        <v>0</v>
      </c>
      <c r="D2361" s="44" cm="1">
        <f t="array" ref="D2361">IF(INDEX(G:G,ROW())&lt;&gt;"",INDEX(G:G,ROW()),IF(INDEX(E:E,ROW())&lt;&gt;0,INDEX(D:D,ROW()-1),0))</f>
        <v>0</v>
      </c>
      <c r="E2361" s="217" cm="1">
        <f t="array" ref="E2361">IF(INDEX(I:I,ROW())&lt;&gt;"",VALUE(TRIM(LEFT(INDEX(I:I,ROW()),6))),0)</f>
        <v>0</v>
      </c>
      <c r="F2361" s="283"/>
      <c r="G2361" s="287"/>
      <c r="H2361" s="302"/>
      <c r="I2361" s="288"/>
      <c r="J2361" s="302"/>
      <c r="K2361" s="303"/>
      <c r="L2361" s="50"/>
      <c r="M2361" s="63"/>
    </row>
    <row r="2362" spans="1:13">
      <c r="A2362" s="44" cm="1">
        <f t="array" aca="1" ref="A2362" ca="1">IF(INDEX(B:B,ROW()),COUNTIF(OFFSET(INDEX(B:B,ROW()),ROW()*-1+6,,ROW()-5),TRUE),0)</f>
        <v>0</v>
      </c>
      <c r="B2362" s="44" t="b" cm="1">
        <f t="array" ref="B2362">AND(分科號=INDEX(E:E,ROW()),INDEX(D:D,ROW())&gt;=分起日,INDEX(D:D,ROW())&lt;=分訖日,IF(分專案="全部",TRUE,INDEX(J:J,ROW())=分專案))</f>
        <v>0</v>
      </c>
      <c r="C2362" s="45" cm="1">
        <f t="array" ref="C2362">IF(INDEX(F:F,ROW())&lt;&gt;"",INDEX(F:F,ROW()),IF(INDEX(E:E,ROW())&lt;&gt;0,INDEX(C:C,ROW()-1),0))</f>
        <v>0</v>
      </c>
      <c r="D2362" s="44" cm="1">
        <f t="array" ref="D2362">IF(INDEX(G:G,ROW())&lt;&gt;"",INDEX(G:G,ROW()),IF(INDEX(E:E,ROW())&lt;&gt;0,INDEX(D:D,ROW()-1),0))</f>
        <v>0</v>
      </c>
      <c r="E2362" s="217" cm="1">
        <f t="array" ref="E2362">IF(INDEX(I:I,ROW())&lt;&gt;"",VALUE(TRIM(LEFT(INDEX(I:I,ROW()),6))),0)</f>
        <v>0</v>
      </c>
      <c r="F2362" s="283"/>
      <c r="G2362" s="287"/>
      <c r="H2362" s="302"/>
      <c r="I2362" s="288"/>
      <c r="J2362" s="302"/>
      <c r="K2362" s="303"/>
      <c r="L2362" s="50"/>
      <c r="M2362" s="63"/>
    </row>
    <row r="2363" spans="1:13">
      <c r="A2363" s="44" cm="1">
        <f t="array" aca="1" ref="A2363" ca="1">IF(INDEX(B:B,ROW()),COUNTIF(OFFSET(INDEX(B:B,ROW()),ROW()*-1+6,,ROW()-5),TRUE),0)</f>
        <v>0</v>
      </c>
      <c r="B2363" s="44" t="b" cm="1">
        <f t="array" ref="B2363">AND(分科號=INDEX(E:E,ROW()),INDEX(D:D,ROW())&gt;=分起日,INDEX(D:D,ROW())&lt;=分訖日,IF(分專案="全部",TRUE,INDEX(J:J,ROW())=分專案))</f>
        <v>0</v>
      </c>
      <c r="C2363" s="45" cm="1">
        <f t="array" ref="C2363">IF(INDEX(F:F,ROW())&lt;&gt;"",INDEX(F:F,ROW()),IF(INDEX(E:E,ROW())&lt;&gt;0,INDEX(C:C,ROW()-1),0))</f>
        <v>0</v>
      </c>
      <c r="D2363" s="44" cm="1">
        <f t="array" ref="D2363">IF(INDEX(G:G,ROW())&lt;&gt;"",INDEX(G:G,ROW()),IF(INDEX(E:E,ROW())&lt;&gt;0,INDEX(D:D,ROW()-1),0))</f>
        <v>0</v>
      </c>
      <c r="E2363" s="217" cm="1">
        <f t="array" ref="E2363">IF(INDEX(I:I,ROW())&lt;&gt;"",VALUE(TRIM(LEFT(INDEX(I:I,ROW()),6))),0)</f>
        <v>0</v>
      </c>
      <c r="F2363" s="283"/>
      <c r="G2363" s="287"/>
      <c r="H2363" s="302"/>
      <c r="I2363" s="288"/>
      <c r="J2363" s="302"/>
      <c r="K2363" s="303"/>
      <c r="L2363" s="50"/>
      <c r="M2363" s="63"/>
    </row>
    <row r="2364" spans="1:13">
      <c r="A2364" s="44" cm="1">
        <f t="array" aca="1" ref="A2364" ca="1">IF(INDEX(B:B,ROW()),COUNTIF(OFFSET(INDEX(B:B,ROW()),ROW()*-1+6,,ROW()-5),TRUE),0)</f>
        <v>0</v>
      </c>
      <c r="B2364" s="44" t="b" cm="1">
        <f t="array" ref="B2364">AND(分科號=INDEX(E:E,ROW()),INDEX(D:D,ROW())&gt;=分起日,INDEX(D:D,ROW())&lt;=分訖日,IF(分專案="全部",TRUE,INDEX(J:J,ROW())=分專案))</f>
        <v>0</v>
      </c>
      <c r="C2364" s="45" cm="1">
        <f t="array" ref="C2364">IF(INDEX(F:F,ROW())&lt;&gt;"",INDEX(F:F,ROW()),IF(INDEX(E:E,ROW())&lt;&gt;0,INDEX(C:C,ROW()-1),0))</f>
        <v>0</v>
      </c>
      <c r="D2364" s="44" cm="1">
        <f t="array" ref="D2364">IF(INDEX(G:G,ROW())&lt;&gt;"",INDEX(G:G,ROW()),IF(INDEX(E:E,ROW())&lt;&gt;0,INDEX(D:D,ROW()-1),0))</f>
        <v>0</v>
      </c>
      <c r="E2364" s="217" cm="1">
        <f t="array" ref="E2364">IF(INDEX(I:I,ROW())&lt;&gt;"",VALUE(TRIM(LEFT(INDEX(I:I,ROW()),6))),0)</f>
        <v>0</v>
      </c>
      <c r="F2364" s="283"/>
      <c r="G2364" s="287"/>
      <c r="H2364" s="302"/>
      <c r="I2364" s="288"/>
      <c r="J2364" s="302"/>
      <c r="K2364" s="303"/>
      <c r="L2364" s="50"/>
      <c r="M2364" s="63"/>
    </row>
    <row r="2365" spans="1:13">
      <c r="A2365" s="44" cm="1">
        <f t="array" aca="1" ref="A2365" ca="1">IF(INDEX(B:B,ROW()),COUNTIF(OFFSET(INDEX(B:B,ROW()),ROW()*-1+6,,ROW()-5),TRUE),0)</f>
        <v>0</v>
      </c>
      <c r="B2365" s="44" t="b" cm="1">
        <f t="array" ref="B2365">AND(分科號=INDEX(E:E,ROW()),INDEX(D:D,ROW())&gt;=分起日,INDEX(D:D,ROW())&lt;=分訖日,IF(分專案="全部",TRUE,INDEX(J:J,ROW())=分專案))</f>
        <v>0</v>
      </c>
      <c r="C2365" s="45" cm="1">
        <f t="array" ref="C2365">IF(INDEX(F:F,ROW())&lt;&gt;"",INDEX(F:F,ROW()),IF(INDEX(E:E,ROW())&lt;&gt;0,INDEX(C:C,ROW()-1),0))</f>
        <v>0</v>
      </c>
      <c r="D2365" s="44" cm="1">
        <f t="array" ref="D2365">IF(INDEX(G:G,ROW())&lt;&gt;"",INDEX(G:G,ROW()),IF(INDEX(E:E,ROW())&lt;&gt;0,INDEX(D:D,ROW()-1),0))</f>
        <v>0</v>
      </c>
      <c r="E2365" s="217" cm="1">
        <f t="array" ref="E2365">IF(INDEX(I:I,ROW())&lt;&gt;"",VALUE(TRIM(LEFT(INDEX(I:I,ROW()),6))),0)</f>
        <v>0</v>
      </c>
      <c r="F2365" s="283"/>
      <c r="G2365" s="287"/>
      <c r="H2365" s="302"/>
      <c r="I2365" s="288"/>
      <c r="J2365" s="302"/>
      <c r="K2365" s="303"/>
      <c r="L2365" s="50"/>
      <c r="M2365" s="63"/>
    </row>
    <row r="2366" spans="1:13">
      <c r="A2366" s="44" cm="1">
        <f t="array" aca="1" ref="A2366" ca="1">IF(INDEX(B:B,ROW()),COUNTIF(OFFSET(INDEX(B:B,ROW()),ROW()*-1+6,,ROW()-5),TRUE),0)</f>
        <v>0</v>
      </c>
      <c r="B2366" s="44" t="b" cm="1">
        <f t="array" ref="B2366">AND(分科號=INDEX(E:E,ROW()),INDEX(D:D,ROW())&gt;=分起日,INDEX(D:D,ROW())&lt;=分訖日,IF(分專案="全部",TRUE,INDEX(J:J,ROW())=分專案))</f>
        <v>0</v>
      </c>
      <c r="C2366" s="45" cm="1">
        <f t="array" ref="C2366">IF(INDEX(F:F,ROW())&lt;&gt;"",INDEX(F:F,ROW()),IF(INDEX(E:E,ROW())&lt;&gt;0,INDEX(C:C,ROW()-1),0))</f>
        <v>0</v>
      </c>
      <c r="D2366" s="44" cm="1">
        <f t="array" ref="D2366">IF(INDEX(G:G,ROW())&lt;&gt;"",INDEX(G:G,ROW()),IF(INDEX(E:E,ROW())&lt;&gt;0,INDEX(D:D,ROW()-1),0))</f>
        <v>0</v>
      </c>
      <c r="E2366" s="217" cm="1">
        <f t="array" ref="E2366">IF(INDEX(I:I,ROW())&lt;&gt;"",VALUE(TRIM(LEFT(INDEX(I:I,ROW()),6))),0)</f>
        <v>0</v>
      </c>
      <c r="F2366" s="283"/>
      <c r="G2366" s="287"/>
      <c r="H2366" s="302"/>
      <c r="I2366" s="288"/>
      <c r="J2366" s="302"/>
      <c r="K2366" s="303"/>
      <c r="L2366" s="50"/>
      <c r="M2366" s="63"/>
    </row>
    <row r="2367" spans="1:13">
      <c r="A2367" s="44" cm="1">
        <f t="array" aca="1" ref="A2367" ca="1">IF(INDEX(B:B,ROW()),COUNTIF(OFFSET(INDEX(B:B,ROW()),ROW()*-1+6,,ROW()-5),TRUE),0)</f>
        <v>0</v>
      </c>
      <c r="B2367" s="44" t="b" cm="1">
        <f t="array" ref="B2367">AND(分科號=INDEX(E:E,ROW()),INDEX(D:D,ROW())&gt;=分起日,INDEX(D:D,ROW())&lt;=分訖日,IF(分專案="全部",TRUE,INDEX(J:J,ROW())=分專案))</f>
        <v>0</v>
      </c>
      <c r="C2367" s="45" cm="1">
        <f t="array" ref="C2367">IF(INDEX(F:F,ROW())&lt;&gt;"",INDEX(F:F,ROW()),IF(INDEX(E:E,ROW())&lt;&gt;0,INDEX(C:C,ROW()-1),0))</f>
        <v>0</v>
      </c>
      <c r="D2367" s="44" cm="1">
        <f t="array" ref="D2367">IF(INDEX(G:G,ROW())&lt;&gt;"",INDEX(G:G,ROW()),IF(INDEX(E:E,ROW())&lt;&gt;0,INDEX(D:D,ROW()-1),0))</f>
        <v>0</v>
      </c>
      <c r="E2367" s="217" cm="1">
        <f t="array" ref="E2367">IF(INDEX(I:I,ROW())&lt;&gt;"",VALUE(TRIM(LEFT(INDEX(I:I,ROW()),6))),0)</f>
        <v>0</v>
      </c>
      <c r="F2367" s="283"/>
      <c r="G2367" s="287"/>
      <c r="H2367" s="302"/>
      <c r="I2367" s="288"/>
      <c r="J2367" s="302"/>
      <c r="K2367" s="303"/>
      <c r="L2367" s="50"/>
      <c r="M2367" s="63"/>
    </row>
    <row r="2368" spans="1:13">
      <c r="A2368" s="44" cm="1">
        <f t="array" aca="1" ref="A2368" ca="1">IF(INDEX(B:B,ROW()),COUNTIF(OFFSET(INDEX(B:B,ROW()),ROW()*-1+6,,ROW()-5),TRUE),0)</f>
        <v>0</v>
      </c>
      <c r="B2368" s="44" t="b" cm="1">
        <f t="array" ref="B2368">AND(分科號=INDEX(E:E,ROW()),INDEX(D:D,ROW())&gt;=分起日,INDEX(D:D,ROW())&lt;=分訖日,IF(分專案="全部",TRUE,INDEX(J:J,ROW())=分專案))</f>
        <v>0</v>
      </c>
      <c r="C2368" s="45" cm="1">
        <f t="array" ref="C2368">IF(INDEX(F:F,ROW())&lt;&gt;"",INDEX(F:F,ROW()),IF(INDEX(E:E,ROW())&lt;&gt;0,INDEX(C:C,ROW()-1),0))</f>
        <v>0</v>
      </c>
      <c r="D2368" s="44" cm="1">
        <f t="array" ref="D2368">IF(INDEX(G:G,ROW())&lt;&gt;"",INDEX(G:G,ROW()),IF(INDEX(E:E,ROW())&lt;&gt;0,INDEX(D:D,ROW()-1),0))</f>
        <v>0</v>
      </c>
      <c r="E2368" s="217" cm="1">
        <f t="array" ref="E2368">IF(INDEX(I:I,ROW())&lt;&gt;"",VALUE(TRIM(LEFT(INDEX(I:I,ROW()),6))),0)</f>
        <v>0</v>
      </c>
      <c r="F2368" s="283"/>
      <c r="G2368" s="287"/>
      <c r="H2368" s="302"/>
      <c r="I2368" s="288"/>
      <c r="J2368" s="302"/>
      <c r="K2368" s="303"/>
      <c r="L2368" s="50"/>
      <c r="M2368" s="63"/>
    </row>
    <row r="2369" spans="1:13">
      <c r="A2369" s="44" cm="1">
        <f t="array" aca="1" ref="A2369" ca="1">IF(INDEX(B:B,ROW()),COUNTIF(OFFSET(INDEX(B:B,ROW()),ROW()*-1+6,,ROW()-5),TRUE),0)</f>
        <v>0</v>
      </c>
      <c r="B2369" s="44" t="b" cm="1">
        <f t="array" ref="B2369">AND(分科號=INDEX(E:E,ROW()),INDEX(D:D,ROW())&gt;=分起日,INDEX(D:D,ROW())&lt;=分訖日,IF(分專案="全部",TRUE,INDEX(J:J,ROW())=分專案))</f>
        <v>0</v>
      </c>
      <c r="C2369" s="45" cm="1">
        <f t="array" ref="C2369">IF(INDEX(F:F,ROW())&lt;&gt;"",INDEX(F:F,ROW()),IF(INDEX(E:E,ROW())&lt;&gt;0,INDEX(C:C,ROW()-1),0))</f>
        <v>0</v>
      </c>
      <c r="D2369" s="44" cm="1">
        <f t="array" ref="D2369">IF(INDEX(G:G,ROW())&lt;&gt;"",INDEX(G:G,ROW()),IF(INDEX(E:E,ROW())&lt;&gt;0,INDEX(D:D,ROW()-1),0))</f>
        <v>0</v>
      </c>
      <c r="E2369" s="217" cm="1">
        <f t="array" ref="E2369">IF(INDEX(I:I,ROW())&lt;&gt;"",VALUE(TRIM(LEFT(INDEX(I:I,ROW()),6))),0)</f>
        <v>0</v>
      </c>
      <c r="F2369" s="283"/>
      <c r="G2369" s="287"/>
      <c r="H2369" s="302"/>
      <c r="I2369" s="288"/>
      <c r="J2369" s="302"/>
      <c r="K2369" s="303"/>
      <c r="L2369" s="50"/>
      <c r="M2369" s="63"/>
    </row>
    <row r="2370" spans="1:13">
      <c r="A2370" s="44" cm="1">
        <f t="array" aca="1" ref="A2370" ca="1">IF(INDEX(B:B,ROW()),COUNTIF(OFFSET(INDEX(B:B,ROW()),ROW()*-1+6,,ROW()-5),TRUE),0)</f>
        <v>0</v>
      </c>
      <c r="B2370" s="44" t="b" cm="1">
        <f t="array" ref="B2370">AND(分科號=INDEX(E:E,ROW()),INDEX(D:D,ROW())&gt;=分起日,INDEX(D:D,ROW())&lt;=分訖日,IF(分專案="全部",TRUE,INDEX(J:J,ROW())=分專案))</f>
        <v>0</v>
      </c>
      <c r="C2370" s="45" cm="1">
        <f t="array" ref="C2370">IF(INDEX(F:F,ROW())&lt;&gt;"",INDEX(F:F,ROW()),IF(INDEX(E:E,ROW())&lt;&gt;0,INDEX(C:C,ROW()-1),0))</f>
        <v>0</v>
      </c>
      <c r="D2370" s="44" cm="1">
        <f t="array" ref="D2370">IF(INDEX(G:G,ROW())&lt;&gt;"",INDEX(G:G,ROW()),IF(INDEX(E:E,ROW())&lt;&gt;0,INDEX(D:D,ROW()-1),0))</f>
        <v>0</v>
      </c>
      <c r="E2370" s="217" cm="1">
        <f t="array" ref="E2370">IF(INDEX(I:I,ROW())&lt;&gt;"",VALUE(TRIM(LEFT(INDEX(I:I,ROW()),6))),0)</f>
        <v>0</v>
      </c>
      <c r="F2370" s="283"/>
      <c r="G2370" s="287"/>
      <c r="H2370" s="302"/>
      <c r="I2370" s="288"/>
      <c r="J2370" s="302"/>
      <c r="K2370" s="303"/>
      <c r="L2370" s="50"/>
      <c r="M2370" s="63"/>
    </row>
    <row r="2371" spans="1:13">
      <c r="A2371" s="44" cm="1">
        <f t="array" aca="1" ref="A2371" ca="1">IF(INDEX(B:B,ROW()),COUNTIF(OFFSET(INDEX(B:B,ROW()),ROW()*-1+6,,ROW()-5),TRUE),0)</f>
        <v>0</v>
      </c>
      <c r="B2371" s="44" t="b" cm="1">
        <f t="array" ref="B2371">AND(分科號=INDEX(E:E,ROW()),INDEX(D:D,ROW())&gt;=分起日,INDEX(D:D,ROW())&lt;=分訖日,IF(分專案="全部",TRUE,INDEX(J:J,ROW())=分專案))</f>
        <v>0</v>
      </c>
      <c r="C2371" s="45" cm="1">
        <f t="array" ref="C2371">IF(INDEX(F:F,ROW())&lt;&gt;"",INDEX(F:F,ROW()),IF(INDEX(E:E,ROW())&lt;&gt;0,INDEX(C:C,ROW()-1),0))</f>
        <v>0</v>
      </c>
      <c r="D2371" s="44" cm="1">
        <f t="array" ref="D2371">IF(INDEX(G:G,ROW())&lt;&gt;"",INDEX(G:G,ROW()),IF(INDEX(E:E,ROW())&lt;&gt;0,INDEX(D:D,ROW()-1),0))</f>
        <v>0</v>
      </c>
      <c r="E2371" s="217" cm="1">
        <f t="array" ref="E2371">IF(INDEX(I:I,ROW())&lt;&gt;"",VALUE(TRIM(LEFT(INDEX(I:I,ROW()),6))),0)</f>
        <v>0</v>
      </c>
      <c r="F2371" s="283"/>
      <c r="G2371" s="287"/>
      <c r="H2371" s="302"/>
      <c r="I2371" s="288"/>
      <c r="J2371" s="302"/>
      <c r="K2371" s="303"/>
      <c r="L2371" s="50"/>
      <c r="M2371" s="63"/>
    </row>
    <row r="2372" spans="1:13">
      <c r="A2372" s="44" cm="1">
        <f t="array" aca="1" ref="A2372" ca="1">IF(INDEX(B:B,ROW()),COUNTIF(OFFSET(INDEX(B:B,ROW()),ROW()*-1+6,,ROW()-5),TRUE),0)</f>
        <v>0</v>
      </c>
      <c r="B2372" s="44" t="b" cm="1">
        <f t="array" ref="B2372">AND(分科號=INDEX(E:E,ROW()),INDEX(D:D,ROW())&gt;=分起日,INDEX(D:D,ROW())&lt;=分訖日,IF(分專案="全部",TRUE,INDEX(J:J,ROW())=分專案))</f>
        <v>0</v>
      </c>
      <c r="C2372" s="45" cm="1">
        <f t="array" ref="C2372">IF(INDEX(F:F,ROW())&lt;&gt;"",INDEX(F:F,ROW()),IF(INDEX(E:E,ROW())&lt;&gt;0,INDEX(C:C,ROW()-1),0))</f>
        <v>0</v>
      </c>
      <c r="D2372" s="44" cm="1">
        <f t="array" ref="D2372">IF(INDEX(G:G,ROW())&lt;&gt;"",INDEX(G:G,ROW()),IF(INDEX(E:E,ROW())&lt;&gt;0,INDEX(D:D,ROW()-1),0))</f>
        <v>0</v>
      </c>
      <c r="E2372" s="217" cm="1">
        <f t="array" ref="E2372">IF(INDEX(I:I,ROW())&lt;&gt;"",VALUE(TRIM(LEFT(INDEX(I:I,ROW()),6))),0)</f>
        <v>0</v>
      </c>
      <c r="F2372" s="283"/>
      <c r="G2372" s="287"/>
      <c r="H2372" s="302"/>
      <c r="I2372" s="288"/>
      <c r="J2372" s="302"/>
      <c r="K2372" s="303"/>
      <c r="L2372" s="50"/>
      <c r="M2372" s="63"/>
    </row>
    <row r="2373" spans="1:13">
      <c r="A2373" s="44" cm="1">
        <f t="array" aca="1" ref="A2373" ca="1">IF(INDEX(B:B,ROW()),COUNTIF(OFFSET(INDEX(B:B,ROW()),ROW()*-1+6,,ROW()-5),TRUE),0)</f>
        <v>0</v>
      </c>
      <c r="B2373" s="44" t="b" cm="1">
        <f t="array" ref="B2373">AND(分科號=INDEX(E:E,ROW()),INDEX(D:D,ROW())&gt;=分起日,INDEX(D:D,ROW())&lt;=分訖日,IF(分專案="全部",TRUE,INDEX(J:J,ROW())=分專案))</f>
        <v>0</v>
      </c>
      <c r="C2373" s="45" cm="1">
        <f t="array" ref="C2373">IF(INDEX(F:F,ROW())&lt;&gt;"",INDEX(F:F,ROW()),IF(INDEX(E:E,ROW())&lt;&gt;0,INDEX(C:C,ROW()-1),0))</f>
        <v>0</v>
      </c>
      <c r="D2373" s="44" cm="1">
        <f t="array" ref="D2373">IF(INDEX(G:G,ROW())&lt;&gt;"",INDEX(G:G,ROW()),IF(INDEX(E:E,ROW())&lt;&gt;0,INDEX(D:D,ROW()-1),0))</f>
        <v>0</v>
      </c>
      <c r="E2373" s="217" cm="1">
        <f t="array" ref="E2373">IF(INDEX(I:I,ROW())&lt;&gt;"",VALUE(TRIM(LEFT(INDEX(I:I,ROW()),6))),0)</f>
        <v>0</v>
      </c>
      <c r="F2373" s="283"/>
      <c r="G2373" s="287"/>
      <c r="H2373" s="302"/>
      <c r="I2373" s="288"/>
      <c r="J2373" s="302"/>
      <c r="K2373" s="303"/>
      <c r="L2373" s="50"/>
      <c r="M2373" s="63"/>
    </row>
    <row r="2374" spans="1:13">
      <c r="A2374" s="44" cm="1">
        <f t="array" aca="1" ref="A2374" ca="1">IF(INDEX(B:B,ROW()),COUNTIF(OFFSET(INDEX(B:B,ROW()),ROW()*-1+6,,ROW()-5),TRUE),0)</f>
        <v>0</v>
      </c>
      <c r="B2374" s="44" t="b" cm="1">
        <f t="array" ref="B2374">AND(分科號=INDEX(E:E,ROW()),INDEX(D:D,ROW())&gt;=分起日,INDEX(D:D,ROW())&lt;=分訖日,IF(分專案="全部",TRUE,INDEX(J:J,ROW())=分專案))</f>
        <v>0</v>
      </c>
      <c r="C2374" s="45" cm="1">
        <f t="array" ref="C2374">IF(INDEX(F:F,ROW())&lt;&gt;"",INDEX(F:F,ROW()),IF(INDEX(E:E,ROW())&lt;&gt;0,INDEX(C:C,ROW()-1),0))</f>
        <v>0</v>
      </c>
      <c r="D2374" s="44" cm="1">
        <f t="array" ref="D2374">IF(INDEX(G:G,ROW())&lt;&gt;"",INDEX(G:G,ROW()),IF(INDEX(E:E,ROW())&lt;&gt;0,INDEX(D:D,ROW()-1),0))</f>
        <v>0</v>
      </c>
      <c r="E2374" s="217" cm="1">
        <f t="array" ref="E2374">IF(INDEX(I:I,ROW())&lt;&gt;"",VALUE(TRIM(LEFT(INDEX(I:I,ROW()),6))),0)</f>
        <v>0</v>
      </c>
      <c r="F2374" s="283"/>
      <c r="G2374" s="287"/>
      <c r="H2374" s="302"/>
      <c r="I2374" s="288"/>
      <c r="J2374" s="302"/>
      <c r="K2374" s="303"/>
      <c r="L2374" s="50"/>
      <c r="M2374" s="63"/>
    </row>
    <row r="2375" spans="1:13">
      <c r="A2375" s="44" cm="1">
        <f t="array" aca="1" ref="A2375" ca="1">IF(INDEX(B:B,ROW()),COUNTIF(OFFSET(INDEX(B:B,ROW()),ROW()*-1+6,,ROW()-5),TRUE),0)</f>
        <v>0</v>
      </c>
      <c r="B2375" s="44" t="b" cm="1">
        <f t="array" ref="B2375">AND(分科號=INDEX(E:E,ROW()),INDEX(D:D,ROW())&gt;=分起日,INDEX(D:D,ROW())&lt;=分訖日,IF(分專案="全部",TRUE,INDEX(J:J,ROW())=分專案))</f>
        <v>0</v>
      </c>
      <c r="C2375" s="45" cm="1">
        <f t="array" ref="C2375">IF(INDEX(F:F,ROW())&lt;&gt;"",INDEX(F:F,ROW()),IF(INDEX(E:E,ROW())&lt;&gt;0,INDEX(C:C,ROW()-1),0))</f>
        <v>0</v>
      </c>
      <c r="D2375" s="44" cm="1">
        <f t="array" ref="D2375">IF(INDEX(G:G,ROW())&lt;&gt;"",INDEX(G:G,ROW()),IF(INDEX(E:E,ROW())&lt;&gt;0,INDEX(D:D,ROW()-1),0))</f>
        <v>0</v>
      </c>
      <c r="E2375" s="217" cm="1">
        <f t="array" ref="E2375">IF(INDEX(I:I,ROW())&lt;&gt;"",VALUE(TRIM(LEFT(INDEX(I:I,ROW()),6))),0)</f>
        <v>0</v>
      </c>
      <c r="F2375" s="283"/>
      <c r="G2375" s="287"/>
      <c r="H2375" s="302"/>
      <c r="I2375" s="288"/>
      <c r="J2375" s="302"/>
      <c r="K2375" s="303"/>
      <c r="L2375" s="50"/>
      <c r="M2375" s="63"/>
    </row>
    <row r="2376" spans="1:13">
      <c r="A2376" s="44" cm="1">
        <f t="array" aca="1" ref="A2376" ca="1">IF(INDEX(B:B,ROW()),COUNTIF(OFFSET(INDEX(B:B,ROW()),ROW()*-1+6,,ROW()-5),TRUE),0)</f>
        <v>0</v>
      </c>
      <c r="B2376" s="44" t="b" cm="1">
        <f t="array" ref="B2376">AND(分科號=INDEX(E:E,ROW()),INDEX(D:D,ROW())&gt;=分起日,INDEX(D:D,ROW())&lt;=分訖日,IF(分專案="全部",TRUE,INDEX(J:J,ROW())=分專案))</f>
        <v>0</v>
      </c>
      <c r="C2376" s="45" cm="1">
        <f t="array" ref="C2376">IF(INDEX(F:F,ROW())&lt;&gt;"",INDEX(F:F,ROW()),IF(INDEX(E:E,ROW())&lt;&gt;0,INDEX(C:C,ROW()-1),0))</f>
        <v>0</v>
      </c>
      <c r="D2376" s="44" cm="1">
        <f t="array" ref="D2376">IF(INDEX(G:G,ROW())&lt;&gt;"",INDEX(G:G,ROW()),IF(INDEX(E:E,ROW())&lt;&gt;0,INDEX(D:D,ROW()-1),0))</f>
        <v>0</v>
      </c>
      <c r="E2376" s="217" cm="1">
        <f t="array" ref="E2376">IF(INDEX(I:I,ROW())&lt;&gt;"",VALUE(TRIM(LEFT(INDEX(I:I,ROW()),6))),0)</f>
        <v>0</v>
      </c>
      <c r="F2376" s="283"/>
      <c r="G2376" s="287"/>
      <c r="H2376" s="302"/>
      <c r="I2376" s="288"/>
      <c r="J2376" s="302"/>
      <c r="K2376" s="303"/>
      <c r="L2376" s="50"/>
      <c r="M2376" s="63"/>
    </row>
    <row r="2377" spans="1:13">
      <c r="A2377" s="44" cm="1">
        <f t="array" aca="1" ref="A2377" ca="1">IF(INDEX(B:B,ROW()),COUNTIF(OFFSET(INDEX(B:B,ROW()),ROW()*-1+6,,ROW()-5),TRUE),0)</f>
        <v>0</v>
      </c>
      <c r="B2377" s="44" t="b" cm="1">
        <f t="array" ref="B2377">AND(分科號=INDEX(E:E,ROW()),INDEX(D:D,ROW())&gt;=分起日,INDEX(D:D,ROW())&lt;=分訖日,IF(分專案="全部",TRUE,INDEX(J:J,ROW())=分專案))</f>
        <v>0</v>
      </c>
      <c r="C2377" s="45" cm="1">
        <f t="array" ref="C2377">IF(INDEX(F:F,ROW())&lt;&gt;"",INDEX(F:F,ROW()),IF(INDEX(E:E,ROW())&lt;&gt;0,INDEX(C:C,ROW()-1),0))</f>
        <v>0</v>
      </c>
      <c r="D2377" s="44" cm="1">
        <f t="array" ref="D2377">IF(INDEX(G:G,ROW())&lt;&gt;"",INDEX(G:G,ROW()),IF(INDEX(E:E,ROW())&lt;&gt;0,INDEX(D:D,ROW()-1),0))</f>
        <v>0</v>
      </c>
      <c r="E2377" s="217" cm="1">
        <f t="array" ref="E2377">IF(INDEX(I:I,ROW())&lt;&gt;"",VALUE(TRIM(LEFT(INDEX(I:I,ROW()),6))),0)</f>
        <v>0</v>
      </c>
      <c r="F2377" s="283"/>
      <c r="G2377" s="287"/>
      <c r="H2377" s="302"/>
      <c r="I2377" s="288"/>
      <c r="J2377" s="302"/>
      <c r="K2377" s="303"/>
      <c r="L2377" s="50"/>
      <c r="M2377" s="63"/>
    </row>
    <row r="2378" spans="1:13">
      <c r="A2378" s="44" cm="1">
        <f t="array" aca="1" ref="A2378" ca="1">IF(INDEX(B:B,ROW()),COUNTIF(OFFSET(INDEX(B:B,ROW()),ROW()*-1+6,,ROW()-5),TRUE),0)</f>
        <v>0</v>
      </c>
      <c r="B2378" s="44" t="b" cm="1">
        <f t="array" ref="B2378">AND(分科號=INDEX(E:E,ROW()),INDEX(D:D,ROW())&gt;=分起日,INDEX(D:D,ROW())&lt;=分訖日,IF(分專案="全部",TRUE,INDEX(J:J,ROW())=分專案))</f>
        <v>0</v>
      </c>
      <c r="C2378" s="45" cm="1">
        <f t="array" ref="C2378">IF(INDEX(F:F,ROW())&lt;&gt;"",INDEX(F:F,ROW()),IF(INDEX(E:E,ROW())&lt;&gt;0,INDEX(C:C,ROW()-1),0))</f>
        <v>0</v>
      </c>
      <c r="D2378" s="44" cm="1">
        <f t="array" ref="D2378">IF(INDEX(G:G,ROW())&lt;&gt;"",INDEX(G:G,ROW()),IF(INDEX(E:E,ROW())&lt;&gt;0,INDEX(D:D,ROW()-1),0))</f>
        <v>0</v>
      </c>
      <c r="E2378" s="217" cm="1">
        <f t="array" ref="E2378">IF(INDEX(I:I,ROW())&lt;&gt;"",VALUE(TRIM(LEFT(INDEX(I:I,ROW()),6))),0)</f>
        <v>0</v>
      </c>
      <c r="F2378" s="283"/>
      <c r="G2378" s="287"/>
      <c r="H2378" s="302"/>
      <c r="I2378" s="288"/>
      <c r="J2378" s="302"/>
      <c r="K2378" s="303"/>
      <c r="L2378" s="50"/>
      <c r="M2378" s="63"/>
    </row>
    <row r="2379" spans="1:13">
      <c r="A2379" s="44" cm="1">
        <f t="array" aca="1" ref="A2379" ca="1">IF(INDEX(B:B,ROW()),COUNTIF(OFFSET(INDEX(B:B,ROW()),ROW()*-1+6,,ROW()-5),TRUE),0)</f>
        <v>0</v>
      </c>
      <c r="B2379" s="44" t="b" cm="1">
        <f t="array" ref="B2379">AND(分科號=INDEX(E:E,ROW()),INDEX(D:D,ROW())&gt;=分起日,INDEX(D:D,ROW())&lt;=分訖日,IF(分專案="全部",TRUE,INDEX(J:J,ROW())=分專案))</f>
        <v>0</v>
      </c>
      <c r="C2379" s="45" cm="1">
        <f t="array" ref="C2379">IF(INDEX(F:F,ROW())&lt;&gt;"",INDEX(F:F,ROW()),IF(INDEX(E:E,ROW())&lt;&gt;0,INDEX(C:C,ROW()-1),0))</f>
        <v>0</v>
      </c>
      <c r="D2379" s="44" cm="1">
        <f t="array" ref="D2379">IF(INDEX(G:G,ROW())&lt;&gt;"",INDEX(G:G,ROW()),IF(INDEX(E:E,ROW())&lt;&gt;0,INDEX(D:D,ROW()-1),0))</f>
        <v>0</v>
      </c>
      <c r="E2379" s="217" cm="1">
        <f t="array" ref="E2379">IF(INDEX(I:I,ROW())&lt;&gt;"",VALUE(TRIM(LEFT(INDEX(I:I,ROW()),6))),0)</f>
        <v>0</v>
      </c>
      <c r="F2379" s="283"/>
      <c r="G2379" s="287"/>
      <c r="H2379" s="302"/>
      <c r="I2379" s="288"/>
      <c r="J2379" s="302"/>
      <c r="K2379" s="303"/>
      <c r="L2379" s="50"/>
      <c r="M2379" s="63"/>
    </row>
    <row r="2380" spans="1:13">
      <c r="A2380" s="44" cm="1">
        <f t="array" aca="1" ref="A2380" ca="1">IF(INDEX(B:B,ROW()),COUNTIF(OFFSET(INDEX(B:B,ROW()),ROW()*-1+6,,ROW()-5),TRUE),0)</f>
        <v>0</v>
      </c>
      <c r="B2380" s="44" t="b" cm="1">
        <f t="array" ref="B2380">AND(分科號=INDEX(E:E,ROW()),INDEX(D:D,ROW())&gt;=分起日,INDEX(D:D,ROW())&lt;=分訖日,IF(分專案="全部",TRUE,INDEX(J:J,ROW())=分專案))</f>
        <v>0</v>
      </c>
      <c r="C2380" s="45" cm="1">
        <f t="array" ref="C2380">IF(INDEX(F:F,ROW())&lt;&gt;"",INDEX(F:F,ROW()),IF(INDEX(E:E,ROW())&lt;&gt;0,INDEX(C:C,ROW()-1),0))</f>
        <v>0</v>
      </c>
      <c r="D2380" s="44" cm="1">
        <f t="array" ref="D2380">IF(INDEX(G:G,ROW())&lt;&gt;"",INDEX(G:G,ROW()),IF(INDEX(E:E,ROW())&lt;&gt;0,INDEX(D:D,ROW()-1),0))</f>
        <v>0</v>
      </c>
      <c r="E2380" s="217" cm="1">
        <f t="array" ref="E2380">IF(INDEX(I:I,ROW())&lt;&gt;"",VALUE(TRIM(LEFT(INDEX(I:I,ROW()),6))),0)</f>
        <v>0</v>
      </c>
      <c r="F2380" s="283"/>
      <c r="G2380" s="287"/>
      <c r="H2380" s="302"/>
      <c r="I2380" s="288"/>
      <c r="J2380" s="302"/>
      <c r="K2380" s="303"/>
      <c r="L2380" s="50"/>
      <c r="M2380" s="63"/>
    </row>
    <row r="2381" spans="1:13">
      <c r="A2381" s="44" cm="1">
        <f t="array" aca="1" ref="A2381" ca="1">IF(INDEX(B:B,ROW()),COUNTIF(OFFSET(INDEX(B:B,ROW()),ROW()*-1+6,,ROW()-5),TRUE),0)</f>
        <v>0</v>
      </c>
      <c r="B2381" s="44" t="b" cm="1">
        <f t="array" ref="B2381">AND(分科號=INDEX(E:E,ROW()),INDEX(D:D,ROW())&gt;=分起日,INDEX(D:D,ROW())&lt;=分訖日,IF(分專案="全部",TRUE,INDEX(J:J,ROW())=分專案))</f>
        <v>0</v>
      </c>
      <c r="C2381" s="45" cm="1">
        <f t="array" ref="C2381">IF(INDEX(F:F,ROW())&lt;&gt;"",INDEX(F:F,ROW()),IF(INDEX(E:E,ROW())&lt;&gt;0,INDEX(C:C,ROW()-1),0))</f>
        <v>0</v>
      </c>
      <c r="D2381" s="44" cm="1">
        <f t="array" ref="D2381">IF(INDEX(G:G,ROW())&lt;&gt;"",INDEX(G:G,ROW()),IF(INDEX(E:E,ROW())&lt;&gt;0,INDEX(D:D,ROW()-1),0))</f>
        <v>0</v>
      </c>
      <c r="E2381" s="217" cm="1">
        <f t="array" ref="E2381">IF(INDEX(I:I,ROW())&lt;&gt;"",VALUE(TRIM(LEFT(INDEX(I:I,ROW()),6))),0)</f>
        <v>0</v>
      </c>
      <c r="F2381" s="283"/>
      <c r="G2381" s="287"/>
      <c r="H2381" s="302"/>
      <c r="I2381" s="288"/>
      <c r="J2381" s="302"/>
      <c r="K2381" s="303"/>
      <c r="L2381" s="50"/>
      <c r="M2381" s="63"/>
    </row>
    <row r="2382" spans="1:13">
      <c r="A2382" s="44" cm="1">
        <f t="array" aca="1" ref="A2382" ca="1">IF(INDEX(B:B,ROW()),COUNTIF(OFFSET(INDEX(B:B,ROW()),ROW()*-1+6,,ROW()-5),TRUE),0)</f>
        <v>0</v>
      </c>
      <c r="B2382" s="44" t="b" cm="1">
        <f t="array" ref="B2382">AND(分科號=INDEX(E:E,ROW()),INDEX(D:D,ROW())&gt;=分起日,INDEX(D:D,ROW())&lt;=分訖日,IF(分專案="全部",TRUE,INDEX(J:J,ROW())=分專案))</f>
        <v>0</v>
      </c>
      <c r="C2382" s="45" cm="1">
        <f t="array" ref="C2382">IF(INDEX(F:F,ROW())&lt;&gt;"",INDEX(F:F,ROW()),IF(INDEX(E:E,ROW())&lt;&gt;0,INDEX(C:C,ROW()-1),0))</f>
        <v>0</v>
      </c>
      <c r="D2382" s="44" cm="1">
        <f t="array" ref="D2382">IF(INDEX(G:G,ROW())&lt;&gt;"",INDEX(G:G,ROW()),IF(INDEX(E:E,ROW())&lt;&gt;0,INDEX(D:D,ROW()-1),0))</f>
        <v>0</v>
      </c>
      <c r="E2382" s="217" cm="1">
        <f t="array" ref="E2382">IF(INDEX(I:I,ROW())&lt;&gt;"",VALUE(TRIM(LEFT(INDEX(I:I,ROW()),6))),0)</f>
        <v>0</v>
      </c>
      <c r="F2382" s="283"/>
      <c r="G2382" s="287"/>
      <c r="H2382" s="302"/>
      <c r="I2382" s="288"/>
      <c r="J2382" s="302"/>
      <c r="K2382" s="303"/>
      <c r="L2382" s="50"/>
      <c r="M2382" s="63"/>
    </row>
    <row r="2383" spans="1:13">
      <c r="A2383" s="44" cm="1">
        <f t="array" aca="1" ref="A2383" ca="1">IF(INDEX(B:B,ROW()),COUNTIF(OFFSET(INDEX(B:B,ROW()),ROW()*-1+6,,ROW()-5),TRUE),0)</f>
        <v>0</v>
      </c>
      <c r="B2383" s="44" t="b" cm="1">
        <f t="array" ref="B2383">AND(分科號=INDEX(E:E,ROW()),INDEX(D:D,ROW())&gt;=分起日,INDEX(D:D,ROW())&lt;=分訖日,IF(分專案="全部",TRUE,INDEX(J:J,ROW())=分專案))</f>
        <v>0</v>
      </c>
      <c r="C2383" s="45" cm="1">
        <f t="array" ref="C2383">IF(INDEX(F:F,ROW())&lt;&gt;"",INDEX(F:F,ROW()),IF(INDEX(E:E,ROW())&lt;&gt;0,INDEX(C:C,ROW()-1),0))</f>
        <v>0</v>
      </c>
      <c r="D2383" s="44" cm="1">
        <f t="array" ref="D2383">IF(INDEX(G:G,ROW())&lt;&gt;"",INDEX(G:G,ROW()),IF(INDEX(E:E,ROW())&lt;&gt;0,INDEX(D:D,ROW()-1),0))</f>
        <v>0</v>
      </c>
      <c r="E2383" s="217" cm="1">
        <f t="array" ref="E2383">IF(INDEX(I:I,ROW())&lt;&gt;"",VALUE(TRIM(LEFT(INDEX(I:I,ROW()),6))),0)</f>
        <v>0</v>
      </c>
      <c r="F2383" s="283"/>
      <c r="G2383" s="287"/>
      <c r="H2383" s="302"/>
      <c r="I2383" s="288"/>
      <c r="J2383" s="302"/>
      <c r="K2383" s="303"/>
      <c r="L2383" s="50"/>
      <c r="M2383" s="63"/>
    </row>
    <row r="2384" spans="1:13">
      <c r="A2384" s="44" cm="1">
        <f t="array" aca="1" ref="A2384" ca="1">IF(INDEX(B:B,ROW()),COUNTIF(OFFSET(INDEX(B:B,ROW()),ROW()*-1+6,,ROW()-5),TRUE),0)</f>
        <v>0</v>
      </c>
      <c r="B2384" s="44" t="b" cm="1">
        <f t="array" ref="B2384">AND(分科號=INDEX(E:E,ROW()),INDEX(D:D,ROW())&gt;=分起日,INDEX(D:D,ROW())&lt;=分訖日,IF(分專案="全部",TRUE,INDEX(J:J,ROW())=分專案))</f>
        <v>0</v>
      </c>
      <c r="C2384" s="45" cm="1">
        <f t="array" ref="C2384">IF(INDEX(F:F,ROW())&lt;&gt;"",INDEX(F:F,ROW()),IF(INDEX(E:E,ROW())&lt;&gt;0,INDEX(C:C,ROW()-1),0))</f>
        <v>0</v>
      </c>
      <c r="D2384" s="44" cm="1">
        <f t="array" ref="D2384">IF(INDEX(G:G,ROW())&lt;&gt;"",INDEX(G:G,ROW()),IF(INDEX(E:E,ROW())&lt;&gt;0,INDEX(D:D,ROW()-1),0))</f>
        <v>0</v>
      </c>
      <c r="E2384" s="217" cm="1">
        <f t="array" ref="E2384">IF(INDEX(I:I,ROW())&lt;&gt;"",VALUE(TRIM(LEFT(INDEX(I:I,ROW()),6))),0)</f>
        <v>0</v>
      </c>
      <c r="F2384" s="283"/>
      <c r="G2384" s="287"/>
      <c r="H2384" s="302"/>
      <c r="I2384" s="288"/>
      <c r="J2384" s="302"/>
      <c r="K2384" s="303"/>
      <c r="L2384" s="50"/>
      <c r="M2384" s="63"/>
    </row>
    <row r="2385" spans="1:13">
      <c r="A2385" s="44" cm="1">
        <f t="array" aca="1" ref="A2385" ca="1">IF(INDEX(B:B,ROW()),COUNTIF(OFFSET(INDEX(B:B,ROW()),ROW()*-1+6,,ROW()-5),TRUE),0)</f>
        <v>0</v>
      </c>
      <c r="B2385" s="44" t="b" cm="1">
        <f t="array" ref="B2385">AND(分科號=INDEX(E:E,ROW()),INDEX(D:D,ROW())&gt;=分起日,INDEX(D:D,ROW())&lt;=分訖日,IF(分專案="全部",TRUE,INDEX(J:J,ROW())=分專案))</f>
        <v>0</v>
      </c>
      <c r="C2385" s="45" cm="1">
        <f t="array" ref="C2385">IF(INDEX(F:F,ROW())&lt;&gt;"",INDEX(F:F,ROW()),IF(INDEX(E:E,ROW())&lt;&gt;0,INDEX(C:C,ROW()-1),0))</f>
        <v>0</v>
      </c>
      <c r="D2385" s="44" cm="1">
        <f t="array" ref="D2385">IF(INDEX(G:G,ROW())&lt;&gt;"",INDEX(G:G,ROW()),IF(INDEX(E:E,ROW())&lt;&gt;0,INDEX(D:D,ROW()-1),0))</f>
        <v>0</v>
      </c>
      <c r="E2385" s="217" cm="1">
        <f t="array" ref="E2385">IF(INDEX(I:I,ROW())&lt;&gt;"",VALUE(TRIM(LEFT(INDEX(I:I,ROW()),6))),0)</f>
        <v>0</v>
      </c>
      <c r="F2385" s="283"/>
      <c r="G2385" s="287"/>
      <c r="H2385" s="302"/>
      <c r="I2385" s="288"/>
      <c r="J2385" s="302"/>
      <c r="K2385" s="303"/>
      <c r="L2385" s="50"/>
      <c r="M2385" s="63"/>
    </row>
    <row r="2386" spans="1:13">
      <c r="A2386" s="44" cm="1">
        <f t="array" aca="1" ref="A2386" ca="1">IF(INDEX(B:B,ROW()),COUNTIF(OFFSET(INDEX(B:B,ROW()),ROW()*-1+6,,ROW()-5),TRUE),0)</f>
        <v>0</v>
      </c>
      <c r="B2386" s="44" t="b" cm="1">
        <f t="array" ref="B2386">AND(分科號=INDEX(E:E,ROW()),INDEX(D:D,ROW())&gt;=分起日,INDEX(D:D,ROW())&lt;=分訖日,IF(分專案="全部",TRUE,INDEX(J:J,ROW())=分專案))</f>
        <v>0</v>
      </c>
      <c r="C2386" s="45" cm="1">
        <f t="array" ref="C2386">IF(INDEX(F:F,ROW())&lt;&gt;"",INDEX(F:F,ROW()),IF(INDEX(E:E,ROW())&lt;&gt;0,INDEX(C:C,ROW()-1),0))</f>
        <v>0</v>
      </c>
      <c r="D2386" s="44" cm="1">
        <f t="array" ref="D2386">IF(INDEX(G:G,ROW())&lt;&gt;"",INDEX(G:G,ROW()),IF(INDEX(E:E,ROW())&lt;&gt;0,INDEX(D:D,ROW()-1),0))</f>
        <v>0</v>
      </c>
      <c r="E2386" s="217" cm="1">
        <f t="array" ref="E2386">IF(INDEX(I:I,ROW())&lt;&gt;"",VALUE(TRIM(LEFT(INDEX(I:I,ROW()),6))),0)</f>
        <v>0</v>
      </c>
      <c r="F2386" s="283"/>
      <c r="G2386" s="287"/>
      <c r="H2386" s="302"/>
      <c r="I2386" s="288"/>
      <c r="J2386" s="302"/>
      <c r="K2386" s="303"/>
      <c r="L2386" s="50"/>
      <c r="M2386" s="63"/>
    </row>
    <row r="2387" spans="1:13">
      <c r="A2387" s="44" cm="1">
        <f t="array" aca="1" ref="A2387" ca="1">IF(INDEX(B:B,ROW()),COUNTIF(OFFSET(INDEX(B:B,ROW()),ROW()*-1+6,,ROW()-5),TRUE),0)</f>
        <v>0</v>
      </c>
      <c r="B2387" s="44" t="b" cm="1">
        <f t="array" ref="B2387">AND(分科號=INDEX(E:E,ROW()),INDEX(D:D,ROW())&gt;=分起日,INDEX(D:D,ROW())&lt;=分訖日,IF(分專案="全部",TRUE,INDEX(J:J,ROW())=分專案))</f>
        <v>0</v>
      </c>
      <c r="C2387" s="45" cm="1">
        <f t="array" ref="C2387">IF(INDEX(F:F,ROW())&lt;&gt;"",INDEX(F:F,ROW()),IF(INDEX(E:E,ROW())&lt;&gt;0,INDEX(C:C,ROW()-1),0))</f>
        <v>0</v>
      </c>
      <c r="D2387" s="44" cm="1">
        <f t="array" ref="D2387">IF(INDEX(G:G,ROW())&lt;&gt;"",INDEX(G:G,ROW()),IF(INDEX(E:E,ROW())&lt;&gt;0,INDEX(D:D,ROW()-1),0))</f>
        <v>0</v>
      </c>
      <c r="E2387" s="217" cm="1">
        <f t="array" ref="E2387">IF(INDEX(I:I,ROW())&lt;&gt;"",VALUE(TRIM(LEFT(INDEX(I:I,ROW()),6))),0)</f>
        <v>0</v>
      </c>
      <c r="F2387" s="283"/>
      <c r="G2387" s="287"/>
      <c r="H2387" s="302"/>
      <c r="I2387" s="288"/>
      <c r="J2387" s="302"/>
      <c r="K2387" s="303"/>
      <c r="L2387" s="50"/>
      <c r="M2387" s="63"/>
    </row>
    <row r="2388" spans="1:13">
      <c r="A2388" s="44" cm="1">
        <f t="array" aca="1" ref="A2388" ca="1">IF(INDEX(B:B,ROW()),COUNTIF(OFFSET(INDEX(B:B,ROW()),ROW()*-1+6,,ROW()-5),TRUE),0)</f>
        <v>0</v>
      </c>
      <c r="B2388" s="44" t="b" cm="1">
        <f t="array" ref="B2388">AND(分科號=INDEX(E:E,ROW()),INDEX(D:D,ROW())&gt;=分起日,INDEX(D:D,ROW())&lt;=分訖日,IF(分專案="全部",TRUE,INDEX(J:J,ROW())=分專案))</f>
        <v>0</v>
      </c>
      <c r="C2388" s="45" cm="1">
        <f t="array" ref="C2388">IF(INDEX(F:F,ROW())&lt;&gt;"",INDEX(F:F,ROW()),IF(INDEX(E:E,ROW())&lt;&gt;0,INDEX(C:C,ROW()-1),0))</f>
        <v>0</v>
      </c>
      <c r="D2388" s="44" cm="1">
        <f t="array" ref="D2388">IF(INDEX(G:G,ROW())&lt;&gt;"",INDEX(G:G,ROW()),IF(INDEX(E:E,ROW())&lt;&gt;0,INDEX(D:D,ROW()-1),0))</f>
        <v>0</v>
      </c>
      <c r="E2388" s="217" cm="1">
        <f t="array" ref="E2388">IF(INDEX(I:I,ROW())&lt;&gt;"",VALUE(TRIM(LEFT(INDEX(I:I,ROW()),6))),0)</f>
        <v>0</v>
      </c>
      <c r="F2388" s="283"/>
      <c r="G2388" s="287"/>
      <c r="H2388" s="302"/>
      <c r="I2388" s="288"/>
      <c r="J2388" s="302"/>
      <c r="K2388" s="303"/>
      <c r="L2388" s="50"/>
      <c r="M2388" s="63"/>
    </row>
    <row r="2389" spans="1:13">
      <c r="A2389" s="44" cm="1">
        <f t="array" aca="1" ref="A2389" ca="1">IF(INDEX(B:B,ROW()),COUNTIF(OFFSET(INDEX(B:B,ROW()),ROW()*-1+6,,ROW()-5),TRUE),0)</f>
        <v>0</v>
      </c>
      <c r="B2389" s="44" t="b" cm="1">
        <f t="array" ref="B2389">AND(分科號=INDEX(E:E,ROW()),INDEX(D:D,ROW())&gt;=分起日,INDEX(D:D,ROW())&lt;=分訖日,IF(分專案="全部",TRUE,INDEX(J:J,ROW())=分專案))</f>
        <v>0</v>
      </c>
      <c r="C2389" s="45" cm="1">
        <f t="array" ref="C2389">IF(INDEX(F:F,ROW())&lt;&gt;"",INDEX(F:F,ROW()),IF(INDEX(E:E,ROW())&lt;&gt;0,INDEX(C:C,ROW()-1),0))</f>
        <v>0</v>
      </c>
      <c r="D2389" s="44" cm="1">
        <f t="array" ref="D2389">IF(INDEX(G:G,ROW())&lt;&gt;"",INDEX(G:G,ROW()),IF(INDEX(E:E,ROW())&lt;&gt;0,INDEX(D:D,ROW()-1),0))</f>
        <v>0</v>
      </c>
      <c r="E2389" s="217" cm="1">
        <f t="array" ref="E2389">IF(INDEX(I:I,ROW())&lt;&gt;"",VALUE(TRIM(LEFT(INDEX(I:I,ROW()),6))),0)</f>
        <v>0</v>
      </c>
      <c r="F2389" s="283"/>
      <c r="G2389" s="287"/>
      <c r="H2389" s="302"/>
      <c r="I2389" s="288"/>
      <c r="J2389" s="302"/>
      <c r="K2389" s="303"/>
      <c r="L2389" s="50"/>
      <c r="M2389" s="63"/>
    </row>
    <row r="2390" spans="1:13">
      <c r="A2390" s="44" cm="1">
        <f t="array" aca="1" ref="A2390" ca="1">IF(INDEX(B:B,ROW()),COUNTIF(OFFSET(INDEX(B:B,ROW()),ROW()*-1+6,,ROW()-5),TRUE),0)</f>
        <v>0</v>
      </c>
      <c r="B2390" s="44" t="b" cm="1">
        <f t="array" ref="B2390">AND(分科號=INDEX(E:E,ROW()),INDEX(D:D,ROW())&gt;=分起日,INDEX(D:D,ROW())&lt;=分訖日,IF(分專案="全部",TRUE,INDEX(J:J,ROW())=分專案))</f>
        <v>0</v>
      </c>
      <c r="C2390" s="45" cm="1">
        <f t="array" ref="C2390">IF(INDEX(F:F,ROW())&lt;&gt;"",INDEX(F:F,ROW()),IF(INDEX(E:E,ROW())&lt;&gt;0,INDEX(C:C,ROW()-1),0))</f>
        <v>0</v>
      </c>
      <c r="D2390" s="44" cm="1">
        <f t="array" ref="D2390">IF(INDEX(G:G,ROW())&lt;&gt;"",INDEX(G:G,ROW()),IF(INDEX(E:E,ROW())&lt;&gt;0,INDEX(D:D,ROW()-1),0))</f>
        <v>0</v>
      </c>
      <c r="E2390" s="217" cm="1">
        <f t="array" ref="E2390">IF(INDEX(I:I,ROW())&lt;&gt;"",VALUE(TRIM(LEFT(INDEX(I:I,ROW()),6))),0)</f>
        <v>0</v>
      </c>
      <c r="F2390" s="283"/>
      <c r="G2390" s="287"/>
      <c r="H2390" s="302"/>
      <c r="I2390" s="288"/>
      <c r="J2390" s="302"/>
      <c r="K2390" s="303"/>
      <c r="L2390" s="50"/>
      <c r="M2390" s="63"/>
    </row>
    <row r="2391" spans="1:13">
      <c r="A2391" s="44" cm="1">
        <f t="array" aca="1" ref="A2391" ca="1">IF(INDEX(B:B,ROW()),COUNTIF(OFFSET(INDEX(B:B,ROW()),ROW()*-1+6,,ROW()-5),TRUE),0)</f>
        <v>0</v>
      </c>
      <c r="B2391" s="44" t="b" cm="1">
        <f t="array" ref="B2391">AND(分科號=INDEX(E:E,ROW()),INDEX(D:D,ROW())&gt;=分起日,INDEX(D:D,ROW())&lt;=分訖日,IF(分專案="全部",TRUE,INDEX(J:J,ROW())=分專案))</f>
        <v>0</v>
      </c>
      <c r="C2391" s="45" cm="1">
        <f t="array" ref="C2391">IF(INDEX(F:F,ROW())&lt;&gt;"",INDEX(F:F,ROW()),IF(INDEX(E:E,ROW())&lt;&gt;0,INDEX(C:C,ROW()-1),0))</f>
        <v>0</v>
      </c>
      <c r="D2391" s="44" cm="1">
        <f t="array" ref="D2391">IF(INDEX(G:G,ROW())&lt;&gt;"",INDEX(G:G,ROW()),IF(INDEX(E:E,ROW())&lt;&gt;0,INDEX(D:D,ROW()-1),0))</f>
        <v>0</v>
      </c>
      <c r="E2391" s="217" cm="1">
        <f t="array" ref="E2391">IF(INDEX(I:I,ROW())&lt;&gt;"",VALUE(TRIM(LEFT(INDEX(I:I,ROW()),6))),0)</f>
        <v>0</v>
      </c>
      <c r="F2391" s="283"/>
      <c r="G2391" s="287"/>
      <c r="H2391" s="302"/>
      <c r="I2391" s="288"/>
      <c r="J2391" s="302"/>
      <c r="K2391" s="303"/>
      <c r="L2391" s="50"/>
      <c r="M2391" s="63"/>
    </row>
    <row r="2392" spans="1:13">
      <c r="A2392" s="44" cm="1">
        <f t="array" aca="1" ref="A2392" ca="1">IF(INDEX(B:B,ROW()),COUNTIF(OFFSET(INDEX(B:B,ROW()),ROW()*-1+6,,ROW()-5),TRUE),0)</f>
        <v>0</v>
      </c>
      <c r="B2392" s="44" t="b" cm="1">
        <f t="array" ref="B2392">AND(分科號=INDEX(E:E,ROW()),INDEX(D:D,ROW())&gt;=分起日,INDEX(D:D,ROW())&lt;=分訖日,IF(分專案="全部",TRUE,INDEX(J:J,ROW())=分專案))</f>
        <v>0</v>
      </c>
      <c r="C2392" s="45" cm="1">
        <f t="array" ref="C2392">IF(INDEX(F:F,ROW())&lt;&gt;"",INDEX(F:F,ROW()),IF(INDEX(E:E,ROW())&lt;&gt;0,INDEX(C:C,ROW()-1),0))</f>
        <v>0</v>
      </c>
      <c r="D2392" s="44" cm="1">
        <f t="array" ref="D2392">IF(INDEX(G:G,ROW())&lt;&gt;"",INDEX(G:G,ROW()),IF(INDEX(E:E,ROW())&lt;&gt;0,INDEX(D:D,ROW()-1),0))</f>
        <v>0</v>
      </c>
      <c r="E2392" s="217" cm="1">
        <f t="array" ref="E2392">IF(INDEX(I:I,ROW())&lt;&gt;"",VALUE(TRIM(LEFT(INDEX(I:I,ROW()),6))),0)</f>
        <v>0</v>
      </c>
      <c r="F2392" s="283"/>
      <c r="G2392" s="287"/>
      <c r="H2392" s="302"/>
      <c r="I2392" s="288"/>
      <c r="J2392" s="302"/>
      <c r="K2392" s="303"/>
      <c r="L2392" s="50"/>
      <c r="M2392" s="63"/>
    </row>
    <row r="2393" spans="1:13">
      <c r="A2393" s="44" cm="1">
        <f t="array" aca="1" ref="A2393" ca="1">IF(INDEX(B:B,ROW()),COUNTIF(OFFSET(INDEX(B:B,ROW()),ROW()*-1+6,,ROW()-5),TRUE),0)</f>
        <v>0</v>
      </c>
      <c r="B2393" s="44" t="b" cm="1">
        <f t="array" ref="B2393">AND(分科號=INDEX(E:E,ROW()),INDEX(D:D,ROW())&gt;=分起日,INDEX(D:D,ROW())&lt;=分訖日,IF(分專案="全部",TRUE,INDEX(J:J,ROW())=分專案))</f>
        <v>0</v>
      </c>
      <c r="C2393" s="45" cm="1">
        <f t="array" ref="C2393">IF(INDEX(F:F,ROW())&lt;&gt;"",INDEX(F:F,ROW()),IF(INDEX(E:E,ROW())&lt;&gt;0,INDEX(C:C,ROW()-1),0))</f>
        <v>0</v>
      </c>
      <c r="D2393" s="44" cm="1">
        <f t="array" ref="D2393">IF(INDEX(G:G,ROW())&lt;&gt;"",INDEX(G:G,ROW()),IF(INDEX(E:E,ROW())&lt;&gt;0,INDEX(D:D,ROW()-1),0))</f>
        <v>0</v>
      </c>
      <c r="E2393" s="217" cm="1">
        <f t="array" ref="E2393">IF(INDEX(I:I,ROW())&lt;&gt;"",VALUE(TRIM(LEFT(INDEX(I:I,ROW()),6))),0)</f>
        <v>0</v>
      </c>
      <c r="F2393" s="283"/>
      <c r="G2393" s="287"/>
      <c r="H2393" s="302"/>
      <c r="I2393" s="288"/>
      <c r="J2393" s="302"/>
      <c r="K2393" s="303"/>
      <c r="L2393" s="50"/>
      <c r="M2393" s="63"/>
    </row>
    <row r="2394" spans="1:13">
      <c r="A2394" s="44" cm="1">
        <f t="array" aca="1" ref="A2394" ca="1">IF(INDEX(B:B,ROW()),COUNTIF(OFFSET(INDEX(B:B,ROW()),ROW()*-1+6,,ROW()-5),TRUE),0)</f>
        <v>0</v>
      </c>
      <c r="B2394" s="44" t="b" cm="1">
        <f t="array" ref="B2394">AND(分科號=INDEX(E:E,ROW()),INDEX(D:D,ROW())&gt;=分起日,INDEX(D:D,ROW())&lt;=分訖日,IF(分專案="全部",TRUE,INDEX(J:J,ROW())=分專案))</f>
        <v>0</v>
      </c>
      <c r="C2394" s="45" cm="1">
        <f t="array" ref="C2394">IF(INDEX(F:F,ROW())&lt;&gt;"",INDEX(F:F,ROW()),IF(INDEX(E:E,ROW())&lt;&gt;0,INDEX(C:C,ROW()-1),0))</f>
        <v>0</v>
      </c>
      <c r="D2394" s="44" cm="1">
        <f t="array" ref="D2394">IF(INDEX(G:G,ROW())&lt;&gt;"",INDEX(G:G,ROW()),IF(INDEX(E:E,ROW())&lt;&gt;0,INDEX(D:D,ROW()-1),0))</f>
        <v>0</v>
      </c>
      <c r="E2394" s="217" cm="1">
        <f t="array" ref="E2394">IF(INDEX(I:I,ROW())&lt;&gt;"",VALUE(TRIM(LEFT(INDEX(I:I,ROW()),6))),0)</f>
        <v>0</v>
      </c>
      <c r="F2394" s="283"/>
      <c r="G2394" s="287"/>
      <c r="H2394" s="302"/>
      <c r="I2394" s="288"/>
      <c r="J2394" s="302"/>
      <c r="K2394" s="303"/>
      <c r="L2394" s="50"/>
      <c r="M2394" s="63"/>
    </row>
    <row r="2395" spans="1:13">
      <c r="A2395" s="44" cm="1">
        <f t="array" aca="1" ref="A2395" ca="1">IF(INDEX(B:B,ROW()),COUNTIF(OFFSET(INDEX(B:B,ROW()),ROW()*-1+6,,ROW()-5),TRUE),0)</f>
        <v>0</v>
      </c>
      <c r="B2395" s="44" t="b" cm="1">
        <f t="array" ref="B2395">AND(分科號=INDEX(E:E,ROW()),INDEX(D:D,ROW())&gt;=分起日,INDEX(D:D,ROW())&lt;=分訖日,IF(分專案="全部",TRUE,INDEX(J:J,ROW())=分專案))</f>
        <v>0</v>
      </c>
      <c r="C2395" s="45" cm="1">
        <f t="array" ref="C2395">IF(INDEX(F:F,ROW())&lt;&gt;"",INDEX(F:F,ROW()),IF(INDEX(E:E,ROW())&lt;&gt;0,INDEX(C:C,ROW()-1),0))</f>
        <v>0</v>
      </c>
      <c r="D2395" s="44" cm="1">
        <f t="array" ref="D2395">IF(INDEX(G:G,ROW())&lt;&gt;"",INDEX(G:G,ROW()),IF(INDEX(E:E,ROW())&lt;&gt;0,INDEX(D:D,ROW()-1),0))</f>
        <v>0</v>
      </c>
      <c r="E2395" s="217" cm="1">
        <f t="array" ref="E2395">IF(INDEX(I:I,ROW())&lt;&gt;"",VALUE(TRIM(LEFT(INDEX(I:I,ROW()),6))),0)</f>
        <v>0</v>
      </c>
      <c r="F2395" s="283"/>
      <c r="G2395" s="287"/>
      <c r="H2395" s="302"/>
      <c r="I2395" s="288"/>
      <c r="J2395" s="302"/>
      <c r="K2395" s="303"/>
      <c r="L2395" s="50"/>
      <c r="M2395" s="63"/>
    </row>
    <row r="2396" spans="1:13">
      <c r="A2396" s="44" cm="1">
        <f t="array" aca="1" ref="A2396" ca="1">IF(INDEX(B:B,ROW()),COUNTIF(OFFSET(INDEX(B:B,ROW()),ROW()*-1+6,,ROW()-5),TRUE),0)</f>
        <v>0</v>
      </c>
      <c r="B2396" s="44" t="b" cm="1">
        <f t="array" ref="B2396">AND(分科號=INDEX(E:E,ROW()),INDEX(D:D,ROW())&gt;=分起日,INDEX(D:D,ROW())&lt;=分訖日,IF(分專案="全部",TRUE,INDEX(J:J,ROW())=分專案))</f>
        <v>0</v>
      </c>
      <c r="C2396" s="45" cm="1">
        <f t="array" ref="C2396">IF(INDEX(F:F,ROW())&lt;&gt;"",INDEX(F:F,ROW()),IF(INDEX(E:E,ROW())&lt;&gt;0,INDEX(C:C,ROW()-1),0))</f>
        <v>0</v>
      </c>
      <c r="D2396" s="44" cm="1">
        <f t="array" ref="D2396">IF(INDEX(G:G,ROW())&lt;&gt;"",INDEX(G:G,ROW()),IF(INDEX(E:E,ROW())&lt;&gt;0,INDEX(D:D,ROW()-1),0))</f>
        <v>0</v>
      </c>
      <c r="E2396" s="217" cm="1">
        <f t="array" ref="E2396">IF(INDEX(I:I,ROW())&lt;&gt;"",VALUE(TRIM(LEFT(INDEX(I:I,ROW()),6))),0)</f>
        <v>0</v>
      </c>
      <c r="F2396" s="283"/>
      <c r="G2396" s="287"/>
      <c r="H2396" s="302"/>
      <c r="I2396" s="288"/>
      <c r="J2396" s="302"/>
      <c r="K2396" s="303"/>
      <c r="L2396" s="50"/>
      <c r="M2396" s="63"/>
    </row>
    <row r="2397" spans="1:13">
      <c r="A2397" s="44" cm="1">
        <f t="array" aca="1" ref="A2397" ca="1">IF(INDEX(B:B,ROW()),COUNTIF(OFFSET(INDEX(B:B,ROW()),ROW()*-1+6,,ROW()-5),TRUE),0)</f>
        <v>0</v>
      </c>
      <c r="B2397" s="44" t="b" cm="1">
        <f t="array" ref="B2397">AND(分科號=INDEX(E:E,ROW()),INDEX(D:D,ROW())&gt;=分起日,INDEX(D:D,ROW())&lt;=分訖日,IF(分專案="全部",TRUE,INDEX(J:J,ROW())=分專案))</f>
        <v>0</v>
      </c>
      <c r="C2397" s="45" cm="1">
        <f t="array" ref="C2397">IF(INDEX(F:F,ROW())&lt;&gt;"",INDEX(F:F,ROW()),IF(INDEX(E:E,ROW())&lt;&gt;0,INDEX(C:C,ROW()-1),0))</f>
        <v>0</v>
      </c>
      <c r="D2397" s="44" cm="1">
        <f t="array" ref="D2397">IF(INDEX(G:G,ROW())&lt;&gt;"",INDEX(G:G,ROW()),IF(INDEX(E:E,ROW())&lt;&gt;0,INDEX(D:D,ROW()-1),0))</f>
        <v>0</v>
      </c>
      <c r="E2397" s="217" cm="1">
        <f t="array" ref="E2397">IF(INDEX(I:I,ROW())&lt;&gt;"",VALUE(TRIM(LEFT(INDEX(I:I,ROW()),6))),0)</f>
        <v>0</v>
      </c>
      <c r="F2397" s="283"/>
      <c r="G2397" s="287"/>
      <c r="H2397" s="302"/>
      <c r="I2397" s="288"/>
      <c r="J2397" s="302"/>
      <c r="K2397" s="303"/>
      <c r="L2397" s="50"/>
      <c r="M2397" s="63"/>
    </row>
    <row r="2398" spans="1:13">
      <c r="A2398" s="44" cm="1">
        <f t="array" aca="1" ref="A2398" ca="1">IF(INDEX(B:B,ROW()),COUNTIF(OFFSET(INDEX(B:B,ROW()),ROW()*-1+6,,ROW()-5),TRUE),0)</f>
        <v>0</v>
      </c>
      <c r="B2398" s="44" t="b" cm="1">
        <f t="array" ref="B2398">AND(分科號=INDEX(E:E,ROW()),INDEX(D:D,ROW())&gt;=分起日,INDEX(D:D,ROW())&lt;=分訖日,IF(分專案="全部",TRUE,INDEX(J:J,ROW())=分專案))</f>
        <v>0</v>
      </c>
      <c r="C2398" s="45" cm="1">
        <f t="array" ref="C2398">IF(INDEX(F:F,ROW())&lt;&gt;"",INDEX(F:F,ROW()),IF(INDEX(E:E,ROW())&lt;&gt;0,INDEX(C:C,ROW()-1),0))</f>
        <v>0</v>
      </c>
      <c r="D2398" s="44" cm="1">
        <f t="array" ref="D2398">IF(INDEX(G:G,ROW())&lt;&gt;"",INDEX(G:G,ROW()),IF(INDEX(E:E,ROW())&lt;&gt;0,INDEX(D:D,ROW()-1),0))</f>
        <v>0</v>
      </c>
      <c r="E2398" s="217" cm="1">
        <f t="array" ref="E2398">IF(INDEX(I:I,ROW())&lt;&gt;"",VALUE(TRIM(LEFT(INDEX(I:I,ROW()),6))),0)</f>
        <v>0</v>
      </c>
      <c r="F2398" s="283"/>
      <c r="G2398" s="287"/>
      <c r="H2398" s="302"/>
      <c r="I2398" s="288"/>
      <c r="J2398" s="302"/>
      <c r="K2398" s="303"/>
      <c r="L2398" s="50"/>
      <c r="M2398" s="63"/>
    </row>
    <row r="2399" spans="1:13">
      <c r="A2399" s="44" cm="1">
        <f t="array" aca="1" ref="A2399" ca="1">IF(INDEX(B:B,ROW()),COUNTIF(OFFSET(INDEX(B:B,ROW()),ROW()*-1+6,,ROW()-5),TRUE),0)</f>
        <v>0</v>
      </c>
      <c r="B2399" s="44" t="b" cm="1">
        <f t="array" ref="B2399">AND(分科號=INDEX(E:E,ROW()),INDEX(D:D,ROW())&gt;=分起日,INDEX(D:D,ROW())&lt;=分訖日,IF(分專案="全部",TRUE,INDEX(J:J,ROW())=分專案))</f>
        <v>0</v>
      </c>
      <c r="C2399" s="45" cm="1">
        <f t="array" ref="C2399">IF(INDEX(F:F,ROW())&lt;&gt;"",INDEX(F:F,ROW()),IF(INDEX(E:E,ROW())&lt;&gt;0,INDEX(C:C,ROW()-1),0))</f>
        <v>0</v>
      </c>
      <c r="D2399" s="44" cm="1">
        <f t="array" ref="D2399">IF(INDEX(G:G,ROW())&lt;&gt;"",INDEX(G:G,ROW()),IF(INDEX(E:E,ROW())&lt;&gt;0,INDEX(D:D,ROW()-1),0))</f>
        <v>0</v>
      </c>
      <c r="E2399" s="217" cm="1">
        <f t="array" ref="E2399">IF(INDEX(I:I,ROW())&lt;&gt;"",VALUE(TRIM(LEFT(INDEX(I:I,ROW()),6))),0)</f>
        <v>0</v>
      </c>
      <c r="F2399" s="283"/>
      <c r="G2399" s="287"/>
      <c r="H2399" s="302"/>
      <c r="I2399" s="288"/>
      <c r="J2399" s="302"/>
      <c r="K2399" s="303"/>
      <c r="L2399" s="50"/>
      <c r="M2399" s="63"/>
    </row>
    <row r="2400" spans="1:13">
      <c r="A2400" s="44" cm="1">
        <f t="array" aca="1" ref="A2400" ca="1">IF(INDEX(B:B,ROW()),COUNTIF(OFFSET(INDEX(B:B,ROW()),ROW()*-1+6,,ROW()-5),TRUE),0)</f>
        <v>0</v>
      </c>
      <c r="B2400" s="44" t="b" cm="1">
        <f t="array" ref="B2400">AND(分科號=INDEX(E:E,ROW()),INDEX(D:D,ROW())&gt;=分起日,INDEX(D:D,ROW())&lt;=分訖日,IF(分專案="全部",TRUE,INDEX(J:J,ROW())=分專案))</f>
        <v>0</v>
      </c>
      <c r="C2400" s="45" cm="1">
        <f t="array" ref="C2400">IF(INDEX(F:F,ROW())&lt;&gt;"",INDEX(F:F,ROW()),IF(INDEX(E:E,ROW())&lt;&gt;0,INDEX(C:C,ROW()-1),0))</f>
        <v>0</v>
      </c>
      <c r="D2400" s="44" cm="1">
        <f t="array" ref="D2400">IF(INDEX(G:G,ROW())&lt;&gt;"",INDEX(G:G,ROW()),IF(INDEX(E:E,ROW())&lt;&gt;0,INDEX(D:D,ROW()-1),0))</f>
        <v>0</v>
      </c>
      <c r="E2400" s="217" cm="1">
        <f t="array" ref="E2400">IF(INDEX(I:I,ROW())&lt;&gt;"",VALUE(TRIM(LEFT(INDEX(I:I,ROW()),6))),0)</f>
        <v>0</v>
      </c>
      <c r="F2400" s="283"/>
      <c r="G2400" s="287"/>
      <c r="H2400" s="302"/>
      <c r="I2400" s="288"/>
      <c r="J2400" s="302"/>
      <c r="K2400" s="303"/>
      <c r="L2400" s="50"/>
      <c r="M2400" s="63"/>
    </row>
    <row r="2401" spans="1:13">
      <c r="A2401" s="44" cm="1">
        <f t="array" aca="1" ref="A2401" ca="1">IF(INDEX(B:B,ROW()),COUNTIF(OFFSET(INDEX(B:B,ROW()),ROW()*-1+6,,ROW()-5),TRUE),0)</f>
        <v>0</v>
      </c>
      <c r="B2401" s="44" t="b" cm="1">
        <f t="array" ref="B2401">AND(分科號=INDEX(E:E,ROW()),INDEX(D:D,ROW())&gt;=分起日,INDEX(D:D,ROW())&lt;=分訖日,IF(分專案="全部",TRUE,INDEX(J:J,ROW())=分專案))</f>
        <v>0</v>
      </c>
      <c r="C2401" s="45" cm="1">
        <f t="array" ref="C2401">IF(INDEX(F:F,ROW())&lt;&gt;"",INDEX(F:F,ROW()),IF(INDEX(E:E,ROW())&lt;&gt;0,INDEX(C:C,ROW()-1),0))</f>
        <v>0</v>
      </c>
      <c r="D2401" s="44" cm="1">
        <f t="array" ref="D2401">IF(INDEX(G:G,ROW())&lt;&gt;"",INDEX(G:G,ROW()),IF(INDEX(E:E,ROW())&lt;&gt;0,INDEX(D:D,ROW()-1),0))</f>
        <v>0</v>
      </c>
      <c r="E2401" s="217" cm="1">
        <f t="array" ref="E2401">IF(INDEX(I:I,ROW())&lt;&gt;"",VALUE(TRIM(LEFT(INDEX(I:I,ROW()),6))),0)</f>
        <v>0</v>
      </c>
      <c r="F2401" s="283"/>
      <c r="G2401" s="287"/>
      <c r="H2401" s="302"/>
      <c r="I2401" s="288"/>
      <c r="J2401" s="302"/>
      <c r="K2401" s="303"/>
      <c r="L2401" s="50"/>
      <c r="M2401" s="63"/>
    </row>
    <row r="2402" spans="1:13">
      <c r="A2402" s="44" cm="1">
        <f t="array" aca="1" ref="A2402" ca="1">IF(INDEX(B:B,ROW()),COUNTIF(OFFSET(INDEX(B:B,ROW()),ROW()*-1+6,,ROW()-5),TRUE),0)</f>
        <v>0</v>
      </c>
      <c r="B2402" s="44" t="b" cm="1">
        <f t="array" ref="B2402">AND(分科號=INDEX(E:E,ROW()),INDEX(D:D,ROW())&gt;=分起日,INDEX(D:D,ROW())&lt;=分訖日,IF(分專案="全部",TRUE,INDEX(J:J,ROW())=分專案))</f>
        <v>0</v>
      </c>
      <c r="C2402" s="45" cm="1">
        <f t="array" ref="C2402">IF(INDEX(F:F,ROW())&lt;&gt;"",INDEX(F:F,ROW()),IF(INDEX(E:E,ROW())&lt;&gt;0,INDEX(C:C,ROW()-1),0))</f>
        <v>0</v>
      </c>
      <c r="D2402" s="44" cm="1">
        <f t="array" ref="D2402">IF(INDEX(G:G,ROW())&lt;&gt;"",INDEX(G:G,ROW()),IF(INDEX(E:E,ROW())&lt;&gt;0,INDEX(D:D,ROW()-1),0))</f>
        <v>0</v>
      </c>
      <c r="E2402" s="217" cm="1">
        <f t="array" ref="E2402">IF(INDEX(I:I,ROW())&lt;&gt;"",VALUE(TRIM(LEFT(INDEX(I:I,ROW()),6))),0)</f>
        <v>0</v>
      </c>
      <c r="F2402" s="283"/>
      <c r="G2402" s="287"/>
      <c r="H2402" s="302"/>
      <c r="I2402" s="288"/>
      <c r="J2402" s="302"/>
      <c r="K2402" s="303"/>
      <c r="L2402" s="50"/>
      <c r="M2402" s="63"/>
    </row>
    <row r="2403" spans="1:13">
      <c r="A2403" s="44" cm="1">
        <f t="array" aca="1" ref="A2403" ca="1">IF(INDEX(B:B,ROW()),COUNTIF(OFFSET(INDEX(B:B,ROW()),ROW()*-1+6,,ROW()-5),TRUE),0)</f>
        <v>0</v>
      </c>
      <c r="B2403" s="44" t="b" cm="1">
        <f t="array" ref="B2403">AND(分科號=INDEX(E:E,ROW()),INDEX(D:D,ROW())&gt;=分起日,INDEX(D:D,ROW())&lt;=分訖日,IF(分專案="全部",TRUE,INDEX(J:J,ROW())=分專案))</f>
        <v>0</v>
      </c>
      <c r="C2403" s="45" cm="1">
        <f t="array" ref="C2403">IF(INDEX(F:F,ROW())&lt;&gt;"",INDEX(F:F,ROW()),IF(INDEX(E:E,ROW())&lt;&gt;0,INDEX(C:C,ROW()-1),0))</f>
        <v>0</v>
      </c>
      <c r="D2403" s="44" cm="1">
        <f t="array" ref="D2403">IF(INDEX(G:G,ROW())&lt;&gt;"",INDEX(G:G,ROW()),IF(INDEX(E:E,ROW())&lt;&gt;0,INDEX(D:D,ROW()-1),0))</f>
        <v>0</v>
      </c>
      <c r="E2403" s="217" cm="1">
        <f t="array" ref="E2403">IF(INDEX(I:I,ROW())&lt;&gt;"",VALUE(TRIM(LEFT(INDEX(I:I,ROW()),6))),0)</f>
        <v>0</v>
      </c>
      <c r="F2403" s="283"/>
      <c r="G2403" s="287"/>
      <c r="H2403" s="302"/>
      <c r="I2403" s="288"/>
      <c r="J2403" s="302"/>
      <c r="K2403" s="303"/>
      <c r="L2403" s="50"/>
      <c r="M2403" s="63"/>
    </row>
    <row r="2404" spans="1:13">
      <c r="A2404" s="44" cm="1">
        <f t="array" aca="1" ref="A2404" ca="1">IF(INDEX(B:B,ROW()),COUNTIF(OFFSET(INDEX(B:B,ROW()),ROW()*-1+6,,ROW()-5),TRUE),0)</f>
        <v>0</v>
      </c>
      <c r="B2404" s="44" t="b" cm="1">
        <f t="array" ref="B2404">AND(分科號=INDEX(E:E,ROW()),INDEX(D:D,ROW())&gt;=分起日,INDEX(D:D,ROW())&lt;=分訖日,IF(分專案="全部",TRUE,INDEX(J:J,ROW())=分專案))</f>
        <v>0</v>
      </c>
      <c r="C2404" s="45" cm="1">
        <f t="array" ref="C2404">IF(INDEX(F:F,ROW())&lt;&gt;"",INDEX(F:F,ROW()),IF(INDEX(E:E,ROW())&lt;&gt;0,INDEX(C:C,ROW()-1),0))</f>
        <v>0</v>
      </c>
      <c r="D2404" s="44" cm="1">
        <f t="array" ref="D2404">IF(INDEX(G:G,ROW())&lt;&gt;"",INDEX(G:G,ROW()),IF(INDEX(E:E,ROW())&lt;&gt;0,INDEX(D:D,ROW()-1),0))</f>
        <v>0</v>
      </c>
      <c r="E2404" s="217" cm="1">
        <f t="array" ref="E2404">IF(INDEX(I:I,ROW())&lt;&gt;"",VALUE(TRIM(LEFT(INDEX(I:I,ROW()),6))),0)</f>
        <v>0</v>
      </c>
      <c r="F2404" s="283"/>
      <c r="G2404" s="287"/>
      <c r="H2404" s="302"/>
      <c r="I2404" s="288"/>
      <c r="J2404" s="302"/>
      <c r="K2404" s="303"/>
      <c r="L2404" s="50"/>
      <c r="M2404" s="63"/>
    </row>
    <row r="2405" spans="1:13">
      <c r="A2405" s="44" cm="1">
        <f t="array" aca="1" ref="A2405" ca="1">IF(INDEX(B:B,ROW()),COUNTIF(OFFSET(INDEX(B:B,ROW()),ROW()*-1+6,,ROW()-5),TRUE),0)</f>
        <v>0</v>
      </c>
      <c r="B2405" s="44" t="b" cm="1">
        <f t="array" ref="B2405">AND(分科號=INDEX(E:E,ROW()),INDEX(D:D,ROW())&gt;=分起日,INDEX(D:D,ROW())&lt;=分訖日,IF(分專案="全部",TRUE,INDEX(J:J,ROW())=分專案))</f>
        <v>0</v>
      </c>
      <c r="C2405" s="45" cm="1">
        <f t="array" ref="C2405">IF(INDEX(F:F,ROW())&lt;&gt;"",INDEX(F:F,ROW()),IF(INDEX(E:E,ROW())&lt;&gt;0,INDEX(C:C,ROW()-1),0))</f>
        <v>0</v>
      </c>
      <c r="D2405" s="44" cm="1">
        <f t="array" ref="D2405">IF(INDEX(G:G,ROW())&lt;&gt;"",INDEX(G:G,ROW()),IF(INDEX(E:E,ROW())&lt;&gt;0,INDEX(D:D,ROW()-1),0))</f>
        <v>0</v>
      </c>
      <c r="E2405" s="217" cm="1">
        <f t="array" ref="E2405">IF(INDEX(I:I,ROW())&lt;&gt;"",VALUE(TRIM(LEFT(INDEX(I:I,ROW()),6))),0)</f>
        <v>0</v>
      </c>
      <c r="F2405" s="283"/>
      <c r="G2405" s="287"/>
      <c r="H2405" s="302"/>
      <c r="I2405" s="288"/>
      <c r="J2405" s="302"/>
      <c r="K2405" s="303"/>
      <c r="L2405" s="50"/>
      <c r="M2405" s="63"/>
    </row>
    <row r="2406" spans="1:13">
      <c r="A2406" s="44" cm="1">
        <f t="array" aca="1" ref="A2406" ca="1">IF(INDEX(B:B,ROW()),COUNTIF(OFFSET(INDEX(B:B,ROW()),ROW()*-1+6,,ROW()-5),TRUE),0)</f>
        <v>0</v>
      </c>
      <c r="B2406" s="44" t="b" cm="1">
        <f t="array" ref="B2406">AND(分科號=INDEX(E:E,ROW()),INDEX(D:D,ROW())&gt;=分起日,INDEX(D:D,ROW())&lt;=分訖日,IF(分專案="全部",TRUE,INDEX(J:J,ROW())=分專案))</f>
        <v>0</v>
      </c>
      <c r="C2406" s="45" cm="1">
        <f t="array" ref="C2406">IF(INDEX(F:F,ROW())&lt;&gt;"",INDEX(F:F,ROW()),IF(INDEX(E:E,ROW())&lt;&gt;0,INDEX(C:C,ROW()-1),0))</f>
        <v>0</v>
      </c>
      <c r="D2406" s="44" cm="1">
        <f t="array" ref="D2406">IF(INDEX(G:G,ROW())&lt;&gt;"",INDEX(G:G,ROW()),IF(INDEX(E:E,ROW())&lt;&gt;0,INDEX(D:D,ROW()-1),0))</f>
        <v>0</v>
      </c>
      <c r="E2406" s="217" cm="1">
        <f t="array" ref="E2406">IF(INDEX(I:I,ROW())&lt;&gt;"",VALUE(TRIM(LEFT(INDEX(I:I,ROW()),6))),0)</f>
        <v>0</v>
      </c>
      <c r="F2406" s="283"/>
      <c r="G2406" s="287"/>
      <c r="H2406" s="302"/>
      <c r="I2406" s="288"/>
      <c r="J2406" s="302"/>
      <c r="K2406" s="303"/>
      <c r="L2406" s="50"/>
      <c r="M2406" s="63"/>
    </row>
    <row r="2407" spans="1:13">
      <c r="A2407" s="44" cm="1">
        <f t="array" aca="1" ref="A2407" ca="1">IF(INDEX(B:B,ROW()),COUNTIF(OFFSET(INDEX(B:B,ROW()),ROW()*-1+6,,ROW()-5),TRUE),0)</f>
        <v>0</v>
      </c>
      <c r="B2407" s="44" t="b" cm="1">
        <f t="array" ref="B2407">AND(分科號=INDEX(E:E,ROW()),INDEX(D:D,ROW())&gt;=分起日,INDEX(D:D,ROW())&lt;=分訖日,IF(分專案="全部",TRUE,INDEX(J:J,ROW())=分專案))</f>
        <v>0</v>
      </c>
      <c r="C2407" s="45" cm="1">
        <f t="array" ref="C2407">IF(INDEX(F:F,ROW())&lt;&gt;"",INDEX(F:F,ROW()),IF(INDEX(E:E,ROW())&lt;&gt;0,INDEX(C:C,ROW()-1),0))</f>
        <v>0</v>
      </c>
      <c r="D2407" s="44" cm="1">
        <f t="array" ref="D2407">IF(INDEX(G:G,ROW())&lt;&gt;"",INDEX(G:G,ROW()),IF(INDEX(E:E,ROW())&lt;&gt;0,INDEX(D:D,ROW()-1),0))</f>
        <v>0</v>
      </c>
      <c r="E2407" s="217" cm="1">
        <f t="array" ref="E2407">IF(INDEX(I:I,ROW())&lt;&gt;"",VALUE(TRIM(LEFT(INDEX(I:I,ROW()),6))),0)</f>
        <v>0</v>
      </c>
      <c r="F2407" s="283"/>
      <c r="G2407" s="287"/>
      <c r="H2407" s="302"/>
      <c r="I2407" s="288"/>
      <c r="J2407" s="302"/>
      <c r="K2407" s="303"/>
      <c r="L2407" s="50"/>
      <c r="M2407" s="63"/>
    </row>
    <row r="2408" spans="1:13">
      <c r="A2408" s="44" cm="1">
        <f t="array" aca="1" ref="A2408" ca="1">IF(INDEX(B:B,ROW()),COUNTIF(OFFSET(INDEX(B:B,ROW()),ROW()*-1+6,,ROW()-5),TRUE),0)</f>
        <v>0</v>
      </c>
      <c r="B2408" s="44" t="b" cm="1">
        <f t="array" ref="B2408">AND(分科號=INDEX(E:E,ROW()),INDEX(D:D,ROW())&gt;=分起日,INDEX(D:D,ROW())&lt;=分訖日,IF(分專案="全部",TRUE,INDEX(J:J,ROW())=分專案))</f>
        <v>0</v>
      </c>
      <c r="C2408" s="45" cm="1">
        <f t="array" ref="C2408">IF(INDEX(F:F,ROW())&lt;&gt;"",INDEX(F:F,ROW()),IF(INDEX(E:E,ROW())&lt;&gt;0,INDEX(C:C,ROW()-1),0))</f>
        <v>0</v>
      </c>
      <c r="D2408" s="44" cm="1">
        <f t="array" ref="D2408">IF(INDEX(G:G,ROW())&lt;&gt;"",INDEX(G:G,ROW()),IF(INDEX(E:E,ROW())&lt;&gt;0,INDEX(D:D,ROW()-1),0))</f>
        <v>0</v>
      </c>
      <c r="E2408" s="217" cm="1">
        <f t="array" ref="E2408">IF(INDEX(I:I,ROW())&lt;&gt;"",VALUE(TRIM(LEFT(INDEX(I:I,ROW()),6))),0)</f>
        <v>0</v>
      </c>
      <c r="F2408" s="283"/>
      <c r="G2408" s="287"/>
      <c r="H2408" s="302"/>
      <c r="I2408" s="288"/>
      <c r="J2408" s="302"/>
      <c r="K2408" s="303"/>
      <c r="L2408" s="50"/>
      <c r="M2408" s="63"/>
    </row>
    <row r="2409" spans="1:13">
      <c r="A2409" s="44" cm="1">
        <f t="array" aca="1" ref="A2409" ca="1">IF(INDEX(B:B,ROW()),COUNTIF(OFFSET(INDEX(B:B,ROW()),ROW()*-1+6,,ROW()-5),TRUE),0)</f>
        <v>0</v>
      </c>
      <c r="B2409" s="44" t="b" cm="1">
        <f t="array" ref="B2409">AND(分科號=INDEX(E:E,ROW()),INDEX(D:D,ROW())&gt;=分起日,INDEX(D:D,ROW())&lt;=分訖日,IF(分專案="全部",TRUE,INDEX(J:J,ROW())=分專案))</f>
        <v>0</v>
      </c>
      <c r="C2409" s="45" cm="1">
        <f t="array" ref="C2409">IF(INDEX(F:F,ROW())&lt;&gt;"",INDEX(F:F,ROW()),IF(INDEX(E:E,ROW())&lt;&gt;0,INDEX(C:C,ROW()-1),0))</f>
        <v>0</v>
      </c>
      <c r="D2409" s="44" cm="1">
        <f t="array" ref="D2409">IF(INDEX(G:G,ROW())&lt;&gt;"",INDEX(G:G,ROW()),IF(INDEX(E:E,ROW())&lt;&gt;0,INDEX(D:D,ROW()-1),0))</f>
        <v>0</v>
      </c>
      <c r="E2409" s="217" cm="1">
        <f t="array" ref="E2409">IF(INDEX(I:I,ROW())&lt;&gt;"",VALUE(TRIM(LEFT(INDEX(I:I,ROW()),6))),0)</f>
        <v>0</v>
      </c>
      <c r="F2409" s="283"/>
      <c r="G2409" s="287"/>
      <c r="H2409" s="302"/>
      <c r="I2409" s="288"/>
      <c r="J2409" s="302"/>
      <c r="K2409" s="303"/>
      <c r="L2409" s="50"/>
      <c r="M2409" s="63"/>
    </row>
    <row r="2410" spans="1:13">
      <c r="A2410" s="44" cm="1">
        <f t="array" aca="1" ref="A2410" ca="1">IF(INDEX(B:B,ROW()),COUNTIF(OFFSET(INDEX(B:B,ROW()),ROW()*-1+6,,ROW()-5),TRUE),0)</f>
        <v>0</v>
      </c>
      <c r="B2410" s="44" t="b" cm="1">
        <f t="array" ref="B2410">AND(分科號=INDEX(E:E,ROW()),INDEX(D:D,ROW())&gt;=分起日,INDEX(D:D,ROW())&lt;=分訖日,IF(分專案="全部",TRUE,INDEX(J:J,ROW())=分專案))</f>
        <v>0</v>
      </c>
      <c r="C2410" s="45" cm="1">
        <f t="array" ref="C2410">IF(INDEX(F:F,ROW())&lt;&gt;"",INDEX(F:F,ROW()),IF(INDEX(E:E,ROW())&lt;&gt;0,INDEX(C:C,ROW()-1),0))</f>
        <v>0</v>
      </c>
      <c r="D2410" s="44" cm="1">
        <f t="array" ref="D2410">IF(INDEX(G:G,ROW())&lt;&gt;"",INDEX(G:G,ROW()),IF(INDEX(E:E,ROW())&lt;&gt;0,INDEX(D:D,ROW()-1),0))</f>
        <v>0</v>
      </c>
      <c r="E2410" s="217" cm="1">
        <f t="array" ref="E2410">IF(INDEX(I:I,ROW())&lt;&gt;"",VALUE(TRIM(LEFT(INDEX(I:I,ROW()),6))),0)</f>
        <v>0</v>
      </c>
      <c r="F2410" s="283"/>
      <c r="G2410" s="287"/>
      <c r="H2410" s="302"/>
      <c r="I2410" s="288"/>
      <c r="J2410" s="302"/>
      <c r="K2410" s="303"/>
      <c r="L2410" s="50"/>
      <c r="M2410" s="63"/>
    </row>
    <row r="2411" spans="1:13">
      <c r="A2411" s="44" cm="1">
        <f t="array" aca="1" ref="A2411" ca="1">IF(INDEX(B:B,ROW()),COUNTIF(OFFSET(INDEX(B:B,ROW()),ROW()*-1+6,,ROW()-5),TRUE),0)</f>
        <v>0</v>
      </c>
      <c r="B2411" s="44" t="b" cm="1">
        <f t="array" ref="B2411">AND(分科號=INDEX(E:E,ROW()),INDEX(D:D,ROW())&gt;=分起日,INDEX(D:D,ROW())&lt;=分訖日,IF(分專案="全部",TRUE,INDEX(J:J,ROW())=分專案))</f>
        <v>0</v>
      </c>
      <c r="C2411" s="45" cm="1">
        <f t="array" ref="C2411">IF(INDEX(F:F,ROW())&lt;&gt;"",INDEX(F:F,ROW()),IF(INDEX(E:E,ROW())&lt;&gt;0,INDEX(C:C,ROW()-1),0))</f>
        <v>0</v>
      </c>
      <c r="D2411" s="44" cm="1">
        <f t="array" ref="D2411">IF(INDEX(G:G,ROW())&lt;&gt;"",INDEX(G:G,ROW()),IF(INDEX(E:E,ROW())&lt;&gt;0,INDEX(D:D,ROW()-1),0))</f>
        <v>0</v>
      </c>
      <c r="E2411" s="217" cm="1">
        <f t="array" ref="E2411">IF(INDEX(I:I,ROW())&lt;&gt;"",VALUE(TRIM(LEFT(INDEX(I:I,ROW()),6))),0)</f>
        <v>0</v>
      </c>
      <c r="F2411" s="283"/>
      <c r="G2411" s="287"/>
      <c r="H2411" s="302"/>
      <c r="I2411" s="288"/>
      <c r="J2411" s="302"/>
      <c r="K2411" s="303"/>
      <c r="L2411" s="50"/>
      <c r="M2411" s="63"/>
    </row>
    <row r="2412" spans="1:13">
      <c r="A2412" s="44" cm="1">
        <f t="array" aca="1" ref="A2412" ca="1">IF(INDEX(B:B,ROW()),COUNTIF(OFFSET(INDEX(B:B,ROW()),ROW()*-1+6,,ROW()-5),TRUE),0)</f>
        <v>0</v>
      </c>
      <c r="B2412" s="44" t="b" cm="1">
        <f t="array" ref="B2412">AND(分科號=INDEX(E:E,ROW()),INDEX(D:D,ROW())&gt;=分起日,INDEX(D:D,ROW())&lt;=分訖日,IF(分專案="全部",TRUE,INDEX(J:J,ROW())=分專案))</f>
        <v>0</v>
      </c>
      <c r="C2412" s="45" cm="1">
        <f t="array" ref="C2412">IF(INDEX(F:F,ROW())&lt;&gt;"",INDEX(F:F,ROW()),IF(INDEX(E:E,ROW())&lt;&gt;0,INDEX(C:C,ROW()-1),0))</f>
        <v>0</v>
      </c>
      <c r="D2412" s="44" cm="1">
        <f t="array" ref="D2412">IF(INDEX(G:G,ROW())&lt;&gt;"",INDEX(G:G,ROW()),IF(INDEX(E:E,ROW())&lt;&gt;0,INDEX(D:D,ROW()-1),0))</f>
        <v>0</v>
      </c>
      <c r="E2412" s="217" cm="1">
        <f t="array" ref="E2412">IF(INDEX(I:I,ROW())&lt;&gt;"",VALUE(TRIM(LEFT(INDEX(I:I,ROW()),6))),0)</f>
        <v>0</v>
      </c>
      <c r="F2412" s="283"/>
      <c r="G2412" s="287"/>
      <c r="H2412" s="302"/>
      <c r="I2412" s="288"/>
      <c r="J2412" s="302"/>
      <c r="K2412" s="303"/>
      <c r="L2412" s="50"/>
      <c r="M2412" s="63"/>
    </row>
    <row r="2413" spans="1:13">
      <c r="A2413" s="44" cm="1">
        <f t="array" aca="1" ref="A2413" ca="1">IF(INDEX(B:B,ROW()),COUNTIF(OFFSET(INDEX(B:B,ROW()),ROW()*-1+6,,ROW()-5),TRUE),0)</f>
        <v>0</v>
      </c>
      <c r="B2413" s="44" t="b" cm="1">
        <f t="array" ref="B2413">AND(分科號=INDEX(E:E,ROW()),INDEX(D:D,ROW())&gt;=分起日,INDEX(D:D,ROW())&lt;=分訖日,IF(分專案="全部",TRUE,INDEX(J:J,ROW())=分專案))</f>
        <v>0</v>
      </c>
      <c r="C2413" s="45" cm="1">
        <f t="array" ref="C2413">IF(INDEX(F:F,ROW())&lt;&gt;"",INDEX(F:F,ROW()),IF(INDEX(E:E,ROW())&lt;&gt;0,INDEX(C:C,ROW()-1),0))</f>
        <v>0</v>
      </c>
      <c r="D2413" s="44" cm="1">
        <f t="array" ref="D2413">IF(INDEX(G:G,ROW())&lt;&gt;"",INDEX(G:G,ROW()),IF(INDEX(E:E,ROW())&lt;&gt;0,INDEX(D:D,ROW()-1),0))</f>
        <v>0</v>
      </c>
      <c r="E2413" s="217" cm="1">
        <f t="array" ref="E2413">IF(INDEX(I:I,ROW())&lt;&gt;"",VALUE(TRIM(LEFT(INDEX(I:I,ROW()),6))),0)</f>
        <v>0</v>
      </c>
      <c r="F2413" s="283"/>
      <c r="G2413" s="287"/>
      <c r="H2413" s="302"/>
      <c r="I2413" s="288"/>
      <c r="J2413" s="302"/>
      <c r="K2413" s="303"/>
      <c r="L2413" s="50"/>
      <c r="M2413" s="63"/>
    </row>
    <row r="2414" spans="1:13">
      <c r="A2414" s="44" cm="1">
        <f t="array" aca="1" ref="A2414" ca="1">IF(INDEX(B:B,ROW()),COUNTIF(OFFSET(INDEX(B:B,ROW()),ROW()*-1+6,,ROW()-5),TRUE),0)</f>
        <v>0</v>
      </c>
      <c r="B2414" s="44" t="b" cm="1">
        <f t="array" ref="B2414">AND(分科號=INDEX(E:E,ROW()),INDEX(D:D,ROW())&gt;=分起日,INDEX(D:D,ROW())&lt;=分訖日,IF(分專案="全部",TRUE,INDEX(J:J,ROW())=分專案))</f>
        <v>0</v>
      </c>
      <c r="C2414" s="45" cm="1">
        <f t="array" ref="C2414">IF(INDEX(F:F,ROW())&lt;&gt;"",INDEX(F:F,ROW()),IF(INDEX(E:E,ROW())&lt;&gt;0,INDEX(C:C,ROW()-1),0))</f>
        <v>0</v>
      </c>
      <c r="D2414" s="44" cm="1">
        <f t="array" ref="D2414">IF(INDEX(G:G,ROW())&lt;&gt;"",INDEX(G:G,ROW()),IF(INDEX(E:E,ROW())&lt;&gt;0,INDEX(D:D,ROW()-1),0))</f>
        <v>0</v>
      </c>
      <c r="E2414" s="217" cm="1">
        <f t="array" ref="E2414">IF(INDEX(I:I,ROW())&lt;&gt;"",VALUE(TRIM(LEFT(INDEX(I:I,ROW()),6))),0)</f>
        <v>0</v>
      </c>
      <c r="F2414" s="283"/>
      <c r="G2414" s="287"/>
      <c r="H2414" s="302"/>
      <c r="I2414" s="288"/>
      <c r="J2414" s="302"/>
      <c r="K2414" s="303"/>
      <c r="L2414" s="50"/>
      <c r="M2414" s="63"/>
    </row>
    <row r="2415" spans="1:13">
      <c r="A2415" s="44" cm="1">
        <f t="array" aca="1" ref="A2415" ca="1">IF(INDEX(B:B,ROW()),COUNTIF(OFFSET(INDEX(B:B,ROW()),ROW()*-1+6,,ROW()-5),TRUE),0)</f>
        <v>0</v>
      </c>
      <c r="B2415" s="44" t="b" cm="1">
        <f t="array" ref="B2415">AND(分科號=INDEX(E:E,ROW()),INDEX(D:D,ROW())&gt;=分起日,INDEX(D:D,ROW())&lt;=分訖日,IF(分專案="全部",TRUE,INDEX(J:J,ROW())=分專案))</f>
        <v>0</v>
      </c>
      <c r="C2415" s="45" cm="1">
        <f t="array" ref="C2415">IF(INDEX(F:F,ROW())&lt;&gt;"",INDEX(F:F,ROW()),IF(INDEX(E:E,ROW())&lt;&gt;0,INDEX(C:C,ROW()-1),0))</f>
        <v>0</v>
      </c>
      <c r="D2415" s="44" cm="1">
        <f t="array" ref="D2415">IF(INDEX(G:G,ROW())&lt;&gt;"",INDEX(G:G,ROW()),IF(INDEX(E:E,ROW())&lt;&gt;0,INDEX(D:D,ROW()-1),0))</f>
        <v>0</v>
      </c>
      <c r="E2415" s="217" cm="1">
        <f t="array" ref="E2415">IF(INDEX(I:I,ROW())&lt;&gt;"",VALUE(TRIM(LEFT(INDEX(I:I,ROW()),6))),0)</f>
        <v>0</v>
      </c>
      <c r="F2415" s="283"/>
      <c r="G2415" s="287"/>
      <c r="H2415" s="302"/>
      <c r="I2415" s="288"/>
      <c r="J2415" s="302"/>
      <c r="K2415" s="303"/>
      <c r="L2415" s="50"/>
      <c r="M2415" s="63"/>
    </row>
    <row r="2416" spans="1:13">
      <c r="A2416" s="44" cm="1">
        <f t="array" aca="1" ref="A2416" ca="1">IF(INDEX(B:B,ROW()),COUNTIF(OFFSET(INDEX(B:B,ROW()),ROW()*-1+6,,ROW()-5),TRUE),0)</f>
        <v>0</v>
      </c>
      <c r="B2416" s="44" t="b" cm="1">
        <f t="array" ref="B2416">AND(分科號=INDEX(E:E,ROW()),INDEX(D:D,ROW())&gt;=分起日,INDEX(D:D,ROW())&lt;=分訖日,IF(分專案="全部",TRUE,INDEX(J:J,ROW())=分專案))</f>
        <v>0</v>
      </c>
      <c r="C2416" s="45" cm="1">
        <f t="array" ref="C2416">IF(INDEX(F:F,ROW())&lt;&gt;"",INDEX(F:F,ROW()),IF(INDEX(E:E,ROW())&lt;&gt;0,INDEX(C:C,ROW()-1),0))</f>
        <v>0</v>
      </c>
      <c r="D2416" s="44" cm="1">
        <f t="array" ref="D2416">IF(INDEX(G:G,ROW())&lt;&gt;"",INDEX(G:G,ROW()),IF(INDEX(E:E,ROW())&lt;&gt;0,INDEX(D:D,ROW()-1),0))</f>
        <v>0</v>
      </c>
      <c r="E2416" s="217" cm="1">
        <f t="array" ref="E2416">IF(INDEX(I:I,ROW())&lt;&gt;"",VALUE(TRIM(LEFT(INDEX(I:I,ROW()),6))),0)</f>
        <v>0</v>
      </c>
      <c r="F2416" s="283"/>
      <c r="G2416" s="287"/>
      <c r="H2416" s="302"/>
      <c r="I2416" s="288"/>
      <c r="J2416" s="302"/>
      <c r="K2416" s="303"/>
      <c r="L2416" s="50"/>
      <c r="M2416" s="63"/>
    </row>
    <row r="2417" spans="1:13">
      <c r="A2417" s="44" cm="1">
        <f t="array" aca="1" ref="A2417" ca="1">IF(INDEX(B:B,ROW()),COUNTIF(OFFSET(INDEX(B:B,ROW()),ROW()*-1+6,,ROW()-5),TRUE),0)</f>
        <v>0</v>
      </c>
      <c r="B2417" s="44" t="b" cm="1">
        <f t="array" ref="B2417">AND(分科號=INDEX(E:E,ROW()),INDEX(D:D,ROW())&gt;=分起日,INDEX(D:D,ROW())&lt;=分訖日,IF(分專案="全部",TRUE,INDEX(J:J,ROW())=分專案))</f>
        <v>0</v>
      </c>
      <c r="C2417" s="45" cm="1">
        <f t="array" ref="C2417">IF(INDEX(F:F,ROW())&lt;&gt;"",INDEX(F:F,ROW()),IF(INDEX(E:E,ROW())&lt;&gt;0,INDEX(C:C,ROW()-1),0))</f>
        <v>0</v>
      </c>
      <c r="D2417" s="44" cm="1">
        <f t="array" ref="D2417">IF(INDEX(G:G,ROW())&lt;&gt;"",INDEX(G:G,ROW()),IF(INDEX(E:E,ROW())&lt;&gt;0,INDEX(D:D,ROW()-1),0))</f>
        <v>0</v>
      </c>
      <c r="E2417" s="217" cm="1">
        <f t="array" ref="E2417">IF(INDEX(I:I,ROW())&lt;&gt;"",VALUE(TRIM(LEFT(INDEX(I:I,ROW()),6))),0)</f>
        <v>0</v>
      </c>
      <c r="F2417" s="283"/>
      <c r="G2417" s="287"/>
      <c r="H2417" s="302"/>
      <c r="I2417" s="288"/>
      <c r="J2417" s="302"/>
      <c r="K2417" s="303"/>
      <c r="L2417" s="50"/>
      <c r="M2417" s="63"/>
    </row>
    <row r="2418" spans="1:13">
      <c r="A2418" s="44" cm="1">
        <f t="array" aca="1" ref="A2418" ca="1">IF(INDEX(B:B,ROW()),COUNTIF(OFFSET(INDEX(B:B,ROW()),ROW()*-1+6,,ROW()-5),TRUE),0)</f>
        <v>0</v>
      </c>
      <c r="B2418" s="44" t="b" cm="1">
        <f t="array" ref="B2418">AND(分科號=INDEX(E:E,ROW()),INDEX(D:D,ROW())&gt;=分起日,INDEX(D:D,ROW())&lt;=分訖日,IF(分專案="全部",TRUE,INDEX(J:J,ROW())=分專案))</f>
        <v>0</v>
      </c>
      <c r="C2418" s="45" cm="1">
        <f t="array" ref="C2418">IF(INDEX(F:F,ROW())&lt;&gt;"",INDEX(F:F,ROW()),IF(INDEX(E:E,ROW())&lt;&gt;0,INDEX(C:C,ROW()-1),0))</f>
        <v>0</v>
      </c>
      <c r="D2418" s="44" cm="1">
        <f t="array" ref="D2418">IF(INDEX(G:G,ROW())&lt;&gt;"",INDEX(G:G,ROW()),IF(INDEX(E:E,ROW())&lt;&gt;0,INDEX(D:D,ROW()-1),0))</f>
        <v>0</v>
      </c>
      <c r="E2418" s="217" cm="1">
        <f t="array" ref="E2418">IF(INDEX(I:I,ROW())&lt;&gt;"",VALUE(TRIM(LEFT(INDEX(I:I,ROW()),6))),0)</f>
        <v>0</v>
      </c>
      <c r="F2418" s="283"/>
      <c r="G2418" s="287"/>
      <c r="H2418" s="302"/>
      <c r="I2418" s="288"/>
      <c r="J2418" s="302"/>
      <c r="K2418" s="303"/>
      <c r="L2418" s="50"/>
      <c r="M2418" s="63"/>
    </row>
    <row r="2419" spans="1:13">
      <c r="A2419" s="44" cm="1">
        <f t="array" aca="1" ref="A2419" ca="1">IF(INDEX(B:B,ROW()),COUNTIF(OFFSET(INDEX(B:B,ROW()),ROW()*-1+6,,ROW()-5),TRUE),0)</f>
        <v>0</v>
      </c>
      <c r="B2419" s="44" t="b" cm="1">
        <f t="array" ref="B2419">AND(分科號=INDEX(E:E,ROW()),INDEX(D:D,ROW())&gt;=分起日,INDEX(D:D,ROW())&lt;=分訖日,IF(分專案="全部",TRUE,INDEX(J:J,ROW())=分專案))</f>
        <v>0</v>
      </c>
      <c r="C2419" s="45" cm="1">
        <f t="array" ref="C2419">IF(INDEX(F:F,ROW())&lt;&gt;"",INDEX(F:F,ROW()),IF(INDEX(E:E,ROW())&lt;&gt;0,INDEX(C:C,ROW()-1),0))</f>
        <v>0</v>
      </c>
      <c r="D2419" s="44" cm="1">
        <f t="array" ref="D2419">IF(INDEX(G:G,ROW())&lt;&gt;"",INDEX(G:G,ROW()),IF(INDEX(E:E,ROW())&lt;&gt;0,INDEX(D:D,ROW()-1),0))</f>
        <v>0</v>
      </c>
      <c r="E2419" s="217" cm="1">
        <f t="array" ref="E2419">IF(INDEX(I:I,ROW())&lt;&gt;"",VALUE(TRIM(LEFT(INDEX(I:I,ROW()),6))),0)</f>
        <v>0</v>
      </c>
      <c r="F2419" s="283"/>
      <c r="G2419" s="287"/>
      <c r="H2419" s="302"/>
      <c r="I2419" s="288"/>
      <c r="J2419" s="302"/>
      <c r="K2419" s="303"/>
      <c r="L2419" s="50"/>
      <c r="M2419" s="63"/>
    </row>
    <row r="2420" spans="1:13">
      <c r="A2420" s="44" cm="1">
        <f t="array" aca="1" ref="A2420" ca="1">IF(INDEX(B:B,ROW()),COUNTIF(OFFSET(INDEX(B:B,ROW()),ROW()*-1+6,,ROW()-5),TRUE),0)</f>
        <v>0</v>
      </c>
      <c r="B2420" s="44" t="b" cm="1">
        <f t="array" ref="B2420">AND(分科號=INDEX(E:E,ROW()),INDEX(D:D,ROW())&gt;=分起日,INDEX(D:D,ROW())&lt;=分訖日,IF(分專案="全部",TRUE,INDEX(J:J,ROW())=分專案))</f>
        <v>0</v>
      </c>
      <c r="C2420" s="45" cm="1">
        <f t="array" ref="C2420">IF(INDEX(F:F,ROW())&lt;&gt;"",INDEX(F:F,ROW()),IF(INDEX(E:E,ROW())&lt;&gt;0,INDEX(C:C,ROW()-1),0))</f>
        <v>0</v>
      </c>
      <c r="D2420" s="44" cm="1">
        <f t="array" ref="D2420">IF(INDEX(G:G,ROW())&lt;&gt;"",INDEX(G:G,ROW()),IF(INDEX(E:E,ROW())&lt;&gt;0,INDEX(D:D,ROW()-1),0))</f>
        <v>0</v>
      </c>
      <c r="E2420" s="217" cm="1">
        <f t="array" ref="E2420">IF(INDEX(I:I,ROW())&lt;&gt;"",VALUE(TRIM(LEFT(INDEX(I:I,ROW()),6))),0)</f>
        <v>0</v>
      </c>
      <c r="F2420" s="283"/>
      <c r="G2420" s="287"/>
      <c r="H2420" s="302"/>
      <c r="I2420" s="288"/>
      <c r="J2420" s="302"/>
      <c r="K2420" s="303"/>
      <c r="L2420" s="50"/>
      <c r="M2420" s="63"/>
    </row>
    <row r="2421" spans="1:13">
      <c r="A2421" s="44" cm="1">
        <f t="array" aca="1" ref="A2421" ca="1">IF(INDEX(B:B,ROW()),COUNTIF(OFFSET(INDEX(B:B,ROW()),ROW()*-1+6,,ROW()-5),TRUE),0)</f>
        <v>0</v>
      </c>
      <c r="B2421" s="44" t="b" cm="1">
        <f t="array" ref="B2421">AND(分科號=INDEX(E:E,ROW()),INDEX(D:D,ROW())&gt;=分起日,INDEX(D:D,ROW())&lt;=分訖日,IF(分專案="全部",TRUE,INDEX(J:J,ROW())=分專案))</f>
        <v>0</v>
      </c>
      <c r="C2421" s="45" cm="1">
        <f t="array" ref="C2421">IF(INDEX(F:F,ROW())&lt;&gt;"",INDEX(F:F,ROW()),IF(INDEX(E:E,ROW())&lt;&gt;0,INDEX(C:C,ROW()-1),0))</f>
        <v>0</v>
      </c>
      <c r="D2421" s="44" cm="1">
        <f t="array" ref="D2421">IF(INDEX(G:G,ROW())&lt;&gt;"",INDEX(G:G,ROW()),IF(INDEX(E:E,ROW())&lt;&gt;0,INDEX(D:D,ROW()-1),0))</f>
        <v>0</v>
      </c>
      <c r="E2421" s="217" cm="1">
        <f t="array" ref="E2421">IF(INDEX(I:I,ROW())&lt;&gt;"",VALUE(TRIM(LEFT(INDEX(I:I,ROW()),6))),0)</f>
        <v>0</v>
      </c>
      <c r="F2421" s="283"/>
      <c r="G2421" s="287"/>
      <c r="H2421" s="302"/>
      <c r="I2421" s="288"/>
      <c r="J2421" s="302"/>
      <c r="K2421" s="303"/>
      <c r="L2421" s="50"/>
      <c r="M2421" s="63"/>
    </row>
    <row r="2422" spans="1:13">
      <c r="A2422" s="44" cm="1">
        <f t="array" aca="1" ref="A2422" ca="1">IF(INDEX(B:B,ROW()),COUNTIF(OFFSET(INDEX(B:B,ROW()),ROW()*-1+6,,ROW()-5),TRUE),0)</f>
        <v>0</v>
      </c>
      <c r="B2422" s="44" t="b" cm="1">
        <f t="array" ref="B2422">AND(分科號=INDEX(E:E,ROW()),INDEX(D:D,ROW())&gt;=分起日,INDEX(D:D,ROW())&lt;=分訖日,IF(分專案="全部",TRUE,INDEX(J:J,ROW())=分專案))</f>
        <v>0</v>
      </c>
      <c r="C2422" s="45" cm="1">
        <f t="array" ref="C2422">IF(INDEX(F:F,ROW())&lt;&gt;"",INDEX(F:F,ROW()),IF(INDEX(E:E,ROW())&lt;&gt;0,INDEX(C:C,ROW()-1),0))</f>
        <v>0</v>
      </c>
      <c r="D2422" s="44" cm="1">
        <f t="array" ref="D2422">IF(INDEX(G:G,ROW())&lt;&gt;"",INDEX(G:G,ROW()),IF(INDEX(E:E,ROW())&lt;&gt;0,INDEX(D:D,ROW()-1),0))</f>
        <v>0</v>
      </c>
      <c r="E2422" s="217" cm="1">
        <f t="array" ref="E2422">IF(INDEX(I:I,ROW())&lt;&gt;"",VALUE(TRIM(LEFT(INDEX(I:I,ROW()),6))),0)</f>
        <v>0</v>
      </c>
      <c r="F2422" s="283"/>
      <c r="G2422" s="287"/>
      <c r="H2422" s="302"/>
      <c r="I2422" s="288"/>
      <c r="J2422" s="302"/>
      <c r="K2422" s="303"/>
      <c r="L2422" s="50"/>
      <c r="M2422" s="63"/>
    </row>
    <row r="2423" spans="1:13">
      <c r="A2423" s="44" cm="1">
        <f t="array" aca="1" ref="A2423" ca="1">IF(INDEX(B:B,ROW()),COUNTIF(OFFSET(INDEX(B:B,ROW()),ROW()*-1+6,,ROW()-5),TRUE),0)</f>
        <v>0</v>
      </c>
      <c r="B2423" s="44" t="b" cm="1">
        <f t="array" ref="B2423">AND(分科號=INDEX(E:E,ROW()),INDEX(D:D,ROW())&gt;=分起日,INDEX(D:D,ROW())&lt;=分訖日,IF(分專案="全部",TRUE,INDEX(J:J,ROW())=分專案))</f>
        <v>0</v>
      </c>
      <c r="C2423" s="45" cm="1">
        <f t="array" ref="C2423">IF(INDEX(F:F,ROW())&lt;&gt;"",INDEX(F:F,ROW()),IF(INDEX(E:E,ROW())&lt;&gt;0,INDEX(C:C,ROW()-1),0))</f>
        <v>0</v>
      </c>
      <c r="D2423" s="44" cm="1">
        <f t="array" ref="D2423">IF(INDEX(G:G,ROW())&lt;&gt;"",INDEX(G:G,ROW()),IF(INDEX(E:E,ROW())&lt;&gt;0,INDEX(D:D,ROW()-1),0))</f>
        <v>0</v>
      </c>
      <c r="E2423" s="217" cm="1">
        <f t="array" ref="E2423">IF(INDEX(I:I,ROW())&lt;&gt;"",VALUE(TRIM(LEFT(INDEX(I:I,ROW()),6))),0)</f>
        <v>0</v>
      </c>
      <c r="F2423" s="283"/>
      <c r="G2423" s="287"/>
      <c r="H2423" s="302"/>
      <c r="I2423" s="288"/>
      <c r="J2423" s="302"/>
      <c r="K2423" s="303"/>
      <c r="L2423" s="50"/>
      <c r="M2423" s="63"/>
    </row>
    <row r="2424" spans="1:13">
      <c r="A2424" s="44" cm="1">
        <f t="array" aca="1" ref="A2424" ca="1">IF(INDEX(B:B,ROW()),COUNTIF(OFFSET(INDEX(B:B,ROW()),ROW()*-1+6,,ROW()-5),TRUE),0)</f>
        <v>0</v>
      </c>
      <c r="B2424" s="44" t="b" cm="1">
        <f t="array" ref="B2424">AND(分科號=INDEX(E:E,ROW()),INDEX(D:D,ROW())&gt;=分起日,INDEX(D:D,ROW())&lt;=分訖日,IF(分專案="全部",TRUE,INDEX(J:J,ROW())=分專案))</f>
        <v>0</v>
      </c>
      <c r="C2424" s="45" cm="1">
        <f t="array" ref="C2424">IF(INDEX(F:F,ROW())&lt;&gt;"",INDEX(F:F,ROW()),IF(INDEX(E:E,ROW())&lt;&gt;0,INDEX(C:C,ROW()-1),0))</f>
        <v>0</v>
      </c>
      <c r="D2424" s="44" cm="1">
        <f t="array" ref="D2424">IF(INDEX(G:G,ROW())&lt;&gt;"",INDEX(G:G,ROW()),IF(INDEX(E:E,ROW())&lt;&gt;0,INDEX(D:D,ROW()-1),0))</f>
        <v>0</v>
      </c>
      <c r="E2424" s="217" cm="1">
        <f t="array" ref="E2424">IF(INDEX(I:I,ROW())&lt;&gt;"",VALUE(TRIM(LEFT(INDEX(I:I,ROW()),6))),0)</f>
        <v>0</v>
      </c>
      <c r="F2424" s="283"/>
      <c r="G2424" s="287"/>
      <c r="H2424" s="302"/>
      <c r="I2424" s="288"/>
      <c r="J2424" s="302"/>
      <c r="K2424" s="303"/>
      <c r="L2424" s="50"/>
      <c r="M2424" s="63"/>
    </row>
    <row r="2425" spans="1:13">
      <c r="A2425" s="44" cm="1">
        <f t="array" aca="1" ref="A2425" ca="1">IF(INDEX(B:B,ROW()),COUNTIF(OFFSET(INDEX(B:B,ROW()),ROW()*-1+6,,ROW()-5),TRUE),0)</f>
        <v>0</v>
      </c>
      <c r="B2425" s="44" t="b" cm="1">
        <f t="array" ref="B2425">AND(分科號=INDEX(E:E,ROW()),INDEX(D:D,ROW())&gt;=分起日,INDEX(D:D,ROW())&lt;=分訖日,IF(分專案="全部",TRUE,INDEX(J:J,ROW())=分專案))</f>
        <v>0</v>
      </c>
      <c r="C2425" s="45" cm="1">
        <f t="array" ref="C2425">IF(INDEX(F:F,ROW())&lt;&gt;"",INDEX(F:F,ROW()),IF(INDEX(E:E,ROW())&lt;&gt;0,INDEX(C:C,ROW()-1),0))</f>
        <v>0</v>
      </c>
      <c r="D2425" s="44" cm="1">
        <f t="array" ref="D2425">IF(INDEX(G:G,ROW())&lt;&gt;"",INDEX(G:G,ROW()),IF(INDEX(E:E,ROW())&lt;&gt;0,INDEX(D:D,ROW()-1),0))</f>
        <v>0</v>
      </c>
      <c r="E2425" s="217" cm="1">
        <f t="array" ref="E2425">IF(INDEX(I:I,ROW())&lt;&gt;"",VALUE(TRIM(LEFT(INDEX(I:I,ROW()),6))),0)</f>
        <v>0</v>
      </c>
      <c r="F2425" s="283"/>
      <c r="G2425" s="287"/>
      <c r="H2425" s="302"/>
      <c r="I2425" s="288"/>
      <c r="J2425" s="302"/>
      <c r="K2425" s="303"/>
      <c r="L2425" s="50"/>
      <c r="M2425" s="63"/>
    </row>
    <row r="2426" spans="1:13">
      <c r="A2426" s="44" cm="1">
        <f t="array" aca="1" ref="A2426" ca="1">IF(INDEX(B:B,ROW()),COUNTIF(OFFSET(INDEX(B:B,ROW()),ROW()*-1+6,,ROW()-5),TRUE),0)</f>
        <v>0</v>
      </c>
      <c r="B2426" s="44" t="b" cm="1">
        <f t="array" ref="B2426">AND(分科號=INDEX(E:E,ROW()),INDEX(D:D,ROW())&gt;=分起日,INDEX(D:D,ROW())&lt;=分訖日,IF(分專案="全部",TRUE,INDEX(J:J,ROW())=分專案))</f>
        <v>0</v>
      </c>
      <c r="C2426" s="45" cm="1">
        <f t="array" ref="C2426">IF(INDEX(F:F,ROW())&lt;&gt;"",INDEX(F:F,ROW()),IF(INDEX(E:E,ROW())&lt;&gt;0,INDEX(C:C,ROW()-1),0))</f>
        <v>0</v>
      </c>
      <c r="D2426" s="44" cm="1">
        <f t="array" ref="D2426">IF(INDEX(G:G,ROW())&lt;&gt;"",INDEX(G:G,ROW()),IF(INDEX(E:E,ROW())&lt;&gt;0,INDEX(D:D,ROW()-1),0))</f>
        <v>0</v>
      </c>
      <c r="E2426" s="217" cm="1">
        <f t="array" ref="E2426">IF(INDEX(I:I,ROW())&lt;&gt;"",VALUE(TRIM(LEFT(INDEX(I:I,ROW()),6))),0)</f>
        <v>0</v>
      </c>
      <c r="F2426" s="283"/>
      <c r="G2426" s="287"/>
      <c r="H2426" s="302"/>
      <c r="I2426" s="288"/>
      <c r="J2426" s="302"/>
      <c r="K2426" s="303"/>
      <c r="L2426" s="50"/>
      <c r="M2426" s="63"/>
    </row>
    <row r="2427" spans="1:13">
      <c r="A2427" s="44" cm="1">
        <f t="array" aca="1" ref="A2427" ca="1">IF(INDEX(B:B,ROW()),COUNTIF(OFFSET(INDEX(B:B,ROW()),ROW()*-1+6,,ROW()-5),TRUE),0)</f>
        <v>0</v>
      </c>
      <c r="B2427" s="44" t="b" cm="1">
        <f t="array" ref="B2427">AND(分科號=INDEX(E:E,ROW()),INDEX(D:D,ROW())&gt;=分起日,INDEX(D:D,ROW())&lt;=分訖日,IF(分專案="全部",TRUE,INDEX(J:J,ROW())=分專案))</f>
        <v>0</v>
      </c>
      <c r="C2427" s="45" cm="1">
        <f t="array" ref="C2427">IF(INDEX(F:F,ROW())&lt;&gt;"",INDEX(F:F,ROW()),IF(INDEX(E:E,ROW())&lt;&gt;0,INDEX(C:C,ROW()-1),0))</f>
        <v>0</v>
      </c>
      <c r="D2427" s="44" cm="1">
        <f t="array" ref="D2427">IF(INDEX(G:G,ROW())&lt;&gt;"",INDEX(G:G,ROW()),IF(INDEX(E:E,ROW())&lt;&gt;0,INDEX(D:D,ROW()-1),0))</f>
        <v>0</v>
      </c>
      <c r="E2427" s="217" cm="1">
        <f t="array" ref="E2427">IF(INDEX(I:I,ROW())&lt;&gt;"",VALUE(TRIM(LEFT(INDEX(I:I,ROW()),6))),0)</f>
        <v>0</v>
      </c>
      <c r="F2427" s="283"/>
      <c r="G2427" s="287"/>
      <c r="H2427" s="302"/>
      <c r="I2427" s="288"/>
      <c r="J2427" s="302"/>
      <c r="K2427" s="303"/>
      <c r="L2427" s="50"/>
      <c r="M2427" s="63"/>
    </row>
    <row r="2428" spans="1:13">
      <c r="A2428" s="44" cm="1">
        <f t="array" aca="1" ref="A2428" ca="1">IF(INDEX(B:B,ROW()),COUNTIF(OFFSET(INDEX(B:B,ROW()),ROW()*-1+6,,ROW()-5),TRUE),0)</f>
        <v>0</v>
      </c>
      <c r="B2428" s="44" t="b" cm="1">
        <f t="array" ref="B2428">AND(分科號=INDEX(E:E,ROW()),INDEX(D:D,ROW())&gt;=分起日,INDEX(D:D,ROW())&lt;=分訖日,IF(分專案="全部",TRUE,INDEX(J:J,ROW())=分專案))</f>
        <v>0</v>
      </c>
      <c r="C2428" s="45" cm="1">
        <f t="array" ref="C2428">IF(INDEX(F:F,ROW())&lt;&gt;"",INDEX(F:F,ROW()),IF(INDEX(E:E,ROW())&lt;&gt;0,INDEX(C:C,ROW()-1),0))</f>
        <v>0</v>
      </c>
      <c r="D2428" s="44" cm="1">
        <f t="array" ref="D2428">IF(INDEX(G:G,ROW())&lt;&gt;"",INDEX(G:G,ROW()),IF(INDEX(E:E,ROW())&lt;&gt;0,INDEX(D:D,ROW()-1),0))</f>
        <v>0</v>
      </c>
      <c r="E2428" s="217" cm="1">
        <f t="array" ref="E2428">IF(INDEX(I:I,ROW())&lt;&gt;"",VALUE(TRIM(LEFT(INDEX(I:I,ROW()),6))),0)</f>
        <v>0</v>
      </c>
      <c r="F2428" s="283"/>
      <c r="G2428" s="287"/>
      <c r="H2428" s="302"/>
      <c r="I2428" s="288"/>
      <c r="J2428" s="302"/>
      <c r="K2428" s="303"/>
      <c r="L2428" s="50"/>
      <c r="M2428" s="63"/>
    </row>
    <row r="2429" spans="1:13">
      <c r="A2429" s="44" cm="1">
        <f t="array" aca="1" ref="A2429" ca="1">IF(INDEX(B:B,ROW()),COUNTIF(OFFSET(INDEX(B:B,ROW()),ROW()*-1+6,,ROW()-5),TRUE),0)</f>
        <v>0</v>
      </c>
      <c r="B2429" s="44" t="b" cm="1">
        <f t="array" ref="B2429">AND(分科號=INDEX(E:E,ROW()),INDEX(D:D,ROW())&gt;=分起日,INDEX(D:D,ROW())&lt;=分訖日,IF(分專案="全部",TRUE,INDEX(J:J,ROW())=分專案))</f>
        <v>0</v>
      </c>
      <c r="C2429" s="45" cm="1">
        <f t="array" ref="C2429">IF(INDEX(F:F,ROW())&lt;&gt;"",INDEX(F:F,ROW()),IF(INDEX(E:E,ROW())&lt;&gt;0,INDEX(C:C,ROW()-1),0))</f>
        <v>0</v>
      </c>
      <c r="D2429" s="44" cm="1">
        <f t="array" ref="D2429">IF(INDEX(G:G,ROW())&lt;&gt;"",INDEX(G:G,ROW()),IF(INDEX(E:E,ROW())&lt;&gt;0,INDEX(D:D,ROW()-1),0))</f>
        <v>0</v>
      </c>
      <c r="E2429" s="217" cm="1">
        <f t="array" ref="E2429">IF(INDEX(I:I,ROW())&lt;&gt;"",VALUE(TRIM(LEFT(INDEX(I:I,ROW()),6))),0)</f>
        <v>0</v>
      </c>
      <c r="F2429" s="283"/>
      <c r="G2429" s="287"/>
      <c r="H2429" s="302"/>
      <c r="I2429" s="288"/>
      <c r="J2429" s="302"/>
      <c r="K2429" s="303"/>
      <c r="L2429" s="50"/>
      <c r="M2429" s="63"/>
    </row>
    <row r="2430" spans="1:13">
      <c r="A2430" s="44" cm="1">
        <f t="array" aca="1" ref="A2430" ca="1">IF(INDEX(B:B,ROW()),COUNTIF(OFFSET(INDEX(B:B,ROW()),ROW()*-1+6,,ROW()-5),TRUE),0)</f>
        <v>0</v>
      </c>
      <c r="B2430" s="44" t="b" cm="1">
        <f t="array" ref="B2430">AND(分科號=INDEX(E:E,ROW()),INDEX(D:D,ROW())&gt;=分起日,INDEX(D:D,ROW())&lt;=分訖日,IF(分專案="全部",TRUE,INDEX(J:J,ROW())=分專案))</f>
        <v>0</v>
      </c>
      <c r="C2430" s="45" cm="1">
        <f t="array" ref="C2430">IF(INDEX(F:F,ROW())&lt;&gt;"",INDEX(F:F,ROW()),IF(INDEX(E:E,ROW())&lt;&gt;0,INDEX(C:C,ROW()-1),0))</f>
        <v>0</v>
      </c>
      <c r="D2430" s="44" cm="1">
        <f t="array" ref="D2430">IF(INDEX(G:G,ROW())&lt;&gt;"",INDEX(G:G,ROW()),IF(INDEX(E:E,ROW())&lt;&gt;0,INDEX(D:D,ROW()-1),0))</f>
        <v>0</v>
      </c>
      <c r="E2430" s="217" cm="1">
        <f t="array" ref="E2430">IF(INDEX(I:I,ROW())&lt;&gt;"",VALUE(TRIM(LEFT(INDEX(I:I,ROW()),6))),0)</f>
        <v>0</v>
      </c>
      <c r="F2430" s="283"/>
      <c r="G2430" s="287"/>
      <c r="H2430" s="302"/>
      <c r="I2430" s="288"/>
      <c r="J2430" s="302"/>
      <c r="K2430" s="303"/>
      <c r="L2430" s="50"/>
      <c r="M2430" s="63"/>
    </row>
    <row r="2431" spans="1:13">
      <c r="A2431" s="44" cm="1">
        <f t="array" aca="1" ref="A2431" ca="1">IF(INDEX(B:B,ROW()),COUNTIF(OFFSET(INDEX(B:B,ROW()),ROW()*-1+6,,ROW()-5),TRUE),0)</f>
        <v>0</v>
      </c>
      <c r="B2431" s="44" t="b" cm="1">
        <f t="array" ref="B2431">AND(分科號=INDEX(E:E,ROW()),INDEX(D:D,ROW())&gt;=分起日,INDEX(D:D,ROW())&lt;=分訖日,IF(分專案="全部",TRUE,INDEX(J:J,ROW())=分專案))</f>
        <v>0</v>
      </c>
      <c r="C2431" s="45" cm="1">
        <f t="array" ref="C2431">IF(INDEX(F:F,ROW())&lt;&gt;"",INDEX(F:F,ROW()),IF(INDEX(E:E,ROW())&lt;&gt;0,INDEX(C:C,ROW()-1),0))</f>
        <v>0</v>
      </c>
      <c r="D2431" s="44" cm="1">
        <f t="array" ref="D2431">IF(INDEX(G:G,ROW())&lt;&gt;"",INDEX(G:G,ROW()),IF(INDEX(E:E,ROW())&lt;&gt;0,INDEX(D:D,ROW()-1),0))</f>
        <v>0</v>
      </c>
      <c r="E2431" s="217" cm="1">
        <f t="array" ref="E2431">IF(INDEX(I:I,ROW())&lt;&gt;"",VALUE(TRIM(LEFT(INDEX(I:I,ROW()),6))),0)</f>
        <v>0</v>
      </c>
      <c r="F2431" s="283"/>
      <c r="G2431" s="287"/>
      <c r="H2431" s="302"/>
      <c r="I2431" s="288"/>
      <c r="J2431" s="302"/>
      <c r="K2431" s="303"/>
      <c r="L2431" s="50"/>
      <c r="M2431" s="63"/>
    </row>
    <row r="2432" spans="1:13">
      <c r="A2432" s="44" cm="1">
        <f t="array" aca="1" ref="A2432" ca="1">IF(INDEX(B:B,ROW()),COUNTIF(OFFSET(INDEX(B:B,ROW()),ROW()*-1+6,,ROW()-5),TRUE),0)</f>
        <v>0</v>
      </c>
      <c r="B2432" s="44" t="b" cm="1">
        <f t="array" ref="B2432">AND(分科號=INDEX(E:E,ROW()),INDEX(D:D,ROW())&gt;=分起日,INDEX(D:D,ROW())&lt;=分訖日,IF(分專案="全部",TRUE,INDEX(J:J,ROW())=分專案))</f>
        <v>0</v>
      </c>
      <c r="C2432" s="45" cm="1">
        <f t="array" ref="C2432">IF(INDEX(F:F,ROW())&lt;&gt;"",INDEX(F:F,ROW()),IF(INDEX(E:E,ROW())&lt;&gt;0,INDEX(C:C,ROW()-1),0))</f>
        <v>0</v>
      </c>
      <c r="D2432" s="44" cm="1">
        <f t="array" ref="D2432">IF(INDEX(G:G,ROW())&lt;&gt;"",INDEX(G:G,ROW()),IF(INDEX(E:E,ROW())&lt;&gt;0,INDEX(D:D,ROW()-1),0))</f>
        <v>0</v>
      </c>
      <c r="E2432" s="217" cm="1">
        <f t="array" ref="E2432">IF(INDEX(I:I,ROW())&lt;&gt;"",VALUE(TRIM(LEFT(INDEX(I:I,ROW()),6))),0)</f>
        <v>0</v>
      </c>
      <c r="F2432" s="283"/>
      <c r="G2432" s="287"/>
      <c r="H2432" s="302"/>
      <c r="I2432" s="288"/>
      <c r="J2432" s="302"/>
      <c r="K2432" s="303"/>
      <c r="L2432" s="50"/>
      <c r="M2432" s="63"/>
    </row>
    <row r="2433" spans="1:13">
      <c r="A2433" s="44" cm="1">
        <f t="array" aca="1" ref="A2433" ca="1">IF(INDEX(B:B,ROW()),COUNTIF(OFFSET(INDEX(B:B,ROW()),ROW()*-1+6,,ROW()-5),TRUE),0)</f>
        <v>0</v>
      </c>
      <c r="B2433" s="44" t="b" cm="1">
        <f t="array" ref="B2433">AND(分科號=INDEX(E:E,ROW()),INDEX(D:D,ROW())&gt;=分起日,INDEX(D:D,ROW())&lt;=分訖日,IF(分專案="全部",TRUE,INDEX(J:J,ROW())=分專案))</f>
        <v>0</v>
      </c>
      <c r="C2433" s="45" cm="1">
        <f t="array" ref="C2433">IF(INDEX(F:F,ROW())&lt;&gt;"",INDEX(F:F,ROW()),IF(INDEX(E:E,ROW())&lt;&gt;0,INDEX(C:C,ROW()-1),0))</f>
        <v>0</v>
      </c>
      <c r="D2433" s="44" cm="1">
        <f t="array" ref="D2433">IF(INDEX(G:G,ROW())&lt;&gt;"",INDEX(G:G,ROW()),IF(INDEX(E:E,ROW())&lt;&gt;0,INDEX(D:D,ROW()-1),0))</f>
        <v>0</v>
      </c>
      <c r="E2433" s="217" cm="1">
        <f t="array" ref="E2433">IF(INDEX(I:I,ROW())&lt;&gt;"",VALUE(TRIM(LEFT(INDEX(I:I,ROW()),6))),0)</f>
        <v>0</v>
      </c>
      <c r="F2433" s="283"/>
      <c r="G2433" s="287"/>
      <c r="H2433" s="302"/>
      <c r="I2433" s="288"/>
      <c r="J2433" s="302"/>
      <c r="K2433" s="303"/>
      <c r="L2433" s="50"/>
      <c r="M2433" s="63"/>
    </row>
    <row r="2434" spans="1:13">
      <c r="A2434" s="44" cm="1">
        <f t="array" aca="1" ref="A2434" ca="1">IF(INDEX(B:B,ROW()),COUNTIF(OFFSET(INDEX(B:B,ROW()),ROW()*-1+6,,ROW()-5),TRUE),0)</f>
        <v>0</v>
      </c>
      <c r="B2434" s="44" t="b" cm="1">
        <f t="array" ref="B2434">AND(分科號=INDEX(E:E,ROW()),INDEX(D:D,ROW())&gt;=分起日,INDEX(D:D,ROW())&lt;=分訖日,IF(分專案="全部",TRUE,INDEX(J:J,ROW())=分專案))</f>
        <v>0</v>
      </c>
      <c r="C2434" s="45" cm="1">
        <f t="array" ref="C2434">IF(INDEX(F:F,ROW())&lt;&gt;"",INDEX(F:F,ROW()),IF(INDEX(E:E,ROW())&lt;&gt;0,INDEX(C:C,ROW()-1),0))</f>
        <v>0</v>
      </c>
      <c r="D2434" s="44" cm="1">
        <f t="array" ref="D2434">IF(INDEX(G:G,ROW())&lt;&gt;"",INDEX(G:G,ROW()),IF(INDEX(E:E,ROW())&lt;&gt;0,INDEX(D:D,ROW()-1),0))</f>
        <v>0</v>
      </c>
      <c r="E2434" s="217" cm="1">
        <f t="array" ref="E2434">IF(INDEX(I:I,ROW())&lt;&gt;"",VALUE(TRIM(LEFT(INDEX(I:I,ROW()),6))),0)</f>
        <v>0</v>
      </c>
      <c r="F2434" s="283"/>
      <c r="G2434" s="287"/>
      <c r="H2434" s="302"/>
      <c r="I2434" s="288"/>
      <c r="J2434" s="302"/>
      <c r="K2434" s="303"/>
      <c r="L2434" s="50"/>
      <c r="M2434" s="63"/>
    </row>
    <row r="2435" spans="1:13">
      <c r="A2435" s="44" cm="1">
        <f t="array" aca="1" ref="A2435" ca="1">IF(INDEX(B:B,ROW()),COUNTIF(OFFSET(INDEX(B:B,ROW()),ROW()*-1+6,,ROW()-5),TRUE),0)</f>
        <v>0</v>
      </c>
      <c r="B2435" s="44" t="b" cm="1">
        <f t="array" ref="B2435">AND(分科號=INDEX(E:E,ROW()),INDEX(D:D,ROW())&gt;=分起日,INDEX(D:D,ROW())&lt;=分訖日,IF(分專案="全部",TRUE,INDEX(J:J,ROW())=分專案))</f>
        <v>0</v>
      </c>
      <c r="C2435" s="45" cm="1">
        <f t="array" ref="C2435">IF(INDEX(F:F,ROW())&lt;&gt;"",INDEX(F:F,ROW()),IF(INDEX(E:E,ROW())&lt;&gt;0,INDEX(C:C,ROW()-1),0))</f>
        <v>0</v>
      </c>
      <c r="D2435" s="44" cm="1">
        <f t="array" ref="D2435">IF(INDEX(G:G,ROW())&lt;&gt;"",INDEX(G:G,ROW()),IF(INDEX(E:E,ROW())&lt;&gt;0,INDEX(D:D,ROW()-1),0))</f>
        <v>0</v>
      </c>
      <c r="E2435" s="217" cm="1">
        <f t="array" ref="E2435">IF(INDEX(I:I,ROW())&lt;&gt;"",VALUE(TRIM(LEFT(INDEX(I:I,ROW()),6))),0)</f>
        <v>0</v>
      </c>
      <c r="F2435" s="283"/>
      <c r="G2435" s="287"/>
      <c r="H2435" s="302"/>
      <c r="I2435" s="288"/>
      <c r="J2435" s="302"/>
      <c r="K2435" s="303"/>
      <c r="L2435" s="50"/>
      <c r="M2435" s="63"/>
    </row>
    <row r="2436" spans="1:13">
      <c r="A2436" s="44" cm="1">
        <f t="array" aca="1" ref="A2436" ca="1">IF(INDEX(B:B,ROW()),COUNTIF(OFFSET(INDEX(B:B,ROW()),ROW()*-1+6,,ROW()-5),TRUE),0)</f>
        <v>0</v>
      </c>
      <c r="B2436" s="44" t="b" cm="1">
        <f t="array" ref="B2436">AND(分科號=INDEX(E:E,ROW()),INDEX(D:D,ROW())&gt;=分起日,INDEX(D:D,ROW())&lt;=分訖日,IF(分專案="全部",TRUE,INDEX(J:J,ROW())=分專案))</f>
        <v>0</v>
      </c>
      <c r="C2436" s="45" cm="1">
        <f t="array" ref="C2436">IF(INDEX(F:F,ROW())&lt;&gt;"",INDEX(F:F,ROW()),IF(INDEX(E:E,ROW())&lt;&gt;0,INDEX(C:C,ROW()-1),0))</f>
        <v>0</v>
      </c>
      <c r="D2436" s="44" cm="1">
        <f t="array" ref="D2436">IF(INDEX(G:G,ROW())&lt;&gt;"",INDEX(G:G,ROW()),IF(INDEX(E:E,ROW())&lt;&gt;0,INDEX(D:D,ROW()-1),0))</f>
        <v>0</v>
      </c>
      <c r="E2436" s="217" cm="1">
        <f t="array" ref="E2436">IF(INDEX(I:I,ROW())&lt;&gt;"",VALUE(TRIM(LEFT(INDEX(I:I,ROW()),6))),0)</f>
        <v>0</v>
      </c>
      <c r="F2436" s="283"/>
      <c r="G2436" s="287"/>
      <c r="H2436" s="302"/>
      <c r="I2436" s="288"/>
      <c r="J2436" s="302"/>
      <c r="K2436" s="303"/>
      <c r="L2436" s="50"/>
      <c r="M2436" s="63"/>
    </row>
    <row r="2437" spans="1:13">
      <c r="A2437" s="44" cm="1">
        <f t="array" aca="1" ref="A2437" ca="1">IF(INDEX(B:B,ROW()),COUNTIF(OFFSET(INDEX(B:B,ROW()),ROW()*-1+6,,ROW()-5),TRUE),0)</f>
        <v>0</v>
      </c>
      <c r="B2437" s="44" t="b" cm="1">
        <f t="array" ref="B2437">AND(分科號=INDEX(E:E,ROW()),INDEX(D:D,ROW())&gt;=分起日,INDEX(D:D,ROW())&lt;=分訖日,IF(分專案="全部",TRUE,INDEX(J:J,ROW())=分專案))</f>
        <v>0</v>
      </c>
      <c r="C2437" s="45" cm="1">
        <f t="array" ref="C2437">IF(INDEX(F:F,ROW())&lt;&gt;"",INDEX(F:F,ROW()),IF(INDEX(E:E,ROW())&lt;&gt;0,INDEX(C:C,ROW()-1),0))</f>
        <v>0</v>
      </c>
      <c r="D2437" s="44" cm="1">
        <f t="array" ref="D2437">IF(INDEX(G:G,ROW())&lt;&gt;"",INDEX(G:G,ROW()),IF(INDEX(E:E,ROW())&lt;&gt;0,INDEX(D:D,ROW()-1),0))</f>
        <v>0</v>
      </c>
      <c r="E2437" s="217" cm="1">
        <f t="array" ref="E2437">IF(INDEX(I:I,ROW())&lt;&gt;"",VALUE(TRIM(LEFT(INDEX(I:I,ROW()),6))),0)</f>
        <v>0</v>
      </c>
      <c r="F2437" s="283"/>
      <c r="G2437" s="287"/>
      <c r="H2437" s="302"/>
      <c r="I2437" s="288"/>
      <c r="J2437" s="302"/>
      <c r="K2437" s="303"/>
      <c r="L2437" s="50"/>
      <c r="M2437" s="63"/>
    </row>
    <row r="2438" spans="1:13">
      <c r="A2438" s="44" cm="1">
        <f t="array" aca="1" ref="A2438" ca="1">IF(INDEX(B:B,ROW()),COUNTIF(OFFSET(INDEX(B:B,ROW()),ROW()*-1+6,,ROW()-5),TRUE),0)</f>
        <v>0</v>
      </c>
      <c r="B2438" s="44" t="b" cm="1">
        <f t="array" ref="B2438">AND(分科號=INDEX(E:E,ROW()),INDEX(D:D,ROW())&gt;=分起日,INDEX(D:D,ROW())&lt;=分訖日,IF(分專案="全部",TRUE,INDEX(J:J,ROW())=分專案))</f>
        <v>0</v>
      </c>
      <c r="C2438" s="45" cm="1">
        <f t="array" ref="C2438">IF(INDEX(F:F,ROW())&lt;&gt;"",INDEX(F:F,ROW()),IF(INDEX(E:E,ROW())&lt;&gt;0,INDEX(C:C,ROW()-1),0))</f>
        <v>0</v>
      </c>
      <c r="D2438" s="44" cm="1">
        <f t="array" ref="D2438">IF(INDEX(G:G,ROW())&lt;&gt;"",INDEX(G:G,ROW()),IF(INDEX(E:E,ROW())&lt;&gt;0,INDEX(D:D,ROW()-1),0))</f>
        <v>0</v>
      </c>
      <c r="E2438" s="217" cm="1">
        <f t="array" ref="E2438">IF(INDEX(I:I,ROW())&lt;&gt;"",VALUE(TRIM(LEFT(INDEX(I:I,ROW()),6))),0)</f>
        <v>0</v>
      </c>
      <c r="F2438" s="283"/>
      <c r="G2438" s="287"/>
      <c r="H2438" s="302"/>
      <c r="I2438" s="288"/>
      <c r="J2438" s="302"/>
      <c r="K2438" s="303"/>
      <c r="L2438" s="50"/>
      <c r="M2438" s="63"/>
    </row>
    <row r="2439" spans="1:13">
      <c r="A2439" s="44" cm="1">
        <f t="array" aca="1" ref="A2439" ca="1">IF(INDEX(B:B,ROW()),COUNTIF(OFFSET(INDEX(B:B,ROW()),ROW()*-1+6,,ROW()-5),TRUE),0)</f>
        <v>0</v>
      </c>
      <c r="B2439" s="44" t="b" cm="1">
        <f t="array" ref="B2439">AND(分科號=INDEX(E:E,ROW()),INDEX(D:D,ROW())&gt;=分起日,INDEX(D:D,ROW())&lt;=分訖日,IF(分專案="全部",TRUE,INDEX(J:J,ROW())=分專案))</f>
        <v>0</v>
      </c>
      <c r="C2439" s="45" cm="1">
        <f t="array" ref="C2439">IF(INDEX(F:F,ROW())&lt;&gt;"",INDEX(F:F,ROW()),IF(INDEX(E:E,ROW())&lt;&gt;0,INDEX(C:C,ROW()-1),0))</f>
        <v>0</v>
      </c>
      <c r="D2439" s="44" cm="1">
        <f t="array" ref="D2439">IF(INDEX(G:G,ROW())&lt;&gt;"",INDEX(G:G,ROW()),IF(INDEX(E:E,ROW())&lt;&gt;0,INDEX(D:D,ROW()-1),0))</f>
        <v>0</v>
      </c>
      <c r="E2439" s="217" cm="1">
        <f t="array" ref="E2439">IF(INDEX(I:I,ROW())&lt;&gt;"",VALUE(TRIM(LEFT(INDEX(I:I,ROW()),6))),0)</f>
        <v>0</v>
      </c>
      <c r="F2439" s="283"/>
      <c r="G2439" s="287"/>
      <c r="H2439" s="302"/>
      <c r="I2439" s="288"/>
      <c r="J2439" s="302"/>
      <c r="K2439" s="303"/>
      <c r="L2439" s="50"/>
      <c r="M2439" s="63"/>
    </row>
    <row r="2440" spans="1:13">
      <c r="A2440" s="44" cm="1">
        <f t="array" aca="1" ref="A2440" ca="1">IF(INDEX(B:B,ROW()),COUNTIF(OFFSET(INDEX(B:B,ROW()),ROW()*-1+6,,ROW()-5),TRUE),0)</f>
        <v>0</v>
      </c>
      <c r="B2440" s="44" t="b" cm="1">
        <f t="array" ref="B2440">AND(分科號=INDEX(E:E,ROW()),INDEX(D:D,ROW())&gt;=分起日,INDEX(D:D,ROW())&lt;=分訖日,IF(分專案="全部",TRUE,INDEX(J:J,ROW())=分專案))</f>
        <v>0</v>
      </c>
      <c r="C2440" s="45" cm="1">
        <f t="array" ref="C2440">IF(INDEX(F:F,ROW())&lt;&gt;"",INDEX(F:F,ROW()),IF(INDEX(E:E,ROW())&lt;&gt;0,INDEX(C:C,ROW()-1),0))</f>
        <v>0</v>
      </c>
      <c r="D2440" s="44" cm="1">
        <f t="array" ref="D2440">IF(INDEX(G:G,ROW())&lt;&gt;"",INDEX(G:G,ROW()),IF(INDEX(E:E,ROW())&lt;&gt;0,INDEX(D:D,ROW()-1),0))</f>
        <v>0</v>
      </c>
      <c r="E2440" s="217" cm="1">
        <f t="array" ref="E2440">IF(INDEX(I:I,ROW())&lt;&gt;"",VALUE(TRIM(LEFT(INDEX(I:I,ROW()),6))),0)</f>
        <v>0</v>
      </c>
      <c r="F2440" s="283"/>
      <c r="G2440" s="287"/>
      <c r="H2440" s="302"/>
      <c r="I2440" s="288"/>
      <c r="J2440" s="302"/>
      <c r="K2440" s="303"/>
      <c r="L2440" s="50"/>
      <c r="M2440" s="63"/>
    </row>
    <row r="2441" spans="1:13">
      <c r="A2441" s="44" cm="1">
        <f t="array" aca="1" ref="A2441" ca="1">IF(INDEX(B:B,ROW()),COUNTIF(OFFSET(INDEX(B:B,ROW()),ROW()*-1+6,,ROW()-5),TRUE),0)</f>
        <v>0</v>
      </c>
      <c r="B2441" s="44" t="b" cm="1">
        <f t="array" ref="B2441">AND(分科號=INDEX(E:E,ROW()),INDEX(D:D,ROW())&gt;=分起日,INDEX(D:D,ROW())&lt;=分訖日,IF(分專案="全部",TRUE,INDEX(J:J,ROW())=分專案))</f>
        <v>0</v>
      </c>
      <c r="C2441" s="45" cm="1">
        <f t="array" ref="C2441">IF(INDEX(F:F,ROW())&lt;&gt;"",INDEX(F:F,ROW()),IF(INDEX(E:E,ROW())&lt;&gt;0,INDEX(C:C,ROW()-1),0))</f>
        <v>0</v>
      </c>
      <c r="D2441" s="44" cm="1">
        <f t="array" ref="D2441">IF(INDEX(G:G,ROW())&lt;&gt;"",INDEX(G:G,ROW()),IF(INDEX(E:E,ROW())&lt;&gt;0,INDEX(D:D,ROW()-1),0))</f>
        <v>0</v>
      </c>
      <c r="E2441" s="217" cm="1">
        <f t="array" ref="E2441">IF(INDEX(I:I,ROW())&lt;&gt;"",VALUE(TRIM(LEFT(INDEX(I:I,ROW()),6))),0)</f>
        <v>0</v>
      </c>
      <c r="F2441" s="283"/>
      <c r="G2441" s="287"/>
      <c r="H2441" s="302"/>
      <c r="I2441" s="288"/>
      <c r="J2441" s="302"/>
      <c r="K2441" s="303"/>
      <c r="L2441" s="50"/>
      <c r="M2441" s="63"/>
    </row>
    <row r="2442" spans="1:13">
      <c r="A2442" s="44" cm="1">
        <f t="array" aca="1" ref="A2442" ca="1">IF(INDEX(B:B,ROW()),COUNTIF(OFFSET(INDEX(B:B,ROW()),ROW()*-1+6,,ROW()-5),TRUE),0)</f>
        <v>0</v>
      </c>
      <c r="B2442" s="44" t="b" cm="1">
        <f t="array" ref="B2442">AND(分科號=INDEX(E:E,ROW()),INDEX(D:D,ROW())&gt;=分起日,INDEX(D:D,ROW())&lt;=分訖日,IF(分專案="全部",TRUE,INDEX(J:J,ROW())=分專案))</f>
        <v>0</v>
      </c>
      <c r="C2442" s="45" cm="1">
        <f t="array" ref="C2442">IF(INDEX(F:F,ROW())&lt;&gt;"",INDEX(F:F,ROW()),IF(INDEX(E:E,ROW())&lt;&gt;0,INDEX(C:C,ROW()-1),0))</f>
        <v>0</v>
      </c>
      <c r="D2442" s="44" cm="1">
        <f t="array" ref="D2442">IF(INDEX(G:G,ROW())&lt;&gt;"",INDEX(G:G,ROW()),IF(INDEX(E:E,ROW())&lt;&gt;0,INDEX(D:D,ROW()-1),0))</f>
        <v>0</v>
      </c>
      <c r="E2442" s="217" cm="1">
        <f t="array" ref="E2442">IF(INDEX(I:I,ROW())&lt;&gt;"",VALUE(TRIM(LEFT(INDEX(I:I,ROW()),6))),0)</f>
        <v>0</v>
      </c>
      <c r="F2442" s="283"/>
      <c r="G2442" s="287"/>
      <c r="H2442" s="302"/>
      <c r="I2442" s="288"/>
      <c r="J2442" s="302"/>
      <c r="K2442" s="303"/>
      <c r="L2442" s="50"/>
      <c r="M2442" s="63"/>
    </row>
    <row r="2443" spans="1:13">
      <c r="A2443" s="44" cm="1">
        <f t="array" aca="1" ref="A2443" ca="1">IF(INDEX(B:B,ROW()),COUNTIF(OFFSET(INDEX(B:B,ROW()),ROW()*-1+6,,ROW()-5),TRUE),0)</f>
        <v>0</v>
      </c>
      <c r="B2443" s="44" t="b" cm="1">
        <f t="array" ref="B2443">AND(分科號=INDEX(E:E,ROW()),INDEX(D:D,ROW())&gt;=分起日,INDEX(D:D,ROW())&lt;=分訖日,IF(分專案="全部",TRUE,INDEX(J:J,ROW())=分專案))</f>
        <v>0</v>
      </c>
      <c r="C2443" s="45" cm="1">
        <f t="array" ref="C2443">IF(INDEX(F:F,ROW())&lt;&gt;"",INDEX(F:F,ROW()),IF(INDEX(E:E,ROW())&lt;&gt;0,INDEX(C:C,ROW()-1),0))</f>
        <v>0</v>
      </c>
      <c r="D2443" s="44" cm="1">
        <f t="array" ref="D2443">IF(INDEX(G:G,ROW())&lt;&gt;"",INDEX(G:G,ROW()),IF(INDEX(E:E,ROW())&lt;&gt;0,INDEX(D:D,ROW()-1),0))</f>
        <v>0</v>
      </c>
      <c r="E2443" s="217" cm="1">
        <f t="array" ref="E2443">IF(INDEX(I:I,ROW())&lt;&gt;"",VALUE(TRIM(LEFT(INDEX(I:I,ROW()),6))),0)</f>
        <v>0</v>
      </c>
      <c r="F2443" s="283"/>
      <c r="G2443" s="287"/>
      <c r="H2443" s="302"/>
      <c r="I2443" s="288"/>
      <c r="J2443" s="302"/>
      <c r="K2443" s="303"/>
      <c r="L2443" s="50"/>
      <c r="M2443" s="63"/>
    </row>
    <row r="2444" spans="1:13">
      <c r="A2444" s="44" cm="1">
        <f t="array" aca="1" ref="A2444" ca="1">IF(INDEX(B:B,ROW()),COUNTIF(OFFSET(INDEX(B:B,ROW()),ROW()*-1+6,,ROW()-5),TRUE),0)</f>
        <v>0</v>
      </c>
      <c r="B2444" s="44" t="b" cm="1">
        <f t="array" ref="B2444">AND(分科號=INDEX(E:E,ROW()),INDEX(D:D,ROW())&gt;=分起日,INDEX(D:D,ROW())&lt;=分訖日,IF(分專案="全部",TRUE,INDEX(J:J,ROW())=分專案))</f>
        <v>0</v>
      </c>
      <c r="C2444" s="45" cm="1">
        <f t="array" ref="C2444">IF(INDEX(F:F,ROW())&lt;&gt;"",INDEX(F:F,ROW()),IF(INDEX(E:E,ROW())&lt;&gt;0,INDEX(C:C,ROW()-1),0))</f>
        <v>0</v>
      </c>
      <c r="D2444" s="44" cm="1">
        <f t="array" ref="D2444">IF(INDEX(G:G,ROW())&lt;&gt;"",INDEX(G:G,ROW()),IF(INDEX(E:E,ROW())&lt;&gt;0,INDEX(D:D,ROW()-1),0))</f>
        <v>0</v>
      </c>
      <c r="E2444" s="217" cm="1">
        <f t="array" ref="E2444">IF(INDEX(I:I,ROW())&lt;&gt;"",VALUE(TRIM(LEFT(INDEX(I:I,ROW()),6))),0)</f>
        <v>0</v>
      </c>
      <c r="F2444" s="283"/>
      <c r="G2444" s="287"/>
      <c r="H2444" s="302"/>
      <c r="I2444" s="288"/>
      <c r="J2444" s="302"/>
      <c r="K2444" s="303"/>
      <c r="L2444" s="50"/>
      <c r="M2444" s="63"/>
    </row>
    <row r="2445" spans="1:13">
      <c r="A2445" s="44" cm="1">
        <f t="array" aca="1" ref="A2445" ca="1">IF(INDEX(B:B,ROW()),COUNTIF(OFFSET(INDEX(B:B,ROW()),ROW()*-1+6,,ROW()-5),TRUE),0)</f>
        <v>0</v>
      </c>
      <c r="B2445" s="44" t="b" cm="1">
        <f t="array" ref="B2445">AND(分科號=INDEX(E:E,ROW()),INDEX(D:D,ROW())&gt;=分起日,INDEX(D:D,ROW())&lt;=分訖日,IF(分專案="全部",TRUE,INDEX(J:J,ROW())=分專案))</f>
        <v>0</v>
      </c>
      <c r="C2445" s="45" cm="1">
        <f t="array" ref="C2445">IF(INDEX(F:F,ROW())&lt;&gt;"",INDEX(F:F,ROW()),IF(INDEX(E:E,ROW())&lt;&gt;0,INDEX(C:C,ROW()-1),0))</f>
        <v>0</v>
      </c>
      <c r="D2445" s="44" cm="1">
        <f t="array" ref="D2445">IF(INDEX(G:G,ROW())&lt;&gt;"",INDEX(G:G,ROW()),IF(INDEX(E:E,ROW())&lt;&gt;0,INDEX(D:D,ROW()-1),0))</f>
        <v>0</v>
      </c>
      <c r="E2445" s="217" cm="1">
        <f t="array" ref="E2445">IF(INDEX(I:I,ROW())&lt;&gt;"",VALUE(TRIM(LEFT(INDEX(I:I,ROW()),6))),0)</f>
        <v>0</v>
      </c>
      <c r="F2445" s="283"/>
      <c r="G2445" s="287"/>
      <c r="H2445" s="302"/>
      <c r="I2445" s="288"/>
      <c r="J2445" s="302"/>
      <c r="K2445" s="303"/>
      <c r="L2445" s="50"/>
      <c r="M2445" s="63"/>
    </row>
    <row r="2446" spans="1:13">
      <c r="A2446" s="44" cm="1">
        <f t="array" aca="1" ref="A2446" ca="1">IF(INDEX(B:B,ROW()),COUNTIF(OFFSET(INDEX(B:B,ROW()),ROW()*-1+6,,ROW()-5),TRUE),0)</f>
        <v>0</v>
      </c>
      <c r="B2446" s="44" t="b" cm="1">
        <f t="array" ref="B2446">AND(分科號=INDEX(E:E,ROW()),INDEX(D:D,ROW())&gt;=分起日,INDEX(D:D,ROW())&lt;=分訖日,IF(分專案="全部",TRUE,INDEX(J:J,ROW())=分專案))</f>
        <v>0</v>
      </c>
      <c r="C2446" s="45" cm="1">
        <f t="array" ref="C2446">IF(INDEX(F:F,ROW())&lt;&gt;"",INDEX(F:F,ROW()),IF(INDEX(E:E,ROW())&lt;&gt;0,INDEX(C:C,ROW()-1),0))</f>
        <v>0</v>
      </c>
      <c r="D2446" s="44" cm="1">
        <f t="array" ref="D2446">IF(INDEX(G:G,ROW())&lt;&gt;"",INDEX(G:G,ROW()),IF(INDEX(E:E,ROW())&lt;&gt;0,INDEX(D:D,ROW()-1),0))</f>
        <v>0</v>
      </c>
      <c r="E2446" s="217" cm="1">
        <f t="array" ref="E2446">IF(INDEX(I:I,ROW())&lt;&gt;"",VALUE(TRIM(LEFT(INDEX(I:I,ROW()),6))),0)</f>
        <v>0</v>
      </c>
      <c r="F2446" s="283"/>
      <c r="G2446" s="287"/>
      <c r="H2446" s="302"/>
      <c r="I2446" s="288"/>
      <c r="J2446" s="302"/>
      <c r="K2446" s="303"/>
      <c r="L2446" s="50"/>
      <c r="M2446" s="63"/>
    </row>
    <row r="2447" spans="1:13">
      <c r="A2447" s="44" cm="1">
        <f t="array" aca="1" ref="A2447" ca="1">IF(INDEX(B:B,ROW()),COUNTIF(OFFSET(INDEX(B:B,ROW()),ROW()*-1+6,,ROW()-5),TRUE),0)</f>
        <v>0</v>
      </c>
      <c r="B2447" s="44" t="b" cm="1">
        <f t="array" ref="B2447">AND(分科號=INDEX(E:E,ROW()),INDEX(D:D,ROW())&gt;=分起日,INDEX(D:D,ROW())&lt;=分訖日,IF(分專案="全部",TRUE,INDEX(J:J,ROW())=分專案))</f>
        <v>0</v>
      </c>
      <c r="C2447" s="45" cm="1">
        <f t="array" ref="C2447">IF(INDEX(F:F,ROW())&lt;&gt;"",INDEX(F:F,ROW()),IF(INDEX(E:E,ROW())&lt;&gt;0,INDEX(C:C,ROW()-1),0))</f>
        <v>0</v>
      </c>
      <c r="D2447" s="44" cm="1">
        <f t="array" ref="D2447">IF(INDEX(G:G,ROW())&lt;&gt;"",INDEX(G:G,ROW()),IF(INDEX(E:E,ROW())&lt;&gt;0,INDEX(D:D,ROW()-1),0))</f>
        <v>0</v>
      </c>
      <c r="E2447" s="217" cm="1">
        <f t="array" ref="E2447">IF(INDEX(I:I,ROW())&lt;&gt;"",VALUE(TRIM(LEFT(INDEX(I:I,ROW()),6))),0)</f>
        <v>0</v>
      </c>
      <c r="F2447" s="283"/>
      <c r="G2447" s="287"/>
      <c r="H2447" s="302"/>
      <c r="I2447" s="288"/>
      <c r="J2447" s="302"/>
      <c r="K2447" s="303"/>
      <c r="L2447" s="50"/>
      <c r="M2447" s="63"/>
    </row>
    <row r="2448" spans="1:13">
      <c r="A2448" s="44" cm="1">
        <f t="array" aca="1" ref="A2448" ca="1">IF(INDEX(B:B,ROW()),COUNTIF(OFFSET(INDEX(B:B,ROW()),ROW()*-1+6,,ROW()-5),TRUE),0)</f>
        <v>0</v>
      </c>
      <c r="B2448" s="44" t="b" cm="1">
        <f t="array" ref="B2448">AND(分科號=INDEX(E:E,ROW()),INDEX(D:D,ROW())&gt;=分起日,INDEX(D:D,ROW())&lt;=分訖日,IF(分專案="全部",TRUE,INDEX(J:J,ROW())=分專案))</f>
        <v>0</v>
      </c>
      <c r="C2448" s="45" cm="1">
        <f t="array" ref="C2448">IF(INDEX(F:F,ROW())&lt;&gt;"",INDEX(F:F,ROW()),IF(INDEX(E:E,ROW())&lt;&gt;0,INDEX(C:C,ROW()-1),0))</f>
        <v>0</v>
      </c>
      <c r="D2448" s="44" cm="1">
        <f t="array" ref="D2448">IF(INDEX(G:G,ROW())&lt;&gt;"",INDEX(G:G,ROW()),IF(INDEX(E:E,ROW())&lt;&gt;0,INDEX(D:D,ROW()-1),0))</f>
        <v>0</v>
      </c>
      <c r="E2448" s="217" cm="1">
        <f t="array" ref="E2448">IF(INDEX(I:I,ROW())&lt;&gt;"",VALUE(TRIM(LEFT(INDEX(I:I,ROW()),6))),0)</f>
        <v>0</v>
      </c>
      <c r="F2448" s="283"/>
      <c r="G2448" s="287"/>
      <c r="H2448" s="302"/>
      <c r="I2448" s="288"/>
      <c r="J2448" s="302"/>
      <c r="K2448" s="303"/>
      <c r="L2448" s="50"/>
      <c r="M2448" s="63"/>
    </row>
    <row r="2449" spans="1:13">
      <c r="A2449" s="44" cm="1">
        <f t="array" aca="1" ref="A2449" ca="1">IF(INDEX(B:B,ROW()),COUNTIF(OFFSET(INDEX(B:B,ROW()),ROW()*-1+6,,ROW()-5),TRUE),0)</f>
        <v>0</v>
      </c>
      <c r="B2449" s="44" t="b" cm="1">
        <f t="array" ref="B2449">AND(分科號=INDEX(E:E,ROW()),INDEX(D:D,ROW())&gt;=分起日,INDEX(D:D,ROW())&lt;=分訖日,IF(分專案="全部",TRUE,INDEX(J:J,ROW())=分專案))</f>
        <v>0</v>
      </c>
      <c r="C2449" s="45" cm="1">
        <f t="array" ref="C2449">IF(INDEX(F:F,ROW())&lt;&gt;"",INDEX(F:F,ROW()),IF(INDEX(E:E,ROW())&lt;&gt;0,INDEX(C:C,ROW()-1),0))</f>
        <v>0</v>
      </c>
      <c r="D2449" s="44" cm="1">
        <f t="array" ref="D2449">IF(INDEX(G:G,ROW())&lt;&gt;"",INDEX(G:G,ROW()),IF(INDEX(E:E,ROW())&lt;&gt;0,INDEX(D:D,ROW()-1),0))</f>
        <v>0</v>
      </c>
      <c r="E2449" s="217" cm="1">
        <f t="array" ref="E2449">IF(INDEX(I:I,ROW())&lt;&gt;"",VALUE(TRIM(LEFT(INDEX(I:I,ROW()),6))),0)</f>
        <v>0</v>
      </c>
      <c r="F2449" s="283"/>
      <c r="G2449" s="287"/>
      <c r="H2449" s="302"/>
      <c r="I2449" s="288"/>
      <c r="J2449" s="302"/>
      <c r="K2449" s="303"/>
      <c r="L2449" s="50"/>
      <c r="M2449" s="63"/>
    </row>
    <row r="2450" spans="1:13">
      <c r="A2450" s="44" cm="1">
        <f t="array" aca="1" ref="A2450" ca="1">IF(INDEX(B:B,ROW()),COUNTIF(OFFSET(INDEX(B:B,ROW()),ROW()*-1+6,,ROW()-5),TRUE),0)</f>
        <v>0</v>
      </c>
      <c r="B2450" s="44" t="b" cm="1">
        <f t="array" ref="B2450">AND(分科號=INDEX(E:E,ROW()),INDEX(D:D,ROW())&gt;=分起日,INDEX(D:D,ROW())&lt;=分訖日,IF(分專案="全部",TRUE,INDEX(J:J,ROW())=分專案))</f>
        <v>0</v>
      </c>
      <c r="C2450" s="45" cm="1">
        <f t="array" ref="C2450">IF(INDEX(F:F,ROW())&lt;&gt;"",INDEX(F:F,ROW()),IF(INDEX(E:E,ROW())&lt;&gt;0,INDEX(C:C,ROW()-1),0))</f>
        <v>0</v>
      </c>
      <c r="D2450" s="44" cm="1">
        <f t="array" ref="D2450">IF(INDEX(G:G,ROW())&lt;&gt;"",INDEX(G:G,ROW()),IF(INDEX(E:E,ROW())&lt;&gt;0,INDEX(D:D,ROW()-1),0))</f>
        <v>0</v>
      </c>
      <c r="E2450" s="217" cm="1">
        <f t="array" ref="E2450">IF(INDEX(I:I,ROW())&lt;&gt;"",VALUE(TRIM(LEFT(INDEX(I:I,ROW()),6))),0)</f>
        <v>0</v>
      </c>
      <c r="F2450" s="283"/>
      <c r="G2450" s="287"/>
      <c r="H2450" s="302"/>
      <c r="I2450" s="288"/>
      <c r="J2450" s="302"/>
      <c r="K2450" s="303"/>
      <c r="L2450" s="50"/>
      <c r="M2450" s="63"/>
    </row>
    <row r="2451" spans="1:13">
      <c r="A2451" s="44" cm="1">
        <f t="array" aca="1" ref="A2451" ca="1">IF(INDEX(B:B,ROW()),COUNTIF(OFFSET(INDEX(B:B,ROW()),ROW()*-1+6,,ROW()-5),TRUE),0)</f>
        <v>0</v>
      </c>
      <c r="B2451" s="44" t="b" cm="1">
        <f t="array" ref="B2451">AND(分科號=INDEX(E:E,ROW()),INDEX(D:D,ROW())&gt;=分起日,INDEX(D:D,ROW())&lt;=分訖日,IF(分專案="全部",TRUE,INDEX(J:J,ROW())=分專案))</f>
        <v>0</v>
      </c>
      <c r="C2451" s="45" cm="1">
        <f t="array" ref="C2451">IF(INDEX(F:F,ROW())&lt;&gt;"",INDEX(F:F,ROW()),IF(INDEX(E:E,ROW())&lt;&gt;0,INDEX(C:C,ROW()-1),0))</f>
        <v>0</v>
      </c>
      <c r="D2451" s="44" cm="1">
        <f t="array" ref="D2451">IF(INDEX(G:G,ROW())&lt;&gt;"",INDEX(G:G,ROW()),IF(INDEX(E:E,ROW())&lt;&gt;0,INDEX(D:D,ROW()-1),0))</f>
        <v>0</v>
      </c>
      <c r="E2451" s="217" cm="1">
        <f t="array" ref="E2451">IF(INDEX(I:I,ROW())&lt;&gt;"",VALUE(TRIM(LEFT(INDEX(I:I,ROW()),6))),0)</f>
        <v>0</v>
      </c>
      <c r="F2451" s="283"/>
      <c r="G2451" s="287"/>
      <c r="H2451" s="302"/>
      <c r="I2451" s="288"/>
      <c r="J2451" s="302"/>
      <c r="K2451" s="303"/>
      <c r="L2451" s="50"/>
      <c r="M2451" s="63"/>
    </row>
    <row r="2452" spans="1:13">
      <c r="A2452" s="44" cm="1">
        <f t="array" aca="1" ref="A2452" ca="1">IF(INDEX(B:B,ROW()),COUNTIF(OFFSET(INDEX(B:B,ROW()),ROW()*-1+6,,ROW()-5),TRUE),0)</f>
        <v>0</v>
      </c>
      <c r="B2452" s="44" t="b" cm="1">
        <f t="array" ref="B2452">AND(分科號=INDEX(E:E,ROW()),INDEX(D:D,ROW())&gt;=分起日,INDEX(D:D,ROW())&lt;=分訖日,IF(分專案="全部",TRUE,INDEX(J:J,ROW())=分專案))</f>
        <v>0</v>
      </c>
      <c r="C2452" s="45" cm="1">
        <f t="array" ref="C2452">IF(INDEX(F:F,ROW())&lt;&gt;"",INDEX(F:F,ROW()),IF(INDEX(E:E,ROW())&lt;&gt;0,INDEX(C:C,ROW()-1),0))</f>
        <v>0</v>
      </c>
      <c r="D2452" s="44" cm="1">
        <f t="array" ref="D2452">IF(INDEX(G:G,ROW())&lt;&gt;"",INDEX(G:G,ROW()),IF(INDEX(E:E,ROW())&lt;&gt;0,INDEX(D:D,ROW()-1),0))</f>
        <v>0</v>
      </c>
      <c r="E2452" s="217" cm="1">
        <f t="array" ref="E2452">IF(INDEX(I:I,ROW())&lt;&gt;"",VALUE(TRIM(LEFT(INDEX(I:I,ROW()),6))),0)</f>
        <v>0</v>
      </c>
      <c r="F2452" s="283"/>
      <c r="G2452" s="287"/>
      <c r="H2452" s="302"/>
      <c r="I2452" s="288"/>
      <c r="J2452" s="302"/>
      <c r="K2452" s="303"/>
      <c r="L2452" s="50"/>
      <c r="M2452" s="63"/>
    </row>
    <row r="2453" spans="1:13">
      <c r="A2453" s="44" cm="1">
        <f t="array" aca="1" ref="A2453" ca="1">IF(INDEX(B:B,ROW()),COUNTIF(OFFSET(INDEX(B:B,ROW()),ROW()*-1+6,,ROW()-5),TRUE),0)</f>
        <v>0</v>
      </c>
      <c r="B2453" s="44" t="b" cm="1">
        <f t="array" ref="B2453">AND(分科號=INDEX(E:E,ROW()),INDEX(D:D,ROW())&gt;=分起日,INDEX(D:D,ROW())&lt;=分訖日,IF(分專案="全部",TRUE,INDEX(J:J,ROW())=分專案))</f>
        <v>0</v>
      </c>
      <c r="C2453" s="45" cm="1">
        <f t="array" ref="C2453">IF(INDEX(F:F,ROW())&lt;&gt;"",INDEX(F:F,ROW()),IF(INDEX(E:E,ROW())&lt;&gt;0,INDEX(C:C,ROW()-1),0))</f>
        <v>0</v>
      </c>
      <c r="D2453" s="44" cm="1">
        <f t="array" ref="D2453">IF(INDEX(G:G,ROW())&lt;&gt;"",INDEX(G:G,ROW()),IF(INDEX(E:E,ROW())&lt;&gt;0,INDEX(D:D,ROW()-1),0))</f>
        <v>0</v>
      </c>
      <c r="E2453" s="217" cm="1">
        <f t="array" ref="E2453">IF(INDEX(I:I,ROW())&lt;&gt;"",VALUE(TRIM(LEFT(INDEX(I:I,ROW()),6))),0)</f>
        <v>0</v>
      </c>
      <c r="F2453" s="283"/>
      <c r="G2453" s="287"/>
      <c r="H2453" s="302"/>
      <c r="I2453" s="288"/>
      <c r="J2453" s="302"/>
      <c r="K2453" s="303"/>
      <c r="L2453" s="50"/>
      <c r="M2453" s="63"/>
    </row>
    <row r="2454" spans="1:13">
      <c r="A2454" s="44" cm="1">
        <f t="array" aca="1" ref="A2454" ca="1">IF(INDEX(B:B,ROW()),COUNTIF(OFFSET(INDEX(B:B,ROW()),ROW()*-1+6,,ROW()-5),TRUE),0)</f>
        <v>0</v>
      </c>
      <c r="B2454" s="44" t="b" cm="1">
        <f t="array" ref="B2454">AND(分科號=INDEX(E:E,ROW()),INDEX(D:D,ROW())&gt;=分起日,INDEX(D:D,ROW())&lt;=分訖日,IF(分專案="全部",TRUE,INDEX(J:J,ROW())=分專案))</f>
        <v>0</v>
      </c>
      <c r="C2454" s="45" cm="1">
        <f t="array" ref="C2454">IF(INDEX(F:F,ROW())&lt;&gt;"",INDEX(F:F,ROW()),IF(INDEX(E:E,ROW())&lt;&gt;0,INDEX(C:C,ROW()-1),0))</f>
        <v>0</v>
      </c>
      <c r="D2454" s="44" cm="1">
        <f t="array" ref="D2454">IF(INDEX(G:G,ROW())&lt;&gt;"",INDEX(G:G,ROW()),IF(INDEX(E:E,ROW())&lt;&gt;0,INDEX(D:D,ROW()-1),0))</f>
        <v>0</v>
      </c>
      <c r="E2454" s="217" cm="1">
        <f t="array" ref="E2454">IF(INDEX(I:I,ROW())&lt;&gt;"",VALUE(TRIM(LEFT(INDEX(I:I,ROW()),6))),0)</f>
        <v>0</v>
      </c>
      <c r="F2454" s="283"/>
      <c r="G2454" s="287"/>
      <c r="H2454" s="302"/>
      <c r="I2454" s="288"/>
      <c r="J2454" s="302"/>
      <c r="K2454" s="303"/>
      <c r="L2454" s="50"/>
      <c r="M2454" s="63"/>
    </row>
    <row r="2455" spans="1:13">
      <c r="A2455" s="44" cm="1">
        <f t="array" aca="1" ref="A2455" ca="1">IF(INDEX(B:B,ROW()),COUNTIF(OFFSET(INDEX(B:B,ROW()),ROW()*-1+6,,ROW()-5),TRUE),0)</f>
        <v>0</v>
      </c>
      <c r="B2455" s="44" t="b" cm="1">
        <f t="array" ref="B2455">AND(分科號=INDEX(E:E,ROW()),INDEX(D:D,ROW())&gt;=分起日,INDEX(D:D,ROW())&lt;=分訖日,IF(分專案="全部",TRUE,INDEX(J:J,ROW())=分專案))</f>
        <v>0</v>
      </c>
      <c r="C2455" s="45" cm="1">
        <f t="array" ref="C2455">IF(INDEX(F:F,ROW())&lt;&gt;"",INDEX(F:F,ROW()),IF(INDEX(E:E,ROW())&lt;&gt;0,INDEX(C:C,ROW()-1),0))</f>
        <v>0</v>
      </c>
      <c r="D2455" s="44" cm="1">
        <f t="array" ref="D2455">IF(INDEX(G:G,ROW())&lt;&gt;"",INDEX(G:G,ROW()),IF(INDEX(E:E,ROW())&lt;&gt;0,INDEX(D:D,ROW()-1),0))</f>
        <v>0</v>
      </c>
      <c r="E2455" s="217" cm="1">
        <f t="array" ref="E2455">IF(INDEX(I:I,ROW())&lt;&gt;"",VALUE(TRIM(LEFT(INDEX(I:I,ROW()),6))),0)</f>
        <v>0</v>
      </c>
      <c r="F2455" s="283"/>
      <c r="G2455" s="287"/>
      <c r="H2455" s="302"/>
      <c r="I2455" s="288"/>
      <c r="J2455" s="302"/>
      <c r="K2455" s="303"/>
      <c r="L2455" s="50"/>
      <c r="M2455" s="63"/>
    </row>
    <row r="2456" spans="1:13">
      <c r="A2456" s="44" cm="1">
        <f t="array" aca="1" ref="A2456" ca="1">IF(INDEX(B:B,ROW()),COUNTIF(OFFSET(INDEX(B:B,ROW()),ROW()*-1+6,,ROW()-5),TRUE),0)</f>
        <v>0</v>
      </c>
      <c r="B2456" s="44" t="b" cm="1">
        <f t="array" ref="B2456">AND(分科號=INDEX(E:E,ROW()),INDEX(D:D,ROW())&gt;=分起日,INDEX(D:D,ROW())&lt;=分訖日,IF(分專案="全部",TRUE,INDEX(J:J,ROW())=分專案))</f>
        <v>0</v>
      </c>
      <c r="C2456" s="45" cm="1">
        <f t="array" ref="C2456">IF(INDEX(F:F,ROW())&lt;&gt;"",INDEX(F:F,ROW()),IF(INDEX(E:E,ROW())&lt;&gt;0,INDEX(C:C,ROW()-1),0))</f>
        <v>0</v>
      </c>
      <c r="D2456" s="44" cm="1">
        <f t="array" ref="D2456">IF(INDEX(G:G,ROW())&lt;&gt;"",INDEX(G:G,ROW()),IF(INDEX(E:E,ROW())&lt;&gt;0,INDEX(D:D,ROW()-1),0))</f>
        <v>0</v>
      </c>
      <c r="E2456" s="217" cm="1">
        <f t="array" ref="E2456">IF(INDEX(I:I,ROW())&lt;&gt;"",VALUE(TRIM(LEFT(INDEX(I:I,ROW()),6))),0)</f>
        <v>0</v>
      </c>
      <c r="F2456" s="283"/>
      <c r="G2456" s="287"/>
      <c r="H2456" s="302"/>
      <c r="I2456" s="288"/>
      <c r="J2456" s="302"/>
      <c r="K2456" s="303"/>
      <c r="L2456" s="50"/>
      <c r="M2456" s="63"/>
    </row>
    <row r="2457" spans="1:13">
      <c r="A2457" s="44" cm="1">
        <f t="array" aca="1" ref="A2457" ca="1">IF(INDEX(B:B,ROW()),COUNTIF(OFFSET(INDEX(B:B,ROW()),ROW()*-1+6,,ROW()-5),TRUE),0)</f>
        <v>0</v>
      </c>
      <c r="B2457" s="44" t="b" cm="1">
        <f t="array" ref="B2457">AND(分科號=INDEX(E:E,ROW()),INDEX(D:D,ROW())&gt;=分起日,INDEX(D:D,ROW())&lt;=分訖日,IF(分專案="全部",TRUE,INDEX(J:J,ROW())=分專案))</f>
        <v>0</v>
      </c>
      <c r="C2457" s="45" cm="1">
        <f t="array" ref="C2457">IF(INDEX(F:F,ROW())&lt;&gt;"",INDEX(F:F,ROW()),IF(INDEX(E:E,ROW())&lt;&gt;0,INDEX(C:C,ROW()-1),0))</f>
        <v>0</v>
      </c>
      <c r="D2457" s="44" cm="1">
        <f t="array" ref="D2457">IF(INDEX(G:G,ROW())&lt;&gt;"",INDEX(G:G,ROW()),IF(INDEX(E:E,ROW())&lt;&gt;0,INDEX(D:D,ROW()-1),0))</f>
        <v>0</v>
      </c>
      <c r="E2457" s="217" cm="1">
        <f t="array" ref="E2457">IF(INDEX(I:I,ROW())&lt;&gt;"",VALUE(TRIM(LEFT(INDEX(I:I,ROW()),6))),0)</f>
        <v>0</v>
      </c>
      <c r="F2457" s="283"/>
      <c r="G2457" s="287"/>
      <c r="H2457" s="302"/>
      <c r="I2457" s="288"/>
      <c r="J2457" s="302"/>
      <c r="K2457" s="303"/>
      <c r="L2457" s="50"/>
      <c r="M2457" s="63"/>
    </row>
    <row r="2458" spans="1:13">
      <c r="A2458" s="44" cm="1">
        <f t="array" aca="1" ref="A2458" ca="1">IF(INDEX(B:B,ROW()),COUNTIF(OFFSET(INDEX(B:B,ROW()),ROW()*-1+6,,ROW()-5),TRUE),0)</f>
        <v>0</v>
      </c>
      <c r="B2458" s="44" t="b" cm="1">
        <f t="array" ref="B2458">AND(分科號=INDEX(E:E,ROW()),INDEX(D:D,ROW())&gt;=分起日,INDEX(D:D,ROW())&lt;=分訖日,IF(分專案="全部",TRUE,INDEX(J:J,ROW())=分專案))</f>
        <v>0</v>
      </c>
      <c r="C2458" s="45" cm="1">
        <f t="array" ref="C2458">IF(INDEX(F:F,ROW())&lt;&gt;"",INDEX(F:F,ROW()),IF(INDEX(E:E,ROW())&lt;&gt;0,INDEX(C:C,ROW()-1),0))</f>
        <v>0</v>
      </c>
      <c r="D2458" s="44" cm="1">
        <f t="array" ref="D2458">IF(INDEX(G:G,ROW())&lt;&gt;"",INDEX(G:G,ROW()),IF(INDEX(E:E,ROW())&lt;&gt;0,INDEX(D:D,ROW()-1),0))</f>
        <v>0</v>
      </c>
      <c r="E2458" s="217" cm="1">
        <f t="array" ref="E2458">IF(INDEX(I:I,ROW())&lt;&gt;"",VALUE(TRIM(LEFT(INDEX(I:I,ROW()),6))),0)</f>
        <v>0</v>
      </c>
      <c r="F2458" s="283"/>
      <c r="G2458" s="287"/>
      <c r="H2458" s="302"/>
      <c r="I2458" s="288"/>
      <c r="J2458" s="302"/>
      <c r="K2458" s="303"/>
      <c r="L2458" s="50"/>
      <c r="M2458" s="63"/>
    </row>
    <row r="2459" spans="1:13">
      <c r="A2459" s="44" cm="1">
        <f t="array" aca="1" ref="A2459" ca="1">IF(INDEX(B:B,ROW()),COUNTIF(OFFSET(INDEX(B:B,ROW()),ROW()*-1+6,,ROW()-5),TRUE),0)</f>
        <v>0</v>
      </c>
      <c r="B2459" s="44" t="b" cm="1">
        <f t="array" ref="B2459">AND(分科號=INDEX(E:E,ROW()),INDEX(D:D,ROW())&gt;=分起日,INDEX(D:D,ROW())&lt;=分訖日,IF(分專案="全部",TRUE,INDEX(J:J,ROW())=分專案))</f>
        <v>0</v>
      </c>
      <c r="C2459" s="45" cm="1">
        <f t="array" ref="C2459">IF(INDEX(F:F,ROW())&lt;&gt;"",INDEX(F:F,ROW()),IF(INDEX(E:E,ROW())&lt;&gt;0,INDEX(C:C,ROW()-1),0))</f>
        <v>0</v>
      </c>
      <c r="D2459" s="44" cm="1">
        <f t="array" ref="D2459">IF(INDEX(G:G,ROW())&lt;&gt;"",INDEX(G:G,ROW()),IF(INDEX(E:E,ROW())&lt;&gt;0,INDEX(D:D,ROW()-1),0))</f>
        <v>0</v>
      </c>
      <c r="E2459" s="217" cm="1">
        <f t="array" ref="E2459">IF(INDEX(I:I,ROW())&lt;&gt;"",VALUE(TRIM(LEFT(INDEX(I:I,ROW()),6))),0)</f>
        <v>0</v>
      </c>
      <c r="F2459" s="283"/>
      <c r="G2459" s="287"/>
      <c r="H2459" s="302"/>
      <c r="I2459" s="288"/>
      <c r="J2459" s="302"/>
      <c r="K2459" s="303"/>
      <c r="L2459" s="50"/>
      <c r="M2459" s="63"/>
    </row>
    <row r="2460" spans="1:13">
      <c r="A2460" s="44" cm="1">
        <f t="array" aca="1" ref="A2460" ca="1">IF(INDEX(B:B,ROW()),COUNTIF(OFFSET(INDEX(B:B,ROW()),ROW()*-1+6,,ROW()-5),TRUE),0)</f>
        <v>0</v>
      </c>
      <c r="B2460" s="44" t="b" cm="1">
        <f t="array" ref="B2460">AND(分科號=INDEX(E:E,ROW()),INDEX(D:D,ROW())&gt;=分起日,INDEX(D:D,ROW())&lt;=分訖日,IF(分專案="全部",TRUE,INDEX(J:J,ROW())=分專案))</f>
        <v>0</v>
      </c>
      <c r="C2460" s="45" cm="1">
        <f t="array" ref="C2460">IF(INDEX(F:F,ROW())&lt;&gt;"",INDEX(F:F,ROW()),IF(INDEX(E:E,ROW())&lt;&gt;0,INDEX(C:C,ROW()-1),0))</f>
        <v>0</v>
      </c>
      <c r="D2460" s="44" cm="1">
        <f t="array" ref="D2460">IF(INDEX(G:G,ROW())&lt;&gt;"",INDEX(G:G,ROW()),IF(INDEX(E:E,ROW())&lt;&gt;0,INDEX(D:D,ROW()-1),0))</f>
        <v>0</v>
      </c>
      <c r="E2460" s="217" cm="1">
        <f t="array" ref="E2460">IF(INDEX(I:I,ROW())&lt;&gt;"",VALUE(TRIM(LEFT(INDEX(I:I,ROW()),6))),0)</f>
        <v>0</v>
      </c>
      <c r="F2460" s="283"/>
      <c r="G2460" s="287"/>
      <c r="H2460" s="302"/>
      <c r="I2460" s="288"/>
      <c r="J2460" s="302"/>
      <c r="K2460" s="303"/>
      <c r="L2460" s="50"/>
      <c r="M2460" s="63"/>
    </row>
    <row r="2461" spans="1:13">
      <c r="A2461" s="44" cm="1">
        <f t="array" aca="1" ref="A2461" ca="1">IF(INDEX(B:B,ROW()),COUNTIF(OFFSET(INDEX(B:B,ROW()),ROW()*-1+6,,ROW()-5),TRUE),0)</f>
        <v>0</v>
      </c>
      <c r="B2461" s="44" t="b" cm="1">
        <f t="array" ref="B2461">AND(分科號=INDEX(E:E,ROW()),INDEX(D:D,ROW())&gt;=分起日,INDEX(D:D,ROW())&lt;=分訖日,IF(分專案="全部",TRUE,INDEX(J:J,ROW())=分專案))</f>
        <v>0</v>
      </c>
      <c r="C2461" s="45" cm="1">
        <f t="array" ref="C2461">IF(INDEX(F:F,ROW())&lt;&gt;"",INDEX(F:F,ROW()),IF(INDEX(E:E,ROW())&lt;&gt;0,INDEX(C:C,ROW()-1),0))</f>
        <v>0</v>
      </c>
      <c r="D2461" s="44" cm="1">
        <f t="array" ref="D2461">IF(INDEX(G:G,ROW())&lt;&gt;"",INDEX(G:G,ROW()),IF(INDEX(E:E,ROW())&lt;&gt;0,INDEX(D:D,ROW()-1),0))</f>
        <v>0</v>
      </c>
      <c r="E2461" s="217" cm="1">
        <f t="array" ref="E2461">IF(INDEX(I:I,ROW())&lt;&gt;"",VALUE(TRIM(LEFT(INDEX(I:I,ROW()),6))),0)</f>
        <v>0</v>
      </c>
      <c r="F2461" s="283"/>
      <c r="G2461" s="287"/>
      <c r="H2461" s="302"/>
      <c r="I2461" s="288"/>
      <c r="J2461" s="302"/>
      <c r="K2461" s="303"/>
      <c r="L2461" s="50"/>
      <c r="M2461" s="63"/>
    </row>
    <row r="2462" spans="1:13">
      <c r="A2462" s="44" cm="1">
        <f t="array" aca="1" ref="A2462" ca="1">IF(INDEX(B:B,ROW()),COUNTIF(OFFSET(INDEX(B:B,ROW()),ROW()*-1+6,,ROW()-5),TRUE),0)</f>
        <v>0</v>
      </c>
      <c r="B2462" s="44" t="b" cm="1">
        <f t="array" ref="B2462">AND(分科號=INDEX(E:E,ROW()),INDEX(D:D,ROW())&gt;=分起日,INDEX(D:D,ROW())&lt;=分訖日,IF(分專案="全部",TRUE,INDEX(J:J,ROW())=分專案))</f>
        <v>0</v>
      </c>
      <c r="C2462" s="45" cm="1">
        <f t="array" ref="C2462">IF(INDEX(F:F,ROW())&lt;&gt;"",INDEX(F:F,ROW()),IF(INDEX(E:E,ROW())&lt;&gt;0,INDEX(C:C,ROW()-1),0))</f>
        <v>0</v>
      </c>
      <c r="D2462" s="44" cm="1">
        <f t="array" ref="D2462">IF(INDEX(G:G,ROW())&lt;&gt;"",INDEX(G:G,ROW()),IF(INDEX(E:E,ROW())&lt;&gt;0,INDEX(D:D,ROW()-1),0))</f>
        <v>0</v>
      </c>
      <c r="E2462" s="217" cm="1">
        <f t="array" ref="E2462">IF(INDEX(I:I,ROW())&lt;&gt;"",VALUE(TRIM(LEFT(INDEX(I:I,ROW()),6))),0)</f>
        <v>0</v>
      </c>
      <c r="F2462" s="283"/>
      <c r="G2462" s="287"/>
      <c r="H2462" s="302"/>
      <c r="I2462" s="288"/>
      <c r="J2462" s="302"/>
      <c r="K2462" s="303"/>
      <c r="L2462" s="50"/>
      <c r="M2462" s="63"/>
    </row>
    <row r="2463" spans="1:13">
      <c r="A2463" s="44" cm="1">
        <f t="array" aca="1" ref="A2463" ca="1">IF(INDEX(B:B,ROW()),COUNTIF(OFFSET(INDEX(B:B,ROW()),ROW()*-1+6,,ROW()-5),TRUE),0)</f>
        <v>0</v>
      </c>
      <c r="B2463" s="44" t="b" cm="1">
        <f t="array" ref="B2463">AND(分科號=INDEX(E:E,ROW()),INDEX(D:D,ROW())&gt;=分起日,INDEX(D:D,ROW())&lt;=分訖日,IF(分專案="全部",TRUE,INDEX(J:J,ROW())=分專案))</f>
        <v>0</v>
      </c>
      <c r="C2463" s="45" cm="1">
        <f t="array" ref="C2463">IF(INDEX(F:F,ROW())&lt;&gt;"",INDEX(F:F,ROW()),IF(INDEX(E:E,ROW())&lt;&gt;0,INDEX(C:C,ROW()-1),0))</f>
        <v>0</v>
      </c>
      <c r="D2463" s="44" cm="1">
        <f t="array" ref="D2463">IF(INDEX(G:G,ROW())&lt;&gt;"",INDEX(G:G,ROW()),IF(INDEX(E:E,ROW())&lt;&gt;0,INDEX(D:D,ROW()-1),0))</f>
        <v>0</v>
      </c>
      <c r="E2463" s="217" cm="1">
        <f t="array" ref="E2463">IF(INDEX(I:I,ROW())&lt;&gt;"",VALUE(TRIM(LEFT(INDEX(I:I,ROW()),6))),0)</f>
        <v>0</v>
      </c>
      <c r="F2463" s="283"/>
      <c r="G2463" s="287"/>
      <c r="H2463" s="302"/>
      <c r="I2463" s="288"/>
      <c r="J2463" s="302"/>
      <c r="K2463" s="303"/>
      <c r="L2463" s="50"/>
      <c r="M2463" s="63"/>
    </row>
    <row r="2464" spans="1:13">
      <c r="A2464" s="44" cm="1">
        <f t="array" aca="1" ref="A2464" ca="1">IF(INDEX(B:B,ROW()),COUNTIF(OFFSET(INDEX(B:B,ROW()),ROW()*-1+6,,ROW()-5),TRUE),0)</f>
        <v>0</v>
      </c>
      <c r="B2464" s="44" t="b" cm="1">
        <f t="array" ref="B2464">AND(分科號=INDEX(E:E,ROW()),INDEX(D:D,ROW())&gt;=分起日,INDEX(D:D,ROW())&lt;=分訖日,IF(分專案="全部",TRUE,INDEX(J:J,ROW())=分專案))</f>
        <v>0</v>
      </c>
      <c r="C2464" s="45" cm="1">
        <f t="array" ref="C2464">IF(INDEX(F:F,ROW())&lt;&gt;"",INDEX(F:F,ROW()),IF(INDEX(E:E,ROW())&lt;&gt;0,INDEX(C:C,ROW()-1),0))</f>
        <v>0</v>
      </c>
      <c r="D2464" s="44" cm="1">
        <f t="array" ref="D2464">IF(INDEX(G:G,ROW())&lt;&gt;"",INDEX(G:G,ROW()),IF(INDEX(E:E,ROW())&lt;&gt;0,INDEX(D:D,ROW()-1),0))</f>
        <v>0</v>
      </c>
      <c r="E2464" s="217" cm="1">
        <f t="array" ref="E2464">IF(INDEX(I:I,ROW())&lt;&gt;"",VALUE(TRIM(LEFT(INDEX(I:I,ROW()),6))),0)</f>
        <v>0</v>
      </c>
      <c r="F2464" s="283"/>
      <c r="G2464" s="287"/>
      <c r="H2464" s="302"/>
      <c r="I2464" s="288"/>
      <c r="J2464" s="302"/>
      <c r="K2464" s="303"/>
      <c r="L2464" s="50"/>
      <c r="M2464" s="63"/>
    </row>
    <row r="2465" spans="1:13">
      <c r="A2465" s="44" cm="1">
        <f t="array" aca="1" ref="A2465" ca="1">IF(INDEX(B:B,ROW()),COUNTIF(OFFSET(INDEX(B:B,ROW()),ROW()*-1+6,,ROW()-5),TRUE),0)</f>
        <v>0</v>
      </c>
      <c r="B2465" s="44" t="b" cm="1">
        <f t="array" ref="B2465">AND(分科號=INDEX(E:E,ROW()),INDEX(D:D,ROW())&gt;=分起日,INDEX(D:D,ROW())&lt;=分訖日,IF(分專案="全部",TRUE,INDEX(J:J,ROW())=分專案))</f>
        <v>0</v>
      </c>
      <c r="C2465" s="45" cm="1">
        <f t="array" ref="C2465">IF(INDEX(F:F,ROW())&lt;&gt;"",INDEX(F:F,ROW()),IF(INDEX(E:E,ROW())&lt;&gt;0,INDEX(C:C,ROW()-1),0))</f>
        <v>0</v>
      </c>
      <c r="D2465" s="44" cm="1">
        <f t="array" ref="D2465">IF(INDEX(G:G,ROW())&lt;&gt;"",INDEX(G:G,ROW()),IF(INDEX(E:E,ROW())&lt;&gt;0,INDEX(D:D,ROW()-1),0))</f>
        <v>0</v>
      </c>
      <c r="E2465" s="217" cm="1">
        <f t="array" ref="E2465">IF(INDEX(I:I,ROW())&lt;&gt;"",VALUE(TRIM(LEFT(INDEX(I:I,ROW()),6))),0)</f>
        <v>0</v>
      </c>
      <c r="F2465" s="283"/>
      <c r="G2465" s="287"/>
      <c r="H2465" s="302"/>
      <c r="I2465" s="288"/>
      <c r="J2465" s="302"/>
      <c r="K2465" s="303"/>
      <c r="L2465" s="50"/>
      <c r="M2465" s="63"/>
    </row>
    <row r="2466" spans="1:13">
      <c r="A2466" s="44" cm="1">
        <f t="array" aca="1" ref="A2466" ca="1">IF(INDEX(B:B,ROW()),COUNTIF(OFFSET(INDEX(B:B,ROW()),ROW()*-1+6,,ROW()-5),TRUE),0)</f>
        <v>0</v>
      </c>
      <c r="B2466" s="44" t="b" cm="1">
        <f t="array" ref="B2466">AND(分科號=INDEX(E:E,ROW()),INDEX(D:D,ROW())&gt;=分起日,INDEX(D:D,ROW())&lt;=分訖日,IF(分專案="全部",TRUE,INDEX(J:J,ROW())=分專案))</f>
        <v>0</v>
      </c>
      <c r="C2466" s="45" cm="1">
        <f t="array" ref="C2466">IF(INDEX(F:F,ROW())&lt;&gt;"",INDEX(F:F,ROW()),IF(INDEX(E:E,ROW())&lt;&gt;0,INDEX(C:C,ROW()-1),0))</f>
        <v>0</v>
      </c>
      <c r="D2466" s="44" cm="1">
        <f t="array" ref="D2466">IF(INDEX(G:G,ROW())&lt;&gt;"",INDEX(G:G,ROW()),IF(INDEX(E:E,ROW())&lt;&gt;0,INDEX(D:D,ROW()-1),0))</f>
        <v>0</v>
      </c>
      <c r="E2466" s="217" cm="1">
        <f t="array" ref="E2466">IF(INDEX(I:I,ROW())&lt;&gt;"",VALUE(TRIM(LEFT(INDEX(I:I,ROW()),6))),0)</f>
        <v>0</v>
      </c>
      <c r="F2466" s="283"/>
      <c r="G2466" s="287"/>
      <c r="H2466" s="302"/>
      <c r="I2466" s="288"/>
      <c r="J2466" s="302"/>
      <c r="K2466" s="303"/>
      <c r="L2466" s="50"/>
      <c r="M2466" s="63"/>
    </row>
    <row r="2467" spans="1:13">
      <c r="A2467" s="44" cm="1">
        <f t="array" aca="1" ref="A2467" ca="1">IF(INDEX(B:B,ROW()),COUNTIF(OFFSET(INDEX(B:B,ROW()),ROW()*-1+6,,ROW()-5),TRUE),0)</f>
        <v>0</v>
      </c>
      <c r="B2467" s="44" t="b" cm="1">
        <f t="array" ref="B2467">AND(分科號=INDEX(E:E,ROW()),INDEX(D:D,ROW())&gt;=分起日,INDEX(D:D,ROW())&lt;=分訖日,IF(分專案="全部",TRUE,INDEX(J:J,ROW())=分專案))</f>
        <v>0</v>
      </c>
      <c r="C2467" s="45" cm="1">
        <f t="array" ref="C2467">IF(INDEX(F:F,ROW())&lt;&gt;"",INDEX(F:F,ROW()),IF(INDEX(E:E,ROW())&lt;&gt;0,INDEX(C:C,ROW()-1),0))</f>
        <v>0</v>
      </c>
      <c r="D2467" s="44" cm="1">
        <f t="array" ref="D2467">IF(INDEX(G:G,ROW())&lt;&gt;"",INDEX(G:G,ROW()),IF(INDEX(E:E,ROW())&lt;&gt;0,INDEX(D:D,ROW()-1),0))</f>
        <v>0</v>
      </c>
      <c r="E2467" s="217" cm="1">
        <f t="array" ref="E2467">IF(INDEX(I:I,ROW())&lt;&gt;"",VALUE(TRIM(LEFT(INDEX(I:I,ROW()),6))),0)</f>
        <v>0</v>
      </c>
      <c r="F2467" s="283"/>
      <c r="G2467" s="287"/>
      <c r="H2467" s="302"/>
      <c r="I2467" s="288"/>
      <c r="J2467" s="302"/>
      <c r="K2467" s="303"/>
      <c r="L2467" s="50"/>
      <c r="M2467" s="63"/>
    </row>
    <row r="2468" spans="1:13">
      <c r="A2468" s="44" cm="1">
        <f t="array" aca="1" ref="A2468" ca="1">IF(INDEX(B:B,ROW()),COUNTIF(OFFSET(INDEX(B:B,ROW()),ROW()*-1+6,,ROW()-5),TRUE),0)</f>
        <v>0</v>
      </c>
      <c r="B2468" s="44" t="b" cm="1">
        <f t="array" ref="B2468">AND(分科號=INDEX(E:E,ROW()),INDEX(D:D,ROW())&gt;=分起日,INDEX(D:D,ROW())&lt;=分訖日,IF(分專案="全部",TRUE,INDEX(J:J,ROW())=分專案))</f>
        <v>0</v>
      </c>
      <c r="C2468" s="45" cm="1">
        <f t="array" ref="C2468">IF(INDEX(F:F,ROW())&lt;&gt;"",INDEX(F:F,ROW()),IF(INDEX(E:E,ROW())&lt;&gt;0,INDEX(C:C,ROW()-1),0))</f>
        <v>0</v>
      </c>
      <c r="D2468" s="44" cm="1">
        <f t="array" ref="D2468">IF(INDEX(G:G,ROW())&lt;&gt;"",INDEX(G:G,ROW()),IF(INDEX(E:E,ROW())&lt;&gt;0,INDEX(D:D,ROW()-1),0))</f>
        <v>0</v>
      </c>
      <c r="E2468" s="217" cm="1">
        <f t="array" ref="E2468">IF(INDEX(I:I,ROW())&lt;&gt;"",VALUE(TRIM(LEFT(INDEX(I:I,ROW()),6))),0)</f>
        <v>0</v>
      </c>
      <c r="F2468" s="283"/>
      <c r="G2468" s="287"/>
      <c r="H2468" s="302"/>
      <c r="I2468" s="288"/>
      <c r="J2468" s="302"/>
      <c r="K2468" s="303"/>
      <c r="L2468" s="50"/>
      <c r="M2468" s="63"/>
    </row>
    <row r="2469" spans="1:13">
      <c r="A2469" s="44" cm="1">
        <f t="array" aca="1" ref="A2469" ca="1">IF(INDEX(B:B,ROW()),COUNTIF(OFFSET(INDEX(B:B,ROW()),ROW()*-1+6,,ROW()-5),TRUE),0)</f>
        <v>0</v>
      </c>
      <c r="B2469" s="44" t="b" cm="1">
        <f t="array" ref="B2469">AND(分科號=INDEX(E:E,ROW()),INDEX(D:D,ROW())&gt;=分起日,INDEX(D:D,ROW())&lt;=分訖日,IF(分專案="全部",TRUE,INDEX(J:J,ROW())=分專案))</f>
        <v>0</v>
      </c>
      <c r="C2469" s="45" cm="1">
        <f t="array" ref="C2469">IF(INDEX(F:F,ROW())&lt;&gt;"",INDEX(F:F,ROW()),IF(INDEX(E:E,ROW())&lt;&gt;0,INDEX(C:C,ROW()-1),0))</f>
        <v>0</v>
      </c>
      <c r="D2469" s="44" cm="1">
        <f t="array" ref="D2469">IF(INDEX(G:G,ROW())&lt;&gt;"",INDEX(G:G,ROW()),IF(INDEX(E:E,ROW())&lt;&gt;0,INDEX(D:D,ROW()-1),0))</f>
        <v>0</v>
      </c>
      <c r="E2469" s="217" cm="1">
        <f t="array" ref="E2469">IF(INDEX(I:I,ROW())&lt;&gt;"",VALUE(TRIM(LEFT(INDEX(I:I,ROW()),6))),0)</f>
        <v>0</v>
      </c>
      <c r="F2469" s="283"/>
      <c r="G2469" s="287"/>
      <c r="H2469" s="302"/>
      <c r="I2469" s="288"/>
      <c r="J2469" s="302"/>
      <c r="K2469" s="303"/>
      <c r="L2469" s="50"/>
      <c r="M2469" s="63"/>
    </row>
    <row r="2470" spans="1:13">
      <c r="A2470" s="44" cm="1">
        <f t="array" aca="1" ref="A2470" ca="1">IF(INDEX(B:B,ROW()),COUNTIF(OFFSET(INDEX(B:B,ROW()),ROW()*-1+6,,ROW()-5),TRUE),0)</f>
        <v>0</v>
      </c>
      <c r="B2470" s="44" t="b" cm="1">
        <f t="array" ref="B2470">AND(分科號=INDEX(E:E,ROW()),INDEX(D:D,ROW())&gt;=分起日,INDEX(D:D,ROW())&lt;=分訖日,IF(分專案="全部",TRUE,INDEX(J:J,ROW())=分專案))</f>
        <v>0</v>
      </c>
      <c r="C2470" s="45" cm="1">
        <f t="array" ref="C2470">IF(INDEX(F:F,ROW())&lt;&gt;"",INDEX(F:F,ROW()),IF(INDEX(E:E,ROW())&lt;&gt;0,INDEX(C:C,ROW()-1),0))</f>
        <v>0</v>
      </c>
      <c r="D2470" s="44" cm="1">
        <f t="array" ref="D2470">IF(INDEX(G:G,ROW())&lt;&gt;"",INDEX(G:G,ROW()),IF(INDEX(E:E,ROW())&lt;&gt;0,INDEX(D:D,ROW()-1),0))</f>
        <v>0</v>
      </c>
      <c r="E2470" s="217" cm="1">
        <f t="array" ref="E2470">IF(INDEX(I:I,ROW())&lt;&gt;"",VALUE(TRIM(LEFT(INDEX(I:I,ROW()),6))),0)</f>
        <v>0</v>
      </c>
      <c r="F2470" s="283"/>
      <c r="G2470" s="287"/>
      <c r="H2470" s="302"/>
      <c r="I2470" s="288"/>
      <c r="J2470" s="302"/>
      <c r="K2470" s="303"/>
      <c r="L2470" s="50"/>
      <c r="M2470" s="63"/>
    </row>
    <row r="2471" spans="1:13">
      <c r="A2471" s="44" cm="1">
        <f t="array" aca="1" ref="A2471" ca="1">IF(INDEX(B:B,ROW()),COUNTIF(OFFSET(INDEX(B:B,ROW()),ROW()*-1+6,,ROW()-5),TRUE),0)</f>
        <v>0</v>
      </c>
      <c r="B2471" s="44" t="b" cm="1">
        <f t="array" ref="B2471">AND(分科號=INDEX(E:E,ROW()),INDEX(D:D,ROW())&gt;=分起日,INDEX(D:D,ROW())&lt;=分訖日,IF(分專案="全部",TRUE,INDEX(J:J,ROW())=分專案))</f>
        <v>0</v>
      </c>
      <c r="C2471" s="45" cm="1">
        <f t="array" ref="C2471">IF(INDEX(F:F,ROW())&lt;&gt;"",INDEX(F:F,ROW()),IF(INDEX(E:E,ROW())&lt;&gt;0,INDEX(C:C,ROW()-1),0))</f>
        <v>0</v>
      </c>
      <c r="D2471" s="44" cm="1">
        <f t="array" ref="D2471">IF(INDEX(G:G,ROW())&lt;&gt;"",INDEX(G:G,ROW()),IF(INDEX(E:E,ROW())&lt;&gt;0,INDEX(D:D,ROW()-1),0))</f>
        <v>0</v>
      </c>
      <c r="E2471" s="217" cm="1">
        <f t="array" ref="E2471">IF(INDEX(I:I,ROW())&lt;&gt;"",VALUE(TRIM(LEFT(INDEX(I:I,ROW()),6))),0)</f>
        <v>0</v>
      </c>
      <c r="F2471" s="283"/>
      <c r="G2471" s="287"/>
      <c r="H2471" s="302"/>
      <c r="I2471" s="288"/>
      <c r="J2471" s="302"/>
      <c r="K2471" s="303"/>
      <c r="L2471" s="50"/>
      <c r="M2471" s="63"/>
    </row>
    <row r="2472" spans="1:13">
      <c r="A2472" s="44" cm="1">
        <f t="array" aca="1" ref="A2472" ca="1">IF(INDEX(B:B,ROW()),COUNTIF(OFFSET(INDEX(B:B,ROW()),ROW()*-1+6,,ROW()-5),TRUE),0)</f>
        <v>0</v>
      </c>
      <c r="B2472" s="44" t="b" cm="1">
        <f t="array" ref="B2472">AND(分科號=INDEX(E:E,ROW()),INDEX(D:D,ROW())&gt;=分起日,INDEX(D:D,ROW())&lt;=分訖日,IF(分專案="全部",TRUE,INDEX(J:J,ROW())=分專案))</f>
        <v>0</v>
      </c>
      <c r="C2472" s="45" cm="1">
        <f t="array" ref="C2472">IF(INDEX(F:F,ROW())&lt;&gt;"",INDEX(F:F,ROW()),IF(INDEX(E:E,ROW())&lt;&gt;0,INDEX(C:C,ROW()-1),0))</f>
        <v>0</v>
      </c>
      <c r="D2472" s="44" cm="1">
        <f t="array" ref="D2472">IF(INDEX(G:G,ROW())&lt;&gt;"",INDEX(G:G,ROW()),IF(INDEX(E:E,ROW())&lt;&gt;0,INDEX(D:D,ROW()-1),0))</f>
        <v>0</v>
      </c>
      <c r="E2472" s="217" cm="1">
        <f t="array" ref="E2472">IF(INDEX(I:I,ROW())&lt;&gt;"",VALUE(TRIM(LEFT(INDEX(I:I,ROW()),6))),0)</f>
        <v>0</v>
      </c>
      <c r="F2472" s="283"/>
      <c r="G2472" s="287"/>
      <c r="H2472" s="302"/>
      <c r="I2472" s="288"/>
      <c r="J2472" s="302"/>
      <c r="K2472" s="303"/>
      <c r="L2472" s="50"/>
      <c r="M2472" s="63"/>
    </row>
    <row r="2473" spans="1:13">
      <c r="A2473" s="44" cm="1">
        <f t="array" aca="1" ref="A2473" ca="1">IF(INDEX(B:B,ROW()),COUNTIF(OFFSET(INDEX(B:B,ROW()),ROW()*-1+6,,ROW()-5),TRUE),0)</f>
        <v>0</v>
      </c>
      <c r="B2473" s="44" t="b" cm="1">
        <f t="array" ref="B2473">AND(分科號=INDEX(E:E,ROW()),INDEX(D:D,ROW())&gt;=分起日,INDEX(D:D,ROW())&lt;=分訖日,IF(分專案="全部",TRUE,INDEX(J:J,ROW())=分專案))</f>
        <v>0</v>
      </c>
      <c r="C2473" s="45" cm="1">
        <f t="array" ref="C2473">IF(INDEX(F:F,ROW())&lt;&gt;"",INDEX(F:F,ROW()),IF(INDEX(E:E,ROW())&lt;&gt;0,INDEX(C:C,ROW()-1),0))</f>
        <v>0</v>
      </c>
      <c r="D2473" s="44" cm="1">
        <f t="array" ref="D2473">IF(INDEX(G:G,ROW())&lt;&gt;"",INDEX(G:G,ROW()),IF(INDEX(E:E,ROW())&lt;&gt;0,INDEX(D:D,ROW()-1),0))</f>
        <v>0</v>
      </c>
      <c r="E2473" s="217" cm="1">
        <f t="array" ref="E2473">IF(INDEX(I:I,ROW())&lt;&gt;"",VALUE(TRIM(LEFT(INDEX(I:I,ROW()),6))),0)</f>
        <v>0</v>
      </c>
      <c r="F2473" s="283"/>
      <c r="G2473" s="287"/>
      <c r="H2473" s="302"/>
      <c r="I2473" s="288"/>
      <c r="J2473" s="302"/>
      <c r="K2473" s="303"/>
      <c r="L2473" s="50"/>
      <c r="M2473" s="63"/>
    </row>
    <row r="2474" spans="1:13">
      <c r="A2474" s="44" cm="1">
        <f t="array" aca="1" ref="A2474" ca="1">IF(INDEX(B:B,ROW()),COUNTIF(OFFSET(INDEX(B:B,ROW()),ROW()*-1+6,,ROW()-5),TRUE),0)</f>
        <v>0</v>
      </c>
      <c r="B2474" s="44" t="b" cm="1">
        <f t="array" ref="B2474">AND(分科號=INDEX(E:E,ROW()),INDEX(D:D,ROW())&gt;=分起日,INDEX(D:D,ROW())&lt;=分訖日,IF(分專案="全部",TRUE,INDEX(J:J,ROW())=分專案))</f>
        <v>0</v>
      </c>
      <c r="C2474" s="45" cm="1">
        <f t="array" ref="C2474">IF(INDEX(F:F,ROW())&lt;&gt;"",INDEX(F:F,ROW()),IF(INDEX(E:E,ROW())&lt;&gt;0,INDEX(C:C,ROW()-1),0))</f>
        <v>0</v>
      </c>
      <c r="D2474" s="44" cm="1">
        <f t="array" ref="D2474">IF(INDEX(G:G,ROW())&lt;&gt;"",INDEX(G:G,ROW()),IF(INDEX(E:E,ROW())&lt;&gt;0,INDEX(D:D,ROW()-1),0))</f>
        <v>0</v>
      </c>
      <c r="E2474" s="217" cm="1">
        <f t="array" ref="E2474">IF(INDEX(I:I,ROW())&lt;&gt;"",VALUE(TRIM(LEFT(INDEX(I:I,ROW()),6))),0)</f>
        <v>0</v>
      </c>
      <c r="F2474" s="283"/>
      <c r="G2474" s="287"/>
      <c r="H2474" s="302"/>
      <c r="I2474" s="288"/>
      <c r="J2474" s="302"/>
      <c r="K2474" s="303"/>
      <c r="L2474" s="50"/>
      <c r="M2474" s="63"/>
    </row>
    <row r="2475" spans="1:13">
      <c r="A2475" s="44" cm="1">
        <f t="array" aca="1" ref="A2475" ca="1">IF(INDEX(B:B,ROW()),COUNTIF(OFFSET(INDEX(B:B,ROW()),ROW()*-1+6,,ROW()-5),TRUE),0)</f>
        <v>0</v>
      </c>
      <c r="B2475" s="44" t="b" cm="1">
        <f t="array" ref="B2475">AND(分科號=INDEX(E:E,ROW()),INDEX(D:D,ROW())&gt;=分起日,INDEX(D:D,ROW())&lt;=分訖日,IF(分專案="全部",TRUE,INDEX(J:J,ROW())=分專案))</f>
        <v>0</v>
      </c>
      <c r="C2475" s="45" cm="1">
        <f t="array" ref="C2475">IF(INDEX(F:F,ROW())&lt;&gt;"",INDEX(F:F,ROW()),IF(INDEX(E:E,ROW())&lt;&gt;0,INDEX(C:C,ROW()-1),0))</f>
        <v>0</v>
      </c>
      <c r="D2475" s="44" cm="1">
        <f t="array" ref="D2475">IF(INDEX(G:G,ROW())&lt;&gt;"",INDEX(G:G,ROW()),IF(INDEX(E:E,ROW())&lt;&gt;0,INDEX(D:D,ROW()-1),0))</f>
        <v>0</v>
      </c>
      <c r="E2475" s="217" cm="1">
        <f t="array" ref="E2475">IF(INDEX(I:I,ROW())&lt;&gt;"",VALUE(TRIM(LEFT(INDEX(I:I,ROW()),6))),0)</f>
        <v>0</v>
      </c>
      <c r="F2475" s="283"/>
      <c r="G2475" s="287"/>
      <c r="H2475" s="302"/>
      <c r="I2475" s="288"/>
      <c r="J2475" s="302"/>
      <c r="K2475" s="303"/>
      <c r="L2475" s="50"/>
      <c r="M2475" s="63"/>
    </row>
    <row r="2476" spans="1:13">
      <c r="A2476" s="44" cm="1">
        <f t="array" aca="1" ref="A2476" ca="1">IF(INDEX(B:B,ROW()),COUNTIF(OFFSET(INDEX(B:B,ROW()),ROW()*-1+6,,ROW()-5),TRUE),0)</f>
        <v>0</v>
      </c>
      <c r="B2476" s="44" t="b" cm="1">
        <f t="array" ref="B2476">AND(分科號=INDEX(E:E,ROW()),INDEX(D:D,ROW())&gt;=分起日,INDEX(D:D,ROW())&lt;=分訖日,IF(分專案="全部",TRUE,INDEX(J:J,ROW())=分專案))</f>
        <v>0</v>
      </c>
      <c r="C2476" s="45" cm="1">
        <f t="array" ref="C2476">IF(INDEX(F:F,ROW())&lt;&gt;"",INDEX(F:F,ROW()),IF(INDEX(E:E,ROW())&lt;&gt;0,INDEX(C:C,ROW()-1),0))</f>
        <v>0</v>
      </c>
      <c r="D2476" s="44" cm="1">
        <f t="array" ref="D2476">IF(INDEX(G:G,ROW())&lt;&gt;"",INDEX(G:G,ROW()),IF(INDEX(E:E,ROW())&lt;&gt;0,INDEX(D:D,ROW()-1),0))</f>
        <v>0</v>
      </c>
      <c r="E2476" s="217" cm="1">
        <f t="array" ref="E2476">IF(INDEX(I:I,ROW())&lt;&gt;"",VALUE(TRIM(LEFT(INDEX(I:I,ROW()),6))),0)</f>
        <v>0</v>
      </c>
      <c r="F2476" s="283"/>
      <c r="G2476" s="287"/>
      <c r="H2476" s="302"/>
      <c r="I2476" s="288"/>
      <c r="J2476" s="302"/>
      <c r="K2476" s="303"/>
      <c r="L2476" s="50"/>
      <c r="M2476" s="63"/>
    </row>
    <row r="2477" spans="1:13">
      <c r="A2477" s="44" cm="1">
        <f t="array" aca="1" ref="A2477" ca="1">IF(INDEX(B:B,ROW()),COUNTIF(OFFSET(INDEX(B:B,ROW()),ROW()*-1+6,,ROW()-5),TRUE),0)</f>
        <v>0</v>
      </c>
      <c r="B2477" s="44" t="b" cm="1">
        <f t="array" ref="B2477">AND(分科號=INDEX(E:E,ROW()),INDEX(D:D,ROW())&gt;=分起日,INDEX(D:D,ROW())&lt;=分訖日,IF(分專案="全部",TRUE,INDEX(J:J,ROW())=分專案))</f>
        <v>0</v>
      </c>
      <c r="C2477" s="45" cm="1">
        <f t="array" ref="C2477">IF(INDEX(F:F,ROW())&lt;&gt;"",INDEX(F:F,ROW()),IF(INDEX(E:E,ROW())&lt;&gt;0,INDEX(C:C,ROW()-1),0))</f>
        <v>0</v>
      </c>
      <c r="D2477" s="44" cm="1">
        <f t="array" ref="D2477">IF(INDEX(G:G,ROW())&lt;&gt;"",INDEX(G:G,ROW()),IF(INDEX(E:E,ROW())&lt;&gt;0,INDEX(D:D,ROW()-1),0))</f>
        <v>0</v>
      </c>
      <c r="E2477" s="217" cm="1">
        <f t="array" ref="E2477">IF(INDEX(I:I,ROW())&lt;&gt;"",VALUE(TRIM(LEFT(INDEX(I:I,ROW()),6))),0)</f>
        <v>0</v>
      </c>
      <c r="F2477" s="283"/>
      <c r="G2477" s="287"/>
      <c r="H2477" s="302"/>
      <c r="I2477" s="288"/>
      <c r="J2477" s="302"/>
      <c r="K2477" s="303"/>
      <c r="L2477" s="50"/>
      <c r="M2477" s="63"/>
    </row>
    <row r="2478" spans="1:13">
      <c r="A2478" s="44" cm="1">
        <f t="array" aca="1" ref="A2478" ca="1">IF(INDEX(B:B,ROW()),COUNTIF(OFFSET(INDEX(B:B,ROW()),ROW()*-1+6,,ROW()-5),TRUE),0)</f>
        <v>0</v>
      </c>
      <c r="B2478" s="44" t="b" cm="1">
        <f t="array" ref="B2478">AND(分科號=INDEX(E:E,ROW()),INDEX(D:D,ROW())&gt;=分起日,INDEX(D:D,ROW())&lt;=分訖日,IF(分專案="全部",TRUE,INDEX(J:J,ROW())=分專案))</f>
        <v>0</v>
      </c>
      <c r="C2478" s="45" cm="1">
        <f t="array" ref="C2478">IF(INDEX(F:F,ROW())&lt;&gt;"",INDEX(F:F,ROW()),IF(INDEX(E:E,ROW())&lt;&gt;0,INDEX(C:C,ROW()-1),0))</f>
        <v>0</v>
      </c>
      <c r="D2478" s="44" cm="1">
        <f t="array" ref="D2478">IF(INDEX(G:G,ROW())&lt;&gt;"",INDEX(G:G,ROW()),IF(INDEX(E:E,ROW())&lt;&gt;0,INDEX(D:D,ROW()-1),0))</f>
        <v>0</v>
      </c>
      <c r="E2478" s="217" cm="1">
        <f t="array" ref="E2478">IF(INDEX(I:I,ROW())&lt;&gt;"",VALUE(TRIM(LEFT(INDEX(I:I,ROW()),6))),0)</f>
        <v>0</v>
      </c>
      <c r="F2478" s="283"/>
      <c r="G2478" s="287"/>
      <c r="H2478" s="302"/>
      <c r="I2478" s="288"/>
      <c r="J2478" s="302"/>
      <c r="K2478" s="303"/>
      <c r="L2478" s="50"/>
      <c r="M2478" s="63"/>
    </row>
    <row r="2479" spans="1:13">
      <c r="A2479" s="44" cm="1">
        <f t="array" aca="1" ref="A2479" ca="1">IF(INDEX(B:B,ROW()),COUNTIF(OFFSET(INDEX(B:B,ROW()),ROW()*-1+6,,ROW()-5),TRUE),0)</f>
        <v>0</v>
      </c>
      <c r="B2479" s="44" t="b" cm="1">
        <f t="array" ref="B2479">AND(分科號=INDEX(E:E,ROW()),INDEX(D:D,ROW())&gt;=分起日,INDEX(D:D,ROW())&lt;=分訖日,IF(分專案="全部",TRUE,INDEX(J:J,ROW())=分專案))</f>
        <v>0</v>
      </c>
      <c r="C2479" s="45" cm="1">
        <f t="array" ref="C2479">IF(INDEX(F:F,ROW())&lt;&gt;"",INDEX(F:F,ROW()),IF(INDEX(E:E,ROW())&lt;&gt;0,INDEX(C:C,ROW()-1),0))</f>
        <v>0</v>
      </c>
      <c r="D2479" s="44" cm="1">
        <f t="array" ref="D2479">IF(INDEX(G:G,ROW())&lt;&gt;"",INDEX(G:G,ROW()),IF(INDEX(E:E,ROW())&lt;&gt;0,INDEX(D:D,ROW()-1),0))</f>
        <v>0</v>
      </c>
      <c r="E2479" s="217" cm="1">
        <f t="array" ref="E2479">IF(INDEX(I:I,ROW())&lt;&gt;"",VALUE(TRIM(LEFT(INDEX(I:I,ROW()),6))),0)</f>
        <v>0</v>
      </c>
      <c r="F2479" s="283"/>
      <c r="G2479" s="287"/>
      <c r="H2479" s="302"/>
      <c r="I2479" s="288"/>
      <c r="J2479" s="302"/>
      <c r="K2479" s="303"/>
      <c r="L2479" s="50"/>
      <c r="M2479" s="63"/>
    </row>
    <row r="2480" spans="1:13">
      <c r="A2480" s="44" cm="1">
        <f t="array" aca="1" ref="A2480" ca="1">IF(INDEX(B:B,ROW()),COUNTIF(OFFSET(INDEX(B:B,ROW()),ROW()*-1+6,,ROW()-5),TRUE),0)</f>
        <v>0</v>
      </c>
      <c r="B2480" s="44" t="b" cm="1">
        <f t="array" ref="B2480">AND(分科號=INDEX(E:E,ROW()),INDEX(D:D,ROW())&gt;=分起日,INDEX(D:D,ROW())&lt;=分訖日,IF(分專案="全部",TRUE,INDEX(J:J,ROW())=分專案))</f>
        <v>0</v>
      </c>
      <c r="C2480" s="45" cm="1">
        <f t="array" ref="C2480">IF(INDEX(F:F,ROW())&lt;&gt;"",INDEX(F:F,ROW()),IF(INDEX(E:E,ROW())&lt;&gt;0,INDEX(C:C,ROW()-1),0))</f>
        <v>0</v>
      </c>
      <c r="D2480" s="44" cm="1">
        <f t="array" ref="D2480">IF(INDEX(G:G,ROW())&lt;&gt;"",INDEX(G:G,ROW()),IF(INDEX(E:E,ROW())&lt;&gt;0,INDEX(D:D,ROW()-1),0))</f>
        <v>0</v>
      </c>
      <c r="E2480" s="217" cm="1">
        <f t="array" ref="E2480">IF(INDEX(I:I,ROW())&lt;&gt;"",VALUE(TRIM(LEFT(INDEX(I:I,ROW()),6))),0)</f>
        <v>0</v>
      </c>
      <c r="F2480" s="283"/>
      <c r="G2480" s="287"/>
      <c r="H2480" s="302"/>
      <c r="I2480" s="288"/>
      <c r="J2480" s="302"/>
      <c r="K2480" s="303"/>
      <c r="L2480" s="50"/>
      <c r="M2480" s="63"/>
    </row>
    <row r="2481" spans="1:13">
      <c r="A2481" s="44" cm="1">
        <f t="array" aca="1" ref="A2481" ca="1">IF(INDEX(B:B,ROW()),COUNTIF(OFFSET(INDEX(B:B,ROW()),ROW()*-1+6,,ROW()-5),TRUE),0)</f>
        <v>0</v>
      </c>
      <c r="B2481" s="44" t="b" cm="1">
        <f t="array" ref="B2481">AND(分科號=INDEX(E:E,ROW()),INDEX(D:D,ROW())&gt;=分起日,INDEX(D:D,ROW())&lt;=分訖日,IF(分專案="全部",TRUE,INDEX(J:J,ROW())=分專案))</f>
        <v>0</v>
      </c>
      <c r="C2481" s="45" cm="1">
        <f t="array" ref="C2481">IF(INDEX(F:F,ROW())&lt;&gt;"",INDEX(F:F,ROW()),IF(INDEX(E:E,ROW())&lt;&gt;0,INDEX(C:C,ROW()-1),0))</f>
        <v>0</v>
      </c>
      <c r="D2481" s="44" cm="1">
        <f t="array" ref="D2481">IF(INDEX(G:G,ROW())&lt;&gt;"",INDEX(G:G,ROW()),IF(INDEX(E:E,ROW())&lt;&gt;0,INDEX(D:D,ROW()-1),0))</f>
        <v>0</v>
      </c>
      <c r="E2481" s="217" cm="1">
        <f t="array" ref="E2481">IF(INDEX(I:I,ROW())&lt;&gt;"",VALUE(TRIM(LEFT(INDEX(I:I,ROW()),6))),0)</f>
        <v>0</v>
      </c>
      <c r="F2481" s="283"/>
      <c r="G2481" s="287"/>
      <c r="H2481" s="302"/>
      <c r="I2481" s="288"/>
      <c r="J2481" s="302"/>
      <c r="K2481" s="303"/>
      <c r="L2481" s="50"/>
      <c r="M2481" s="63"/>
    </row>
    <row r="2482" spans="1:13">
      <c r="A2482" s="44" cm="1">
        <f t="array" aca="1" ref="A2482" ca="1">IF(INDEX(B:B,ROW()),COUNTIF(OFFSET(INDEX(B:B,ROW()),ROW()*-1+6,,ROW()-5),TRUE),0)</f>
        <v>0</v>
      </c>
      <c r="B2482" s="44" t="b" cm="1">
        <f t="array" ref="B2482">AND(分科號=INDEX(E:E,ROW()),INDEX(D:D,ROW())&gt;=分起日,INDEX(D:D,ROW())&lt;=分訖日,IF(分專案="全部",TRUE,INDEX(J:J,ROW())=分專案))</f>
        <v>0</v>
      </c>
      <c r="C2482" s="45" cm="1">
        <f t="array" ref="C2482">IF(INDEX(F:F,ROW())&lt;&gt;"",INDEX(F:F,ROW()),IF(INDEX(E:E,ROW())&lt;&gt;0,INDEX(C:C,ROW()-1),0))</f>
        <v>0</v>
      </c>
      <c r="D2482" s="44" cm="1">
        <f t="array" ref="D2482">IF(INDEX(G:G,ROW())&lt;&gt;"",INDEX(G:G,ROW()),IF(INDEX(E:E,ROW())&lt;&gt;0,INDEX(D:D,ROW()-1),0))</f>
        <v>0</v>
      </c>
      <c r="E2482" s="217" cm="1">
        <f t="array" ref="E2482">IF(INDEX(I:I,ROW())&lt;&gt;"",VALUE(TRIM(LEFT(INDEX(I:I,ROW()),6))),0)</f>
        <v>0</v>
      </c>
      <c r="F2482" s="283"/>
      <c r="G2482" s="287"/>
      <c r="H2482" s="302"/>
      <c r="I2482" s="288"/>
      <c r="J2482" s="302"/>
      <c r="K2482" s="303"/>
      <c r="L2482" s="50"/>
      <c r="M2482" s="63"/>
    </row>
    <row r="2483" spans="1:13">
      <c r="A2483" s="44" cm="1">
        <f t="array" aca="1" ref="A2483" ca="1">IF(INDEX(B:B,ROW()),COUNTIF(OFFSET(INDEX(B:B,ROW()),ROW()*-1+6,,ROW()-5),TRUE),0)</f>
        <v>0</v>
      </c>
      <c r="B2483" s="44" t="b" cm="1">
        <f t="array" ref="B2483">AND(分科號=INDEX(E:E,ROW()),INDEX(D:D,ROW())&gt;=分起日,INDEX(D:D,ROW())&lt;=分訖日,IF(分專案="全部",TRUE,INDEX(J:J,ROW())=分專案))</f>
        <v>0</v>
      </c>
      <c r="C2483" s="45" cm="1">
        <f t="array" ref="C2483">IF(INDEX(F:F,ROW())&lt;&gt;"",INDEX(F:F,ROW()),IF(INDEX(E:E,ROW())&lt;&gt;0,INDEX(C:C,ROW()-1),0))</f>
        <v>0</v>
      </c>
      <c r="D2483" s="44" cm="1">
        <f t="array" ref="D2483">IF(INDEX(G:G,ROW())&lt;&gt;"",INDEX(G:G,ROW()),IF(INDEX(E:E,ROW())&lt;&gt;0,INDEX(D:D,ROW()-1),0))</f>
        <v>0</v>
      </c>
      <c r="E2483" s="217" cm="1">
        <f t="array" ref="E2483">IF(INDEX(I:I,ROW())&lt;&gt;"",VALUE(TRIM(LEFT(INDEX(I:I,ROW()),6))),0)</f>
        <v>0</v>
      </c>
      <c r="F2483" s="283"/>
      <c r="G2483" s="287"/>
      <c r="H2483" s="302"/>
      <c r="I2483" s="288"/>
      <c r="J2483" s="302"/>
      <c r="K2483" s="303"/>
      <c r="L2483" s="50"/>
      <c r="M2483" s="63"/>
    </row>
    <row r="2484" spans="1:13">
      <c r="A2484" s="44" cm="1">
        <f t="array" aca="1" ref="A2484" ca="1">IF(INDEX(B:B,ROW()),COUNTIF(OFFSET(INDEX(B:B,ROW()),ROW()*-1+6,,ROW()-5),TRUE),0)</f>
        <v>0</v>
      </c>
      <c r="B2484" s="44" t="b" cm="1">
        <f t="array" ref="B2484">AND(分科號=INDEX(E:E,ROW()),INDEX(D:D,ROW())&gt;=分起日,INDEX(D:D,ROW())&lt;=分訖日,IF(分專案="全部",TRUE,INDEX(J:J,ROW())=分專案))</f>
        <v>0</v>
      </c>
      <c r="C2484" s="45" cm="1">
        <f t="array" ref="C2484">IF(INDEX(F:F,ROW())&lt;&gt;"",INDEX(F:F,ROW()),IF(INDEX(E:E,ROW())&lt;&gt;0,INDEX(C:C,ROW()-1),0))</f>
        <v>0</v>
      </c>
      <c r="D2484" s="44" cm="1">
        <f t="array" ref="D2484">IF(INDEX(G:G,ROW())&lt;&gt;"",INDEX(G:G,ROW()),IF(INDEX(E:E,ROW())&lt;&gt;0,INDEX(D:D,ROW()-1),0))</f>
        <v>0</v>
      </c>
      <c r="E2484" s="217" cm="1">
        <f t="array" ref="E2484">IF(INDEX(I:I,ROW())&lt;&gt;"",VALUE(TRIM(LEFT(INDEX(I:I,ROW()),6))),0)</f>
        <v>0</v>
      </c>
      <c r="F2484" s="283"/>
      <c r="G2484" s="287"/>
      <c r="H2484" s="302"/>
      <c r="I2484" s="288"/>
      <c r="J2484" s="302"/>
      <c r="K2484" s="303"/>
      <c r="L2484" s="50"/>
      <c r="M2484" s="63"/>
    </row>
    <row r="2485" spans="1:13">
      <c r="A2485" s="44" cm="1">
        <f t="array" aca="1" ref="A2485" ca="1">IF(INDEX(B:B,ROW()),COUNTIF(OFFSET(INDEX(B:B,ROW()),ROW()*-1+6,,ROW()-5),TRUE),0)</f>
        <v>0</v>
      </c>
      <c r="B2485" s="44" t="b" cm="1">
        <f t="array" ref="B2485">AND(分科號=INDEX(E:E,ROW()),INDEX(D:D,ROW())&gt;=分起日,INDEX(D:D,ROW())&lt;=分訖日,IF(分專案="全部",TRUE,INDEX(J:J,ROW())=分專案))</f>
        <v>0</v>
      </c>
      <c r="C2485" s="45" cm="1">
        <f t="array" ref="C2485">IF(INDEX(F:F,ROW())&lt;&gt;"",INDEX(F:F,ROW()),IF(INDEX(E:E,ROW())&lt;&gt;0,INDEX(C:C,ROW()-1),0))</f>
        <v>0</v>
      </c>
      <c r="D2485" s="44" cm="1">
        <f t="array" ref="D2485">IF(INDEX(G:G,ROW())&lt;&gt;"",INDEX(G:G,ROW()),IF(INDEX(E:E,ROW())&lt;&gt;0,INDEX(D:D,ROW()-1),0))</f>
        <v>0</v>
      </c>
      <c r="E2485" s="217" cm="1">
        <f t="array" ref="E2485">IF(INDEX(I:I,ROW())&lt;&gt;"",VALUE(TRIM(LEFT(INDEX(I:I,ROW()),6))),0)</f>
        <v>0</v>
      </c>
      <c r="F2485" s="283"/>
      <c r="G2485" s="287"/>
      <c r="H2485" s="302"/>
      <c r="I2485" s="288"/>
      <c r="J2485" s="302"/>
      <c r="K2485" s="303"/>
      <c r="L2485" s="50"/>
      <c r="M2485" s="63"/>
    </row>
    <row r="2486" spans="1:13">
      <c r="A2486" s="44" cm="1">
        <f t="array" aca="1" ref="A2486" ca="1">IF(INDEX(B:B,ROW()),COUNTIF(OFFSET(INDEX(B:B,ROW()),ROW()*-1+6,,ROW()-5),TRUE),0)</f>
        <v>0</v>
      </c>
      <c r="B2486" s="44" t="b" cm="1">
        <f t="array" ref="B2486">AND(分科號=INDEX(E:E,ROW()),INDEX(D:D,ROW())&gt;=分起日,INDEX(D:D,ROW())&lt;=分訖日,IF(分專案="全部",TRUE,INDEX(J:J,ROW())=分專案))</f>
        <v>0</v>
      </c>
      <c r="C2486" s="45" cm="1">
        <f t="array" ref="C2486">IF(INDEX(F:F,ROW())&lt;&gt;"",INDEX(F:F,ROW()),IF(INDEX(E:E,ROW())&lt;&gt;0,INDEX(C:C,ROW()-1),0))</f>
        <v>0</v>
      </c>
      <c r="D2486" s="44" cm="1">
        <f t="array" ref="D2486">IF(INDEX(G:G,ROW())&lt;&gt;"",INDEX(G:G,ROW()),IF(INDEX(E:E,ROW())&lt;&gt;0,INDEX(D:D,ROW()-1),0))</f>
        <v>0</v>
      </c>
      <c r="E2486" s="217" cm="1">
        <f t="array" ref="E2486">IF(INDEX(I:I,ROW())&lt;&gt;"",VALUE(TRIM(LEFT(INDEX(I:I,ROW()),6))),0)</f>
        <v>0</v>
      </c>
      <c r="F2486" s="283"/>
      <c r="G2486" s="287"/>
      <c r="H2486" s="302"/>
      <c r="I2486" s="288"/>
      <c r="J2486" s="302"/>
      <c r="K2486" s="303"/>
      <c r="L2486" s="50"/>
      <c r="M2486" s="63"/>
    </row>
    <row r="2487" spans="1:13">
      <c r="A2487" s="44" cm="1">
        <f t="array" aca="1" ref="A2487" ca="1">IF(INDEX(B:B,ROW()),COUNTIF(OFFSET(INDEX(B:B,ROW()),ROW()*-1+6,,ROW()-5),TRUE),0)</f>
        <v>0</v>
      </c>
      <c r="B2487" s="44" t="b" cm="1">
        <f t="array" ref="B2487">AND(分科號=INDEX(E:E,ROW()),INDEX(D:D,ROW())&gt;=分起日,INDEX(D:D,ROW())&lt;=分訖日,IF(分專案="全部",TRUE,INDEX(J:J,ROW())=分專案))</f>
        <v>0</v>
      </c>
      <c r="C2487" s="45" cm="1">
        <f t="array" ref="C2487">IF(INDEX(F:F,ROW())&lt;&gt;"",INDEX(F:F,ROW()),IF(INDEX(E:E,ROW())&lt;&gt;0,INDEX(C:C,ROW()-1),0))</f>
        <v>0</v>
      </c>
      <c r="D2487" s="44" cm="1">
        <f t="array" ref="D2487">IF(INDEX(G:G,ROW())&lt;&gt;"",INDEX(G:G,ROW()),IF(INDEX(E:E,ROW())&lt;&gt;0,INDEX(D:D,ROW()-1),0))</f>
        <v>0</v>
      </c>
      <c r="E2487" s="217" cm="1">
        <f t="array" ref="E2487">IF(INDEX(I:I,ROW())&lt;&gt;"",VALUE(TRIM(LEFT(INDEX(I:I,ROW()),6))),0)</f>
        <v>0</v>
      </c>
      <c r="F2487" s="283"/>
      <c r="G2487" s="287"/>
      <c r="H2487" s="302"/>
      <c r="I2487" s="288"/>
      <c r="J2487" s="302"/>
      <c r="K2487" s="303"/>
      <c r="L2487" s="50"/>
      <c r="M2487" s="63"/>
    </row>
    <row r="2488" spans="1:13">
      <c r="A2488" s="44" cm="1">
        <f t="array" aca="1" ref="A2488" ca="1">IF(INDEX(B:B,ROW()),COUNTIF(OFFSET(INDEX(B:B,ROW()),ROW()*-1+6,,ROW()-5),TRUE),0)</f>
        <v>0</v>
      </c>
      <c r="B2488" s="44" t="b" cm="1">
        <f t="array" ref="B2488">AND(分科號=INDEX(E:E,ROW()),INDEX(D:D,ROW())&gt;=分起日,INDEX(D:D,ROW())&lt;=分訖日,IF(分專案="全部",TRUE,INDEX(J:J,ROW())=分專案))</f>
        <v>0</v>
      </c>
      <c r="C2488" s="45" cm="1">
        <f t="array" ref="C2488">IF(INDEX(F:F,ROW())&lt;&gt;"",INDEX(F:F,ROW()),IF(INDEX(E:E,ROW())&lt;&gt;0,INDEX(C:C,ROW()-1),0))</f>
        <v>0</v>
      </c>
      <c r="D2488" s="44" cm="1">
        <f t="array" ref="D2488">IF(INDEX(G:G,ROW())&lt;&gt;"",INDEX(G:G,ROW()),IF(INDEX(E:E,ROW())&lt;&gt;0,INDEX(D:D,ROW()-1),0))</f>
        <v>0</v>
      </c>
      <c r="E2488" s="217" cm="1">
        <f t="array" ref="E2488">IF(INDEX(I:I,ROW())&lt;&gt;"",VALUE(TRIM(LEFT(INDEX(I:I,ROW()),6))),0)</f>
        <v>0</v>
      </c>
      <c r="F2488" s="283"/>
      <c r="G2488" s="287"/>
      <c r="H2488" s="302"/>
      <c r="I2488" s="288"/>
      <c r="J2488" s="302"/>
      <c r="K2488" s="303"/>
      <c r="L2488" s="50"/>
      <c r="M2488" s="63"/>
    </row>
    <row r="2489" spans="1:13">
      <c r="A2489" s="44" cm="1">
        <f t="array" aca="1" ref="A2489" ca="1">IF(INDEX(B:B,ROW()),COUNTIF(OFFSET(INDEX(B:B,ROW()),ROW()*-1+6,,ROW()-5),TRUE),0)</f>
        <v>0</v>
      </c>
      <c r="B2489" s="44" t="b" cm="1">
        <f t="array" ref="B2489">AND(分科號=INDEX(E:E,ROW()),INDEX(D:D,ROW())&gt;=分起日,INDEX(D:D,ROW())&lt;=分訖日,IF(分專案="全部",TRUE,INDEX(J:J,ROW())=分專案))</f>
        <v>0</v>
      </c>
      <c r="C2489" s="45" cm="1">
        <f t="array" ref="C2489">IF(INDEX(F:F,ROW())&lt;&gt;"",INDEX(F:F,ROW()),IF(INDEX(E:E,ROW())&lt;&gt;0,INDEX(C:C,ROW()-1),0))</f>
        <v>0</v>
      </c>
      <c r="D2489" s="44" cm="1">
        <f t="array" ref="D2489">IF(INDEX(G:G,ROW())&lt;&gt;"",INDEX(G:G,ROW()),IF(INDEX(E:E,ROW())&lt;&gt;0,INDEX(D:D,ROW()-1),0))</f>
        <v>0</v>
      </c>
      <c r="E2489" s="217" cm="1">
        <f t="array" ref="E2489">IF(INDEX(I:I,ROW())&lt;&gt;"",VALUE(TRIM(LEFT(INDEX(I:I,ROW()),6))),0)</f>
        <v>0</v>
      </c>
      <c r="F2489" s="283"/>
      <c r="G2489" s="287"/>
      <c r="H2489" s="302"/>
      <c r="I2489" s="288"/>
      <c r="J2489" s="302"/>
      <c r="K2489" s="303"/>
      <c r="L2489" s="50"/>
      <c r="M2489" s="63"/>
    </row>
    <row r="2490" spans="1:13">
      <c r="A2490" s="44" cm="1">
        <f t="array" aca="1" ref="A2490" ca="1">IF(INDEX(B:B,ROW()),COUNTIF(OFFSET(INDEX(B:B,ROW()),ROW()*-1+6,,ROW()-5),TRUE),0)</f>
        <v>0</v>
      </c>
      <c r="B2490" s="44" t="b" cm="1">
        <f t="array" ref="B2490">AND(分科號=INDEX(E:E,ROW()),INDEX(D:D,ROW())&gt;=分起日,INDEX(D:D,ROW())&lt;=分訖日,IF(分專案="全部",TRUE,INDEX(J:J,ROW())=分專案))</f>
        <v>0</v>
      </c>
      <c r="C2490" s="45" cm="1">
        <f t="array" ref="C2490">IF(INDEX(F:F,ROW())&lt;&gt;"",INDEX(F:F,ROW()),IF(INDEX(E:E,ROW())&lt;&gt;0,INDEX(C:C,ROW()-1),0))</f>
        <v>0</v>
      </c>
      <c r="D2490" s="44" cm="1">
        <f t="array" ref="D2490">IF(INDEX(G:G,ROW())&lt;&gt;"",INDEX(G:G,ROW()),IF(INDEX(E:E,ROW())&lt;&gt;0,INDEX(D:D,ROW()-1),0))</f>
        <v>0</v>
      </c>
      <c r="E2490" s="217" cm="1">
        <f t="array" ref="E2490">IF(INDEX(I:I,ROW())&lt;&gt;"",VALUE(TRIM(LEFT(INDEX(I:I,ROW()),6))),0)</f>
        <v>0</v>
      </c>
      <c r="F2490" s="283"/>
      <c r="G2490" s="287"/>
      <c r="H2490" s="302"/>
      <c r="I2490" s="288"/>
      <c r="J2490" s="302"/>
      <c r="K2490" s="303"/>
      <c r="L2490" s="50"/>
      <c r="M2490" s="63"/>
    </row>
    <row r="2491" spans="1:13">
      <c r="A2491" s="44" cm="1">
        <f t="array" aca="1" ref="A2491" ca="1">IF(INDEX(B:B,ROW()),COUNTIF(OFFSET(INDEX(B:B,ROW()),ROW()*-1+6,,ROW()-5),TRUE),0)</f>
        <v>0</v>
      </c>
      <c r="B2491" s="44" t="b" cm="1">
        <f t="array" ref="B2491">AND(分科號=INDEX(E:E,ROW()),INDEX(D:D,ROW())&gt;=分起日,INDEX(D:D,ROW())&lt;=分訖日,IF(分專案="全部",TRUE,INDEX(J:J,ROW())=分專案))</f>
        <v>0</v>
      </c>
      <c r="C2491" s="45" cm="1">
        <f t="array" ref="C2491">IF(INDEX(F:F,ROW())&lt;&gt;"",INDEX(F:F,ROW()),IF(INDEX(E:E,ROW())&lt;&gt;0,INDEX(C:C,ROW()-1),0))</f>
        <v>0</v>
      </c>
      <c r="D2491" s="44" cm="1">
        <f t="array" ref="D2491">IF(INDEX(G:G,ROW())&lt;&gt;"",INDEX(G:G,ROW()),IF(INDEX(E:E,ROW())&lt;&gt;0,INDEX(D:D,ROW()-1),0))</f>
        <v>0</v>
      </c>
      <c r="E2491" s="217" cm="1">
        <f t="array" ref="E2491">IF(INDEX(I:I,ROW())&lt;&gt;"",VALUE(TRIM(LEFT(INDEX(I:I,ROW()),6))),0)</f>
        <v>0</v>
      </c>
      <c r="F2491" s="283"/>
      <c r="G2491" s="287"/>
      <c r="H2491" s="302"/>
      <c r="I2491" s="288"/>
      <c r="J2491" s="302"/>
      <c r="K2491" s="303"/>
      <c r="L2491" s="50"/>
      <c r="M2491" s="63"/>
    </row>
    <row r="2492" spans="1:13">
      <c r="A2492" s="44" cm="1">
        <f t="array" aca="1" ref="A2492" ca="1">IF(INDEX(B:B,ROW()),COUNTIF(OFFSET(INDEX(B:B,ROW()),ROW()*-1+6,,ROW()-5),TRUE),0)</f>
        <v>0</v>
      </c>
      <c r="B2492" s="44" t="b" cm="1">
        <f t="array" ref="B2492">AND(分科號=INDEX(E:E,ROW()),INDEX(D:D,ROW())&gt;=分起日,INDEX(D:D,ROW())&lt;=分訖日,IF(分專案="全部",TRUE,INDEX(J:J,ROW())=分專案))</f>
        <v>0</v>
      </c>
      <c r="C2492" s="45" cm="1">
        <f t="array" ref="C2492">IF(INDEX(F:F,ROW())&lt;&gt;"",INDEX(F:F,ROW()),IF(INDEX(E:E,ROW())&lt;&gt;0,INDEX(C:C,ROW()-1),0))</f>
        <v>0</v>
      </c>
      <c r="D2492" s="44" cm="1">
        <f t="array" ref="D2492">IF(INDEX(G:G,ROW())&lt;&gt;"",INDEX(G:G,ROW()),IF(INDEX(E:E,ROW())&lt;&gt;0,INDEX(D:D,ROW()-1),0))</f>
        <v>0</v>
      </c>
      <c r="E2492" s="217" cm="1">
        <f t="array" ref="E2492">IF(INDEX(I:I,ROW())&lt;&gt;"",VALUE(TRIM(LEFT(INDEX(I:I,ROW()),6))),0)</f>
        <v>0</v>
      </c>
      <c r="F2492" s="283"/>
      <c r="G2492" s="287"/>
      <c r="H2492" s="302"/>
      <c r="I2492" s="288"/>
      <c r="J2492" s="302"/>
      <c r="K2492" s="303"/>
      <c r="L2492" s="50"/>
      <c r="M2492" s="63"/>
    </row>
    <row r="2493" spans="1:13">
      <c r="A2493" s="44" cm="1">
        <f t="array" aca="1" ref="A2493" ca="1">IF(INDEX(B:B,ROW()),COUNTIF(OFFSET(INDEX(B:B,ROW()),ROW()*-1+6,,ROW()-5),TRUE),0)</f>
        <v>0</v>
      </c>
      <c r="B2493" s="44" t="b" cm="1">
        <f t="array" ref="B2493">AND(分科號=INDEX(E:E,ROW()),INDEX(D:D,ROW())&gt;=分起日,INDEX(D:D,ROW())&lt;=分訖日,IF(分專案="全部",TRUE,INDEX(J:J,ROW())=分專案))</f>
        <v>0</v>
      </c>
      <c r="C2493" s="45" cm="1">
        <f t="array" ref="C2493">IF(INDEX(F:F,ROW())&lt;&gt;"",INDEX(F:F,ROW()),IF(INDEX(E:E,ROW())&lt;&gt;0,INDEX(C:C,ROW()-1),0))</f>
        <v>0</v>
      </c>
      <c r="D2493" s="44" cm="1">
        <f t="array" ref="D2493">IF(INDEX(G:G,ROW())&lt;&gt;"",INDEX(G:G,ROW()),IF(INDEX(E:E,ROW())&lt;&gt;0,INDEX(D:D,ROW()-1),0))</f>
        <v>0</v>
      </c>
      <c r="E2493" s="217" cm="1">
        <f t="array" ref="E2493">IF(INDEX(I:I,ROW())&lt;&gt;"",VALUE(TRIM(LEFT(INDEX(I:I,ROW()),6))),0)</f>
        <v>0</v>
      </c>
      <c r="F2493" s="283"/>
      <c r="G2493" s="287"/>
      <c r="H2493" s="302"/>
      <c r="I2493" s="288"/>
      <c r="J2493" s="302"/>
      <c r="K2493" s="303"/>
      <c r="L2493" s="50"/>
      <c r="M2493" s="63"/>
    </row>
    <row r="2494" spans="1:13">
      <c r="A2494" s="44" cm="1">
        <f t="array" aca="1" ref="A2494" ca="1">IF(INDEX(B:B,ROW()),COUNTIF(OFFSET(INDEX(B:B,ROW()),ROW()*-1+6,,ROW()-5),TRUE),0)</f>
        <v>0</v>
      </c>
      <c r="B2494" s="44" t="b" cm="1">
        <f t="array" ref="B2494">AND(分科號=INDEX(E:E,ROW()),INDEX(D:D,ROW())&gt;=分起日,INDEX(D:D,ROW())&lt;=分訖日,IF(分專案="全部",TRUE,INDEX(J:J,ROW())=分專案))</f>
        <v>0</v>
      </c>
      <c r="C2494" s="45" cm="1">
        <f t="array" ref="C2494">IF(INDEX(F:F,ROW())&lt;&gt;"",INDEX(F:F,ROW()),IF(INDEX(E:E,ROW())&lt;&gt;0,INDEX(C:C,ROW()-1),0))</f>
        <v>0</v>
      </c>
      <c r="D2494" s="44" cm="1">
        <f t="array" ref="D2494">IF(INDEX(G:G,ROW())&lt;&gt;"",INDEX(G:G,ROW()),IF(INDEX(E:E,ROW())&lt;&gt;0,INDEX(D:D,ROW()-1),0))</f>
        <v>0</v>
      </c>
      <c r="E2494" s="217" cm="1">
        <f t="array" ref="E2494">IF(INDEX(I:I,ROW())&lt;&gt;"",VALUE(TRIM(LEFT(INDEX(I:I,ROW()),6))),0)</f>
        <v>0</v>
      </c>
      <c r="F2494" s="283"/>
      <c r="G2494" s="287"/>
      <c r="H2494" s="302"/>
      <c r="I2494" s="288"/>
      <c r="J2494" s="302"/>
      <c r="K2494" s="303"/>
      <c r="L2494" s="50"/>
      <c r="M2494" s="63"/>
    </row>
    <row r="2495" spans="1:13">
      <c r="A2495" s="44" cm="1">
        <f t="array" aca="1" ref="A2495" ca="1">IF(INDEX(B:B,ROW()),COUNTIF(OFFSET(INDEX(B:B,ROW()),ROW()*-1+6,,ROW()-5),TRUE),0)</f>
        <v>0</v>
      </c>
      <c r="B2495" s="44" t="b" cm="1">
        <f t="array" ref="B2495">AND(分科號=INDEX(E:E,ROW()),INDEX(D:D,ROW())&gt;=分起日,INDEX(D:D,ROW())&lt;=分訖日,IF(分專案="全部",TRUE,INDEX(J:J,ROW())=分專案))</f>
        <v>0</v>
      </c>
      <c r="C2495" s="45" cm="1">
        <f t="array" ref="C2495">IF(INDEX(F:F,ROW())&lt;&gt;"",INDEX(F:F,ROW()),IF(INDEX(E:E,ROW())&lt;&gt;0,INDEX(C:C,ROW()-1),0))</f>
        <v>0</v>
      </c>
      <c r="D2495" s="44" cm="1">
        <f t="array" ref="D2495">IF(INDEX(G:G,ROW())&lt;&gt;"",INDEX(G:G,ROW()),IF(INDEX(E:E,ROW())&lt;&gt;0,INDEX(D:D,ROW()-1),0))</f>
        <v>0</v>
      </c>
      <c r="E2495" s="217" cm="1">
        <f t="array" ref="E2495">IF(INDEX(I:I,ROW())&lt;&gt;"",VALUE(TRIM(LEFT(INDEX(I:I,ROW()),6))),0)</f>
        <v>0</v>
      </c>
      <c r="F2495" s="283"/>
      <c r="G2495" s="287"/>
      <c r="H2495" s="302"/>
      <c r="I2495" s="288"/>
      <c r="J2495" s="302"/>
      <c r="K2495" s="303"/>
      <c r="L2495" s="50"/>
      <c r="M2495" s="63"/>
    </row>
    <row r="2496" spans="1:13">
      <c r="A2496" s="44" cm="1">
        <f t="array" aca="1" ref="A2496" ca="1">IF(INDEX(B:B,ROW()),COUNTIF(OFFSET(INDEX(B:B,ROW()),ROW()*-1+6,,ROW()-5),TRUE),0)</f>
        <v>0</v>
      </c>
      <c r="B2496" s="44" t="b" cm="1">
        <f t="array" ref="B2496">AND(分科號=INDEX(E:E,ROW()),INDEX(D:D,ROW())&gt;=分起日,INDEX(D:D,ROW())&lt;=分訖日,IF(分專案="全部",TRUE,INDEX(J:J,ROW())=分專案))</f>
        <v>0</v>
      </c>
      <c r="C2496" s="45" cm="1">
        <f t="array" ref="C2496">IF(INDEX(F:F,ROW())&lt;&gt;"",INDEX(F:F,ROW()),IF(INDEX(E:E,ROW())&lt;&gt;0,INDEX(C:C,ROW()-1),0))</f>
        <v>0</v>
      </c>
      <c r="D2496" s="44" cm="1">
        <f t="array" ref="D2496">IF(INDEX(G:G,ROW())&lt;&gt;"",INDEX(G:G,ROW()),IF(INDEX(E:E,ROW())&lt;&gt;0,INDEX(D:D,ROW()-1),0))</f>
        <v>0</v>
      </c>
      <c r="E2496" s="217" cm="1">
        <f t="array" ref="E2496">IF(INDEX(I:I,ROW())&lt;&gt;"",VALUE(TRIM(LEFT(INDEX(I:I,ROW()),6))),0)</f>
        <v>0</v>
      </c>
      <c r="F2496" s="283"/>
      <c r="G2496" s="287"/>
      <c r="H2496" s="302"/>
      <c r="I2496" s="288"/>
      <c r="J2496" s="302"/>
      <c r="K2496" s="303"/>
      <c r="L2496" s="50"/>
      <c r="M2496" s="63"/>
    </row>
    <row r="2497" spans="1:13">
      <c r="A2497" s="44" cm="1">
        <f t="array" aca="1" ref="A2497" ca="1">IF(INDEX(B:B,ROW()),COUNTIF(OFFSET(INDEX(B:B,ROW()),ROW()*-1+6,,ROW()-5),TRUE),0)</f>
        <v>0</v>
      </c>
      <c r="B2497" s="44" t="b" cm="1">
        <f t="array" ref="B2497">AND(分科號=INDEX(E:E,ROW()),INDEX(D:D,ROW())&gt;=分起日,INDEX(D:D,ROW())&lt;=分訖日,IF(分專案="全部",TRUE,INDEX(J:J,ROW())=分專案))</f>
        <v>0</v>
      </c>
      <c r="C2497" s="45" cm="1">
        <f t="array" ref="C2497">IF(INDEX(F:F,ROW())&lt;&gt;"",INDEX(F:F,ROW()),IF(INDEX(E:E,ROW())&lt;&gt;0,INDEX(C:C,ROW()-1),0))</f>
        <v>0</v>
      </c>
      <c r="D2497" s="44" cm="1">
        <f t="array" ref="D2497">IF(INDEX(G:G,ROW())&lt;&gt;"",INDEX(G:G,ROW()),IF(INDEX(E:E,ROW())&lt;&gt;0,INDEX(D:D,ROW()-1),0))</f>
        <v>0</v>
      </c>
      <c r="E2497" s="217" cm="1">
        <f t="array" ref="E2497">IF(INDEX(I:I,ROW())&lt;&gt;"",VALUE(TRIM(LEFT(INDEX(I:I,ROW()),6))),0)</f>
        <v>0</v>
      </c>
      <c r="F2497" s="283"/>
      <c r="G2497" s="287"/>
      <c r="H2497" s="302"/>
      <c r="I2497" s="288"/>
      <c r="J2497" s="302"/>
      <c r="K2497" s="303"/>
      <c r="L2497" s="50"/>
      <c r="M2497" s="63"/>
    </row>
    <row r="2498" spans="1:13">
      <c r="A2498" s="44" cm="1">
        <f t="array" aca="1" ref="A2498" ca="1">IF(INDEX(B:B,ROW()),COUNTIF(OFFSET(INDEX(B:B,ROW()),ROW()*-1+6,,ROW()-5),TRUE),0)</f>
        <v>0</v>
      </c>
      <c r="B2498" s="44" t="b" cm="1">
        <f t="array" ref="B2498">AND(分科號=INDEX(E:E,ROW()),INDEX(D:D,ROW())&gt;=分起日,INDEX(D:D,ROW())&lt;=分訖日,IF(分專案="全部",TRUE,INDEX(J:J,ROW())=分專案))</f>
        <v>0</v>
      </c>
      <c r="C2498" s="45" cm="1">
        <f t="array" ref="C2498">IF(INDEX(F:F,ROW())&lt;&gt;"",INDEX(F:F,ROW()),IF(INDEX(E:E,ROW())&lt;&gt;0,INDEX(C:C,ROW()-1),0))</f>
        <v>0</v>
      </c>
      <c r="D2498" s="44" cm="1">
        <f t="array" ref="D2498">IF(INDEX(G:G,ROW())&lt;&gt;"",INDEX(G:G,ROW()),IF(INDEX(E:E,ROW())&lt;&gt;0,INDEX(D:D,ROW()-1),0))</f>
        <v>0</v>
      </c>
      <c r="E2498" s="217" cm="1">
        <f t="array" ref="E2498">IF(INDEX(I:I,ROW())&lt;&gt;"",VALUE(TRIM(LEFT(INDEX(I:I,ROW()),6))),0)</f>
        <v>0</v>
      </c>
      <c r="F2498" s="283"/>
      <c r="G2498" s="287"/>
      <c r="H2498" s="302"/>
      <c r="I2498" s="288"/>
      <c r="J2498" s="302"/>
      <c r="K2498" s="303"/>
      <c r="L2498" s="50"/>
      <c r="M2498" s="63"/>
    </row>
    <row r="2499" spans="1:13">
      <c r="A2499" s="44" cm="1">
        <f t="array" aca="1" ref="A2499" ca="1">IF(INDEX(B:B,ROW()),COUNTIF(OFFSET(INDEX(B:B,ROW()),ROW()*-1+6,,ROW()-5),TRUE),0)</f>
        <v>0</v>
      </c>
      <c r="B2499" s="44" t="b" cm="1">
        <f t="array" ref="B2499">AND(分科號=INDEX(E:E,ROW()),INDEX(D:D,ROW())&gt;=分起日,INDEX(D:D,ROW())&lt;=分訖日,IF(分專案="全部",TRUE,INDEX(J:J,ROW())=分專案))</f>
        <v>0</v>
      </c>
      <c r="C2499" s="45" cm="1">
        <f t="array" ref="C2499">IF(INDEX(F:F,ROW())&lt;&gt;"",INDEX(F:F,ROW()),IF(INDEX(E:E,ROW())&lt;&gt;0,INDEX(C:C,ROW()-1),0))</f>
        <v>0</v>
      </c>
      <c r="D2499" s="44" cm="1">
        <f t="array" ref="D2499">IF(INDEX(G:G,ROW())&lt;&gt;"",INDEX(G:G,ROW()),IF(INDEX(E:E,ROW())&lt;&gt;0,INDEX(D:D,ROW()-1),0))</f>
        <v>0</v>
      </c>
      <c r="E2499" s="217" cm="1">
        <f t="array" ref="E2499">IF(INDEX(I:I,ROW())&lt;&gt;"",VALUE(TRIM(LEFT(INDEX(I:I,ROW()),6))),0)</f>
        <v>0</v>
      </c>
      <c r="F2499" s="283"/>
      <c r="G2499" s="287"/>
      <c r="H2499" s="302"/>
      <c r="I2499" s="288"/>
      <c r="J2499" s="302"/>
      <c r="K2499" s="303"/>
      <c r="L2499" s="50"/>
      <c r="M2499" s="63"/>
    </row>
    <row r="2500" spans="1:13">
      <c r="A2500" s="44" cm="1">
        <f t="array" aca="1" ref="A2500" ca="1">IF(INDEX(B:B,ROW()),COUNTIF(OFFSET(INDEX(B:B,ROW()),ROW()*-1+6,,ROW()-5),TRUE),0)</f>
        <v>0</v>
      </c>
      <c r="B2500" s="44" t="b" cm="1">
        <f t="array" ref="B2500">AND(分科號=INDEX(E:E,ROW()),INDEX(D:D,ROW())&gt;=分起日,INDEX(D:D,ROW())&lt;=分訖日,IF(分專案="全部",TRUE,INDEX(J:J,ROW())=分專案))</f>
        <v>0</v>
      </c>
      <c r="C2500" s="45" cm="1">
        <f t="array" ref="C2500">IF(INDEX(F:F,ROW())&lt;&gt;"",INDEX(F:F,ROW()),IF(INDEX(E:E,ROW())&lt;&gt;0,INDEX(C:C,ROW()-1),0))</f>
        <v>0</v>
      </c>
      <c r="D2500" s="44" cm="1">
        <f t="array" ref="D2500">IF(INDEX(G:G,ROW())&lt;&gt;"",INDEX(G:G,ROW()),IF(INDEX(E:E,ROW())&lt;&gt;0,INDEX(D:D,ROW()-1),0))</f>
        <v>0</v>
      </c>
      <c r="E2500" s="217" cm="1">
        <f t="array" ref="E2500">IF(INDEX(I:I,ROW())&lt;&gt;"",VALUE(TRIM(LEFT(INDEX(I:I,ROW()),6))),0)</f>
        <v>0</v>
      </c>
      <c r="F2500" s="283"/>
      <c r="G2500" s="287"/>
      <c r="H2500" s="302"/>
      <c r="I2500" s="288"/>
      <c r="J2500" s="302"/>
      <c r="K2500" s="303"/>
      <c r="L2500" s="50"/>
      <c r="M2500" s="63"/>
    </row>
    <row r="2501" spans="1:13">
      <c r="A2501" s="44" cm="1">
        <f t="array" aca="1" ref="A2501" ca="1">IF(INDEX(B:B,ROW()),COUNTIF(OFFSET(INDEX(B:B,ROW()),ROW()*-1+6,,ROW()-5),TRUE),0)</f>
        <v>0</v>
      </c>
      <c r="B2501" s="44" t="b" cm="1">
        <f t="array" ref="B2501">AND(分科號=INDEX(E:E,ROW()),INDEX(D:D,ROW())&gt;=分起日,INDEX(D:D,ROW())&lt;=分訖日,IF(分專案="全部",TRUE,INDEX(J:J,ROW())=分專案))</f>
        <v>0</v>
      </c>
      <c r="C2501" s="45" cm="1">
        <f t="array" ref="C2501">IF(INDEX(F:F,ROW())&lt;&gt;"",INDEX(F:F,ROW()),IF(INDEX(E:E,ROW())&lt;&gt;0,INDEX(C:C,ROW()-1),0))</f>
        <v>0</v>
      </c>
      <c r="D2501" s="44" cm="1">
        <f t="array" ref="D2501">IF(INDEX(G:G,ROW())&lt;&gt;"",INDEX(G:G,ROW()),IF(INDEX(E:E,ROW())&lt;&gt;0,INDEX(D:D,ROW()-1),0))</f>
        <v>0</v>
      </c>
      <c r="E2501" s="217" cm="1">
        <f t="array" ref="E2501">IF(INDEX(I:I,ROW())&lt;&gt;"",VALUE(TRIM(LEFT(INDEX(I:I,ROW()),6))),0)</f>
        <v>0</v>
      </c>
      <c r="F2501" s="283"/>
      <c r="G2501" s="287"/>
      <c r="H2501" s="302"/>
      <c r="I2501" s="288"/>
      <c r="J2501" s="302"/>
      <c r="K2501" s="303"/>
      <c r="L2501" s="50"/>
      <c r="M2501" s="63"/>
    </row>
    <row r="2502" spans="1:13">
      <c r="A2502" s="44" cm="1">
        <f t="array" aca="1" ref="A2502" ca="1">IF(INDEX(B:B,ROW()),COUNTIF(OFFSET(INDEX(B:B,ROW()),ROW()*-1+6,,ROW()-5),TRUE),0)</f>
        <v>0</v>
      </c>
      <c r="B2502" s="44" t="b" cm="1">
        <f t="array" ref="B2502">AND(分科號=INDEX(E:E,ROW()),INDEX(D:D,ROW())&gt;=分起日,INDEX(D:D,ROW())&lt;=分訖日,IF(分專案="全部",TRUE,INDEX(J:J,ROW())=分專案))</f>
        <v>0</v>
      </c>
      <c r="C2502" s="45" cm="1">
        <f t="array" ref="C2502">IF(INDEX(F:F,ROW())&lt;&gt;"",INDEX(F:F,ROW()),IF(INDEX(E:E,ROW())&lt;&gt;0,INDEX(C:C,ROW()-1),0))</f>
        <v>0</v>
      </c>
      <c r="D2502" s="44" cm="1">
        <f t="array" ref="D2502">IF(INDEX(G:G,ROW())&lt;&gt;"",INDEX(G:G,ROW()),IF(INDEX(E:E,ROW())&lt;&gt;0,INDEX(D:D,ROW()-1),0))</f>
        <v>0</v>
      </c>
      <c r="E2502" s="217" cm="1">
        <f t="array" ref="E2502">IF(INDEX(I:I,ROW())&lt;&gt;"",VALUE(TRIM(LEFT(INDEX(I:I,ROW()),6))),0)</f>
        <v>0</v>
      </c>
      <c r="F2502" s="283"/>
      <c r="G2502" s="287"/>
      <c r="H2502" s="302"/>
      <c r="I2502" s="288"/>
      <c r="J2502" s="302"/>
      <c r="K2502" s="303"/>
      <c r="L2502" s="50"/>
      <c r="M2502" s="63"/>
    </row>
    <row r="2503" spans="1:13">
      <c r="A2503" s="44" cm="1">
        <f t="array" aca="1" ref="A2503" ca="1">IF(INDEX(B:B,ROW()),COUNTIF(OFFSET(INDEX(B:B,ROW()),ROW()*-1+6,,ROW()-5),TRUE),0)</f>
        <v>0</v>
      </c>
      <c r="B2503" s="44" t="b" cm="1">
        <f t="array" ref="B2503">AND(分科號=INDEX(E:E,ROW()),INDEX(D:D,ROW())&gt;=分起日,INDEX(D:D,ROW())&lt;=分訖日,IF(分專案="全部",TRUE,INDEX(J:J,ROW())=分專案))</f>
        <v>0</v>
      </c>
      <c r="C2503" s="45" cm="1">
        <f t="array" ref="C2503">IF(INDEX(F:F,ROW())&lt;&gt;"",INDEX(F:F,ROW()),IF(INDEX(E:E,ROW())&lt;&gt;0,INDEX(C:C,ROW()-1),0))</f>
        <v>0</v>
      </c>
      <c r="D2503" s="44" cm="1">
        <f t="array" ref="D2503">IF(INDEX(G:G,ROW())&lt;&gt;"",INDEX(G:G,ROW()),IF(INDEX(E:E,ROW())&lt;&gt;0,INDEX(D:D,ROW()-1),0))</f>
        <v>0</v>
      </c>
      <c r="E2503" s="217" cm="1">
        <f t="array" ref="E2503">IF(INDEX(I:I,ROW())&lt;&gt;"",VALUE(TRIM(LEFT(INDEX(I:I,ROW()),6))),0)</f>
        <v>0</v>
      </c>
      <c r="F2503" s="283"/>
      <c r="G2503" s="287"/>
      <c r="H2503" s="302"/>
      <c r="I2503" s="288"/>
      <c r="J2503" s="302"/>
      <c r="K2503" s="303"/>
      <c r="L2503" s="50"/>
      <c r="M2503" s="63"/>
    </row>
    <row r="2504" spans="1:13">
      <c r="A2504" s="44" cm="1">
        <f t="array" aca="1" ref="A2504" ca="1">IF(INDEX(B:B,ROW()),COUNTIF(OFFSET(INDEX(B:B,ROW()),ROW()*-1+6,,ROW()-5),TRUE),0)</f>
        <v>0</v>
      </c>
      <c r="B2504" s="44" t="b" cm="1">
        <f t="array" ref="B2504">AND(分科號=INDEX(E:E,ROW()),INDEX(D:D,ROW())&gt;=分起日,INDEX(D:D,ROW())&lt;=分訖日,IF(分專案="全部",TRUE,INDEX(J:J,ROW())=分專案))</f>
        <v>0</v>
      </c>
      <c r="C2504" s="45" cm="1">
        <f t="array" ref="C2504">IF(INDEX(F:F,ROW())&lt;&gt;"",INDEX(F:F,ROW()),IF(INDEX(E:E,ROW())&lt;&gt;0,INDEX(C:C,ROW()-1),0))</f>
        <v>0</v>
      </c>
      <c r="D2504" s="44" cm="1">
        <f t="array" ref="D2504">IF(INDEX(G:G,ROW())&lt;&gt;"",INDEX(G:G,ROW()),IF(INDEX(E:E,ROW())&lt;&gt;0,INDEX(D:D,ROW()-1),0))</f>
        <v>0</v>
      </c>
      <c r="E2504" s="217" cm="1">
        <f t="array" ref="E2504">IF(INDEX(I:I,ROW())&lt;&gt;"",VALUE(TRIM(LEFT(INDEX(I:I,ROW()),6))),0)</f>
        <v>0</v>
      </c>
      <c r="F2504" s="283"/>
      <c r="G2504" s="287"/>
      <c r="H2504" s="302"/>
      <c r="I2504" s="288"/>
      <c r="J2504" s="302"/>
      <c r="K2504" s="303"/>
      <c r="L2504" s="50"/>
      <c r="M2504" s="63"/>
    </row>
    <row r="2505" spans="1:13">
      <c r="A2505" s="44" cm="1">
        <f t="array" aca="1" ref="A2505" ca="1">IF(INDEX(B:B,ROW()),COUNTIF(OFFSET(INDEX(B:B,ROW()),ROW()*-1+6,,ROW()-5),TRUE),0)</f>
        <v>0</v>
      </c>
      <c r="B2505" s="44" t="b" cm="1">
        <f t="array" ref="B2505">AND(分科號=INDEX(E:E,ROW()),INDEX(D:D,ROW())&gt;=分起日,INDEX(D:D,ROW())&lt;=分訖日,IF(分專案="全部",TRUE,INDEX(J:J,ROW())=分專案))</f>
        <v>0</v>
      </c>
      <c r="C2505" s="45" cm="1">
        <f t="array" ref="C2505">IF(INDEX(F:F,ROW())&lt;&gt;"",INDEX(F:F,ROW()),IF(INDEX(E:E,ROW())&lt;&gt;0,INDEX(C:C,ROW()-1),0))</f>
        <v>0</v>
      </c>
      <c r="D2505" s="44" cm="1">
        <f t="array" ref="D2505">IF(INDEX(G:G,ROW())&lt;&gt;"",INDEX(G:G,ROW()),IF(INDEX(E:E,ROW())&lt;&gt;0,INDEX(D:D,ROW()-1),0))</f>
        <v>0</v>
      </c>
      <c r="E2505" s="217" cm="1">
        <f t="array" ref="E2505">IF(INDEX(I:I,ROW())&lt;&gt;"",VALUE(TRIM(LEFT(INDEX(I:I,ROW()),6))),0)</f>
        <v>0</v>
      </c>
      <c r="F2505" s="283"/>
      <c r="G2505" s="287"/>
      <c r="H2505" s="302"/>
      <c r="I2505" s="288"/>
      <c r="J2505" s="302"/>
      <c r="K2505" s="303"/>
      <c r="L2505" s="50"/>
      <c r="M2505" s="63"/>
    </row>
    <row r="2506" spans="1:13">
      <c r="A2506" s="44" cm="1">
        <f t="array" aca="1" ref="A2506" ca="1">IF(INDEX(B:B,ROW()),COUNTIF(OFFSET(INDEX(B:B,ROW()),ROW()*-1+6,,ROW()-5),TRUE),0)</f>
        <v>0</v>
      </c>
      <c r="B2506" s="44" t="b" cm="1">
        <f t="array" ref="B2506">AND(分科號=INDEX(E:E,ROW()),INDEX(D:D,ROW())&gt;=分起日,INDEX(D:D,ROW())&lt;=分訖日,IF(分專案="全部",TRUE,INDEX(J:J,ROW())=分專案))</f>
        <v>0</v>
      </c>
      <c r="C2506" s="45" cm="1">
        <f t="array" ref="C2506">IF(INDEX(F:F,ROW())&lt;&gt;"",INDEX(F:F,ROW()),IF(INDEX(E:E,ROW())&lt;&gt;0,INDEX(C:C,ROW()-1),0))</f>
        <v>0</v>
      </c>
      <c r="D2506" s="44" cm="1">
        <f t="array" ref="D2506">IF(INDEX(G:G,ROW())&lt;&gt;"",INDEX(G:G,ROW()),IF(INDEX(E:E,ROW())&lt;&gt;0,INDEX(D:D,ROW()-1),0))</f>
        <v>0</v>
      </c>
      <c r="E2506" s="217" cm="1">
        <f t="array" ref="E2506">IF(INDEX(I:I,ROW())&lt;&gt;"",VALUE(TRIM(LEFT(INDEX(I:I,ROW()),6))),0)</f>
        <v>0</v>
      </c>
      <c r="F2506" s="283"/>
      <c r="G2506" s="287"/>
      <c r="H2506" s="302"/>
      <c r="I2506" s="288"/>
      <c r="J2506" s="302"/>
      <c r="K2506" s="303"/>
      <c r="L2506" s="50"/>
      <c r="M2506" s="63"/>
    </row>
    <row r="2507" spans="1:13">
      <c r="A2507" s="44" cm="1">
        <f t="array" aca="1" ref="A2507" ca="1">IF(INDEX(B:B,ROW()),COUNTIF(OFFSET(INDEX(B:B,ROW()),ROW()*-1+6,,ROW()-5),TRUE),0)</f>
        <v>0</v>
      </c>
      <c r="B2507" s="44" t="b" cm="1">
        <f t="array" ref="B2507">AND(分科號=INDEX(E:E,ROW()),INDEX(D:D,ROW())&gt;=分起日,INDEX(D:D,ROW())&lt;=分訖日,IF(分專案="全部",TRUE,INDEX(J:J,ROW())=分專案))</f>
        <v>0</v>
      </c>
      <c r="C2507" s="45" cm="1">
        <f t="array" ref="C2507">IF(INDEX(F:F,ROW())&lt;&gt;"",INDEX(F:F,ROW()),IF(INDEX(E:E,ROW())&lt;&gt;0,INDEX(C:C,ROW()-1),0))</f>
        <v>0</v>
      </c>
      <c r="D2507" s="44" cm="1">
        <f t="array" ref="D2507">IF(INDEX(G:G,ROW())&lt;&gt;"",INDEX(G:G,ROW()),IF(INDEX(E:E,ROW())&lt;&gt;0,INDEX(D:D,ROW()-1),0))</f>
        <v>0</v>
      </c>
      <c r="E2507" s="217" cm="1">
        <f t="array" ref="E2507">IF(INDEX(I:I,ROW())&lt;&gt;"",VALUE(TRIM(LEFT(INDEX(I:I,ROW()),6))),0)</f>
        <v>0</v>
      </c>
      <c r="F2507" s="283"/>
      <c r="G2507" s="287"/>
      <c r="H2507" s="302"/>
      <c r="I2507" s="288"/>
      <c r="J2507" s="302"/>
      <c r="K2507" s="303"/>
      <c r="L2507" s="50"/>
      <c r="M2507" s="63"/>
    </row>
    <row r="2508" spans="1:13">
      <c r="A2508" s="44" cm="1">
        <f t="array" aca="1" ref="A2508" ca="1">IF(INDEX(B:B,ROW()),COUNTIF(OFFSET(INDEX(B:B,ROW()),ROW()*-1+6,,ROW()-5),TRUE),0)</f>
        <v>0</v>
      </c>
      <c r="B2508" s="44" t="b" cm="1">
        <f t="array" ref="B2508">AND(分科號=INDEX(E:E,ROW()),INDEX(D:D,ROW())&gt;=分起日,INDEX(D:D,ROW())&lt;=分訖日,IF(分專案="全部",TRUE,INDEX(J:J,ROW())=分專案))</f>
        <v>0</v>
      </c>
      <c r="C2508" s="45" cm="1">
        <f t="array" ref="C2508">IF(INDEX(F:F,ROW())&lt;&gt;"",INDEX(F:F,ROW()),IF(INDEX(E:E,ROW())&lt;&gt;0,INDEX(C:C,ROW()-1),0))</f>
        <v>0</v>
      </c>
      <c r="D2508" s="44" cm="1">
        <f t="array" ref="D2508">IF(INDEX(G:G,ROW())&lt;&gt;"",INDEX(G:G,ROW()),IF(INDEX(E:E,ROW())&lt;&gt;0,INDEX(D:D,ROW()-1),0))</f>
        <v>0</v>
      </c>
      <c r="E2508" s="217" cm="1">
        <f t="array" ref="E2508">IF(INDEX(I:I,ROW())&lt;&gt;"",VALUE(TRIM(LEFT(INDEX(I:I,ROW()),6))),0)</f>
        <v>0</v>
      </c>
      <c r="F2508" s="283"/>
      <c r="G2508" s="287"/>
      <c r="H2508" s="302"/>
      <c r="I2508" s="288"/>
      <c r="J2508" s="302"/>
      <c r="K2508" s="303"/>
      <c r="L2508" s="50"/>
      <c r="M2508" s="63"/>
    </row>
    <row r="2509" spans="1:13">
      <c r="A2509" s="44" cm="1">
        <f t="array" aca="1" ref="A2509" ca="1">IF(INDEX(B:B,ROW()),COUNTIF(OFFSET(INDEX(B:B,ROW()),ROW()*-1+6,,ROW()-5),TRUE),0)</f>
        <v>0</v>
      </c>
      <c r="B2509" s="44" t="b" cm="1">
        <f t="array" ref="B2509">AND(分科號=INDEX(E:E,ROW()),INDEX(D:D,ROW())&gt;=分起日,INDEX(D:D,ROW())&lt;=分訖日,IF(分專案="全部",TRUE,INDEX(J:J,ROW())=分專案))</f>
        <v>0</v>
      </c>
      <c r="C2509" s="45" cm="1">
        <f t="array" ref="C2509">IF(INDEX(F:F,ROW())&lt;&gt;"",INDEX(F:F,ROW()),IF(INDEX(E:E,ROW())&lt;&gt;0,INDEX(C:C,ROW()-1),0))</f>
        <v>0</v>
      </c>
      <c r="D2509" s="44" cm="1">
        <f t="array" ref="D2509">IF(INDEX(G:G,ROW())&lt;&gt;"",INDEX(G:G,ROW()),IF(INDEX(E:E,ROW())&lt;&gt;0,INDEX(D:D,ROW()-1),0))</f>
        <v>0</v>
      </c>
      <c r="E2509" s="217" cm="1">
        <f t="array" ref="E2509">IF(INDEX(I:I,ROW())&lt;&gt;"",VALUE(TRIM(LEFT(INDEX(I:I,ROW()),6))),0)</f>
        <v>0</v>
      </c>
      <c r="F2509" s="283"/>
      <c r="G2509" s="287"/>
      <c r="H2509" s="302"/>
      <c r="I2509" s="288"/>
      <c r="J2509" s="302"/>
      <c r="K2509" s="303"/>
      <c r="L2509" s="50"/>
      <c r="M2509" s="63"/>
    </row>
    <row r="2510" spans="1:13">
      <c r="A2510" s="44" cm="1">
        <f t="array" aca="1" ref="A2510" ca="1">IF(INDEX(B:B,ROW()),COUNTIF(OFFSET(INDEX(B:B,ROW()),ROW()*-1+6,,ROW()-5),TRUE),0)</f>
        <v>0</v>
      </c>
      <c r="B2510" s="44" t="b" cm="1">
        <f t="array" ref="B2510">AND(分科號=INDEX(E:E,ROW()),INDEX(D:D,ROW())&gt;=分起日,INDEX(D:D,ROW())&lt;=分訖日,IF(分專案="全部",TRUE,INDEX(J:J,ROW())=分專案))</f>
        <v>0</v>
      </c>
      <c r="C2510" s="45" cm="1">
        <f t="array" ref="C2510">IF(INDEX(F:F,ROW())&lt;&gt;"",INDEX(F:F,ROW()),IF(INDEX(E:E,ROW())&lt;&gt;0,INDEX(C:C,ROW()-1),0))</f>
        <v>0</v>
      </c>
      <c r="D2510" s="44" cm="1">
        <f t="array" ref="D2510">IF(INDEX(G:G,ROW())&lt;&gt;"",INDEX(G:G,ROW()),IF(INDEX(E:E,ROW())&lt;&gt;0,INDEX(D:D,ROW()-1),0))</f>
        <v>0</v>
      </c>
      <c r="E2510" s="217" cm="1">
        <f t="array" ref="E2510">IF(INDEX(I:I,ROW())&lt;&gt;"",VALUE(TRIM(LEFT(INDEX(I:I,ROW()),6))),0)</f>
        <v>0</v>
      </c>
      <c r="F2510" s="283"/>
      <c r="G2510" s="287"/>
      <c r="H2510" s="302"/>
      <c r="I2510" s="288"/>
      <c r="J2510" s="302"/>
      <c r="K2510" s="303"/>
      <c r="L2510" s="50"/>
      <c r="M2510" s="63"/>
    </row>
    <row r="2511" spans="1:13">
      <c r="A2511" s="44" cm="1">
        <f t="array" aca="1" ref="A2511" ca="1">IF(INDEX(B:B,ROW()),COUNTIF(OFFSET(INDEX(B:B,ROW()),ROW()*-1+6,,ROW()-5),TRUE),0)</f>
        <v>0</v>
      </c>
      <c r="B2511" s="44" t="b" cm="1">
        <f t="array" ref="B2511">AND(分科號=INDEX(E:E,ROW()),INDEX(D:D,ROW())&gt;=分起日,INDEX(D:D,ROW())&lt;=分訖日,IF(分專案="全部",TRUE,INDEX(J:J,ROW())=分專案))</f>
        <v>0</v>
      </c>
      <c r="C2511" s="45" cm="1">
        <f t="array" ref="C2511">IF(INDEX(F:F,ROW())&lt;&gt;"",INDEX(F:F,ROW()),IF(INDEX(E:E,ROW())&lt;&gt;0,INDEX(C:C,ROW()-1),0))</f>
        <v>0</v>
      </c>
      <c r="D2511" s="44" cm="1">
        <f t="array" ref="D2511">IF(INDEX(G:G,ROW())&lt;&gt;"",INDEX(G:G,ROW()),IF(INDEX(E:E,ROW())&lt;&gt;0,INDEX(D:D,ROW()-1),0))</f>
        <v>0</v>
      </c>
      <c r="E2511" s="217" cm="1">
        <f t="array" ref="E2511">IF(INDEX(I:I,ROW())&lt;&gt;"",VALUE(TRIM(LEFT(INDEX(I:I,ROW()),6))),0)</f>
        <v>0</v>
      </c>
      <c r="F2511" s="283"/>
      <c r="G2511" s="287"/>
      <c r="H2511" s="302"/>
      <c r="I2511" s="288"/>
      <c r="J2511" s="302"/>
      <c r="K2511" s="303"/>
      <c r="L2511" s="50"/>
      <c r="M2511" s="63"/>
    </row>
    <row r="2512" spans="1:13">
      <c r="A2512" s="44" cm="1">
        <f t="array" aca="1" ref="A2512" ca="1">IF(INDEX(B:B,ROW()),COUNTIF(OFFSET(INDEX(B:B,ROW()),ROW()*-1+6,,ROW()-5),TRUE),0)</f>
        <v>0</v>
      </c>
      <c r="B2512" s="44" t="b" cm="1">
        <f t="array" ref="B2512">AND(分科號=INDEX(E:E,ROW()),INDEX(D:D,ROW())&gt;=分起日,INDEX(D:D,ROW())&lt;=分訖日,IF(分專案="全部",TRUE,INDEX(J:J,ROW())=分專案))</f>
        <v>0</v>
      </c>
      <c r="C2512" s="45" cm="1">
        <f t="array" ref="C2512">IF(INDEX(F:F,ROW())&lt;&gt;"",INDEX(F:F,ROW()),IF(INDEX(E:E,ROW())&lt;&gt;0,INDEX(C:C,ROW()-1),0))</f>
        <v>0</v>
      </c>
      <c r="D2512" s="44" cm="1">
        <f t="array" ref="D2512">IF(INDEX(G:G,ROW())&lt;&gt;"",INDEX(G:G,ROW()),IF(INDEX(E:E,ROW())&lt;&gt;0,INDEX(D:D,ROW()-1),0))</f>
        <v>0</v>
      </c>
      <c r="E2512" s="217" cm="1">
        <f t="array" ref="E2512">IF(INDEX(I:I,ROW())&lt;&gt;"",VALUE(TRIM(LEFT(INDEX(I:I,ROW()),6))),0)</f>
        <v>0</v>
      </c>
      <c r="F2512" s="283"/>
      <c r="G2512" s="287"/>
      <c r="H2512" s="302"/>
      <c r="I2512" s="288"/>
      <c r="J2512" s="302"/>
      <c r="K2512" s="303"/>
      <c r="L2512" s="50"/>
      <c r="M2512" s="63"/>
    </row>
    <row r="2513" spans="1:13">
      <c r="A2513" s="44" cm="1">
        <f t="array" aca="1" ref="A2513" ca="1">IF(INDEX(B:B,ROW()),COUNTIF(OFFSET(INDEX(B:B,ROW()),ROW()*-1+6,,ROW()-5),TRUE),0)</f>
        <v>0</v>
      </c>
      <c r="B2513" s="44" t="b" cm="1">
        <f t="array" ref="B2513">AND(分科號=INDEX(E:E,ROW()),INDEX(D:D,ROW())&gt;=分起日,INDEX(D:D,ROW())&lt;=分訖日,IF(分專案="全部",TRUE,INDEX(J:J,ROW())=分專案))</f>
        <v>0</v>
      </c>
      <c r="C2513" s="45" cm="1">
        <f t="array" ref="C2513">IF(INDEX(F:F,ROW())&lt;&gt;"",INDEX(F:F,ROW()),IF(INDEX(E:E,ROW())&lt;&gt;0,INDEX(C:C,ROW()-1),0))</f>
        <v>0</v>
      </c>
      <c r="D2513" s="44" cm="1">
        <f t="array" ref="D2513">IF(INDEX(G:G,ROW())&lt;&gt;"",INDEX(G:G,ROW()),IF(INDEX(E:E,ROW())&lt;&gt;0,INDEX(D:D,ROW()-1),0))</f>
        <v>0</v>
      </c>
      <c r="E2513" s="217" cm="1">
        <f t="array" ref="E2513">IF(INDEX(I:I,ROW())&lt;&gt;"",VALUE(TRIM(LEFT(INDEX(I:I,ROW()),6))),0)</f>
        <v>0</v>
      </c>
      <c r="F2513" s="283"/>
      <c r="G2513" s="287"/>
      <c r="H2513" s="302"/>
      <c r="I2513" s="288"/>
      <c r="J2513" s="302"/>
      <c r="K2513" s="303"/>
      <c r="L2513" s="50"/>
      <c r="M2513" s="63"/>
    </row>
    <row r="2514" spans="1:13">
      <c r="A2514" s="44" cm="1">
        <f t="array" aca="1" ref="A2514" ca="1">IF(INDEX(B:B,ROW()),COUNTIF(OFFSET(INDEX(B:B,ROW()),ROW()*-1+6,,ROW()-5),TRUE),0)</f>
        <v>0</v>
      </c>
      <c r="B2514" s="44" t="b" cm="1">
        <f t="array" ref="B2514">AND(分科號=INDEX(E:E,ROW()),INDEX(D:D,ROW())&gt;=分起日,INDEX(D:D,ROW())&lt;=分訖日,IF(分專案="全部",TRUE,INDEX(J:J,ROW())=分專案))</f>
        <v>0</v>
      </c>
      <c r="C2514" s="45" cm="1">
        <f t="array" ref="C2514">IF(INDEX(F:F,ROW())&lt;&gt;"",INDEX(F:F,ROW()),IF(INDEX(E:E,ROW())&lt;&gt;0,INDEX(C:C,ROW()-1),0))</f>
        <v>0</v>
      </c>
      <c r="D2514" s="44" cm="1">
        <f t="array" ref="D2514">IF(INDEX(G:G,ROW())&lt;&gt;"",INDEX(G:G,ROW()),IF(INDEX(E:E,ROW())&lt;&gt;0,INDEX(D:D,ROW()-1),0))</f>
        <v>0</v>
      </c>
      <c r="E2514" s="217" cm="1">
        <f t="array" ref="E2514">IF(INDEX(I:I,ROW())&lt;&gt;"",VALUE(TRIM(LEFT(INDEX(I:I,ROW()),6))),0)</f>
        <v>0</v>
      </c>
      <c r="F2514" s="283"/>
      <c r="G2514" s="287"/>
      <c r="H2514" s="302"/>
      <c r="I2514" s="288"/>
      <c r="J2514" s="302"/>
      <c r="K2514" s="303"/>
      <c r="L2514" s="50"/>
      <c r="M2514" s="63"/>
    </row>
    <row r="2515" spans="1:13">
      <c r="A2515" s="44" cm="1">
        <f t="array" aca="1" ref="A2515" ca="1">IF(INDEX(B:B,ROW()),COUNTIF(OFFSET(INDEX(B:B,ROW()),ROW()*-1+6,,ROW()-5),TRUE),0)</f>
        <v>0</v>
      </c>
      <c r="B2515" s="44" t="b" cm="1">
        <f t="array" ref="B2515">AND(分科號=INDEX(E:E,ROW()),INDEX(D:D,ROW())&gt;=分起日,INDEX(D:D,ROW())&lt;=分訖日,IF(分專案="全部",TRUE,INDEX(J:J,ROW())=分專案))</f>
        <v>0</v>
      </c>
      <c r="C2515" s="45" cm="1">
        <f t="array" ref="C2515">IF(INDEX(F:F,ROW())&lt;&gt;"",INDEX(F:F,ROW()),IF(INDEX(E:E,ROW())&lt;&gt;0,INDEX(C:C,ROW()-1),0))</f>
        <v>0</v>
      </c>
      <c r="D2515" s="44" cm="1">
        <f t="array" ref="D2515">IF(INDEX(G:G,ROW())&lt;&gt;"",INDEX(G:G,ROW()),IF(INDEX(E:E,ROW())&lt;&gt;0,INDEX(D:D,ROW()-1),0))</f>
        <v>0</v>
      </c>
      <c r="E2515" s="217" cm="1">
        <f t="array" ref="E2515">IF(INDEX(I:I,ROW())&lt;&gt;"",VALUE(TRIM(LEFT(INDEX(I:I,ROW()),6))),0)</f>
        <v>0</v>
      </c>
      <c r="F2515" s="283"/>
      <c r="G2515" s="287"/>
      <c r="H2515" s="302"/>
      <c r="I2515" s="288"/>
      <c r="J2515" s="302"/>
      <c r="K2515" s="303"/>
      <c r="L2515" s="50"/>
      <c r="M2515" s="63"/>
    </row>
    <row r="2516" spans="1:13">
      <c r="A2516" s="44" cm="1">
        <f t="array" aca="1" ref="A2516" ca="1">IF(INDEX(B:B,ROW()),COUNTIF(OFFSET(INDEX(B:B,ROW()),ROW()*-1+6,,ROW()-5),TRUE),0)</f>
        <v>0</v>
      </c>
      <c r="B2516" s="44" t="b" cm="1">
        <f t="array" ref="B2516">AND(分科號=INDEX(E:E,ROW()),INDEX(D:D,ROW())&gt;=分起日,INDEX(D:D,ROW())&lt;=分訖日,IF(分專案="全部",TRUE,INDEX(J:J,ROW())=分專案))</f>
        <v>0</v>
      </c>
      <c r="C2516" s="45" cm="1">
        <f t="array" ref="C2516">IF(INDEX(F:F,ROW())&lt;&gt;"",INDEX(F:F,ROW()),IF(INDEX(E:E,ROW())&lt;&gt;0,INDEX(C:C,ROW()-1),0))</f>
        <v>0</v>
      </c>
      <c r="D2516" s="44" cm="1">
        <f t="array" ref="D2516">IF(INDEX(G:G,ROW())&lt;&gt;"",INDEX(G:G,ROW()),IF(INDEX(E:E,ROW())&lt;&gt;0,INDEX(D:D,ROW()-1),0))</f>
        <v>0</v>
      </c>
      <c r="E2516" s="217" cm="1">
        <f t="array" ref="E2516">IF(INDEX(I:I,ROW())&lt;&gt;"",VALUE(TRIM(LEFT(INDEX(I:I,ROW()),6))),0)</f>
        <v>0</v>
      </c>
      <c r="F2516" s="283"/>
      <c r="G2516" s="287"/>
      <c r="H2516" s="302"/>
      <c r="I2516" s="288"/>
      <c r="J2516" s="302"/>
      <c r="K2516" s="303"/>
      <c r="L2516" s="50"/>
      <c r="M2516" s="63"/>
    </row>
    <row r="2517" spans="1:13">
      <c r="A2517" s="44" cm="1">
        <f t="array" aca="1" ref="A2517" ca="1">IF(INDEX(B:B,ROW()),COUNTIF(OFFSET(INDEX(B:B,ROW()),ROW()*-1+6,,ROW()-5),TRUE),0)</f>
        <v>0</v>
      </c>
      <c r="B2517" s="44" t="b" cm="1">
        <f t="array" ref="B2517">AND(分科號=INDEX(E:E,ROW()),INDEX(D:D,ROW())&gt;=分起日,INDEX(D:D,ROW())&lt;=分訖日,IF(分專案="全部",TRUE,INDEX(J:J,ROW())=分專案))</f>
        <v>0</v>
      </c>
      <c r="C2517" s="45" cm="1">
        <f t="array" ref="C2517">IF(INDEX(F:F,ROW())&lt;&gt;"",INDEX(F:F,ROW()),IF(INDEX(E:E,ROW())&lt;&gt;0,INDEX(C:C,ROW()-1),0))</f>
        <v>0</v>
      </c>
      <c r="D2517" s="44" cm="1">
        <f t="array" ref="D2517">IF(INDEX(G:G,ROW())&lt;&gt;"",INDEX(G:G,ROW()),IF(INDEX(E:E,ROW())&lt;&gt;0,INDEX(D:D,ROW()-1),0))</f>
        <v>0</v>
      </c>
      <c r="E2517" s="217" cm="1">
        <f t="array" ref="E2517">IF(INDEX(I:I,ROW())&lt;&gt;"",VALUE(TRIM(LEFT(INDEX(I:I,ROW()),6))),0)</f>
        <v>0</v>
      </c>
      <c r="F2517" s="283"/>
      <c r="G2517" s="287"/>
      <c r="H2517" s="302"/>
      <c r="I2517" s="288"/>
      <c r="J2517" s="302"/>
      <c r="K2517" s="303"/>
      <c r="L2517" s="50"/>
      <c r="M2517" s="63"/>
    </row>
    <row r="2518" spans="1:13">
      <c r="A2518" s="44" cm="1">
        <f t="array" aca="1" ref="A2518" ca="1">IF(INDEX(B:B,ROW()),COUNTIF(OFFSET(INDEX(B:B,ROW()),ROW()*-1+6,,ROW()-5),TRUE),0)</f>
        <v>0</v>
      </c>
      <c r="B2518" s="44" t="b" cm="1">
        <f t="array" ref="B2518">AND(分科號=INDEX(E:E,ROW()),INDEX(D:D,ROW())&gt;=分起日,INDEX(D:D,ROW())&lt;=分訖日,IF(分專案="全部",TRUE,INDEX(J:J,ROW())=分專案))</f>
        <v>0</v>
      </c>
      <c r="C2518" s="45" cm="1">
        <f t="array" ref="C2518">IF(INDEX(F:F,ROW())&lt;&gt;"",INDEX(F:F,ROW()),IF(INDEX(E:E,ROW())&lt;&gt;0,INDEX(C:C,ROW()-1),0))</f>
        <v>0</v>
      </c>
      <c r="D2518" s="44" cm="1">
        <f t="array" ref="D2518">IF(INDEX(G:G,ROW())&lt;&gt;"",INDEX(G:G,ROW()),IF(INDEX(E:E,ROW())&lt;&gt;0,INDEX(D:D,ROW()-1),0))</f>
        <v>0</v>
      </c>
      <c r="E2518" s="217" cm="1">
        <f t="array" ref="E2518">IF(INDEX(I:I,ROW())&lt;&gt;"",VALUE(TRIM(LEFT(INDEX(I:I,ROW()),6))),0)</f>
        <v>0</v>
      </c>
      <c r="F2518" s="283"/>
      <c r="G2518" s="287"/>
      <c r="H2518" s="302"/>
      <c r="I2518" s="288"/>
      <c r="J2518" s="302"/>
      <c r="K2518" s="303"/>
      <c r="L2518" s="50"/>
      <c r="M2518" s="63"/>
    </row>
    <row r="2519" spans="1:13">
      <c r="A2519" s="44" cm="1">
        <f t="array" aca="1" ref="A2519" ca="1">IF(INDEX(B:B,ROW()),COUNTIF(OFFSET(INDEX(B:B,ROW()),ROW()*-1+6,,ROW()-5),TRUE),0)</f>
        <v>0</v>
      </c>
      <c r="B2519" s="44" t="b" cm="1">
        <f t="array" ref="B2519">AND(分科號=INDEX(E:E,ROW()),INDEX(D:D,ROW())&gt;=分起日,INDEX(D:D,ROW())&lt;=分訖日,IF(分專案="全部",TRUE,INDEX(J:J,ROW())=分專案))</f>
        <v>0</v>
      </c>
      <c r="C2519" s="45" cm="1">
        <f t="array" ref="C2519">IF(INDEX(F:F,ROW())&lt;&gt;"",INDEX(F:F,ROW()),IF(INDEX(E:E,ROW())&lt;&gt;0,INDEX(C:C,ROW()-1),0))</f>
        <v>0</v>
      </c>
      <c r="D2519" s="44" cm="1">
        <f t="array" ref="D2519">IF(INDEX(G:G,ROW())&lt;&gt;"",INDEX(G:G,ROW()),IF(INDEX(E:E,ROW())&lt;&gt;0,INDEX(D:D,ROW()-1),0))</f>
        <v>0</v>
      </c>
      <c r="E2519" s="217" cm="1">
        <f t="array" ref="E2519">IF(INDEX(I:I,ROW())&lt;&gt;"",VALUE(TRIM(LEFT(INDEX(I:I,ROW()),6))),0)</f>
        <v>0</v>
      </c>
      <c r="F2519" s="283"/>
      <c r="G2519" s="287"/>
      <c r="H2519" s="302"/>
      <c r="I2519" s="288"/>
      <c r="J2519" s="302"/>
      <c r="K2519" s="303"/>
      <c r="L2519" s="50"/>
      <c r="M2519" s="63"/>
    </row>
    <row r="2520" spans="1:13">
      <c r="A2520" s="44" cm="1">
        <f t="array" aca="1" ref="A2520" ca="1">IF(INDEX(B:B,ROW()),COUNTIF(OFFSET(INDEX(B:B,ROW()),ROW()*-1+6,,ROW()-5),TRUE),0)</f>
        <v>0</v>
      </c>
      <c r="B2520" s="44" t="b" cm="1">
        <f t="array" ref="B2520">AND(分科號=INDEX(E:E,ROW()),INDEX(D:D,ROW())&gt;=分起日,INDEX(D:D,ROW())&lt;=分訖日,IF(分專案="全部",TRUE,INDEX(J:J,ROW())=分專案))</f>
        <v>0</v>
      </c>
      <c r="C2520" s="45" cm="1">
        <f t="array" ref="C2520">IF(INDEX(F:F,ROW())&lt;&gt;"",INDEX(F:F,ROW()),IF(INDEX(E:E,ROW())&lt;&gt;0,INDEX(C:C,ROW()-1),0))</f>
        <v>0</v>
      </c>
      <c r="D2520" s="44" cm="1">
        <f t="array" ref="D2520">IF(INDEX(G:G,ROW())&lt;&gt;"",INDEX(G:G,ROW()),IF(INDEX(E:E,ROW())&lt;&gt;0,INDEX(D:D,ROW()-1),0))</f>
        <v>0</v>
      </c>
      <c r="E2520" s="217" cm="1">
        <f t="array" ref="E2520">IF(INDEX(I:I,ROW())&lt;&gt;"",VALUE(TRIM(LEFT(INDEX(I:I,ROW()),6))),0)</f>
        <v>0</v>
      </c>
      <c r="F2520" s="283"/>
      <c r="G2520" s="287"/>
      <c r="H2520" s="302"/>
      <c r="I2520" s="288"/>
      <c r="J2520" s="302"/>
      <c r="K2520" s="303"/>
      <c r="L2520" s="50"/>
      <c r="M2520" s="63"/>
    </row>
    <row r="2521" spans="1:13">
      <c r="A2521" s="44" cm="1">
        <f t="array" aca="1" ref="A2521" ca="1">IF(INDEX(B:B,ROW()),COUNTIF(OFFSET(INDEX(B:B,ROW()),ROW()*-1+6,,ROW()-5),TRUE),0)</f>
        <v>0</v>
      </c>
      <c r="B2521" s="44" t="b" cm="1">
        <f t="array" ref="B2521">AND(分科號=INDEX(E:E,ROW()),INDEX(D:D,ROW())&gt;=分起日,INDEX(D:D,ROW())&lt;=分訖日,IF(分專案="全部",TRUE,INDEX(J:J,ROW())=分專案))</f>
        <v>0</v>
      </c>
      <c r="C2521" s="45" cm="1">
        <f t="array" ref="C2521">IF(INDEX(F:F,ROW())&lt;&gt;"",INDEX(F:F,ROW()),IF(INDEX(E:E,ROW())&lt;&gt;0,INDEX(C:C,ROW()-1),0))</f>
        <v>0</v>
      </c>
      <c r="D2521" s="44" cm="1">
        <f t="array" ref="D2521">IF(INDEX(G:G,ROW())&lt;&gt;"",INDEX(G:G,ROW()),IF(INDEX(E:E,ROW())&lt;&gt;0,INDEX(D:D,ROW()-1),0))</f>
        <v>0</v>
      </c>
      <c r="E2521" s="217" cm="1">
        <f t="array" ref="E2521">IF(INDEX(I:I,ROW())&lt;&gt;"",VALUE(TRIM(LEFT(INDEX(I:I,ROW()),6))),0)</f>
        <v>0</v>
      </c>
      <c r="F2521" s="283"/>
      <c r="G2521" s="287"/>
      <c r="H2521" s="302"/>
      <c r="I2521" s="288"/>
      <c r="J2521" s="302"/>
      <c r="K2521" s="303"/>
      <c r="L2521" s="50"/>
      <c r="M2521" s="63"/>
    </row>
    <row r="2522" spans="1:13">
      <c r="A2522" s="44" cm="1">
        <f t="array" aca="1" ref="A2522" ca="1">IF(INDEX(B:B,ROW()),COUNTIF(OFFSET(INDEX(B:B,ROW()),ROW()*-1+6,,ROW()-5),TRUE),0)</f>
        <v>0</v>
      </c>
      <c r="B2522" s="44" t="b" cm="1">
        <f t="array" ref="B2522">AND(分科號=INDEX(E:E,ROW()),INDEX(D:D,ROW())&gt;=分起日,INDEX(D:D,ROW())&lt;=分訖日,IF(分專案="全部",TRUE,INDEX(J:J,ROW())=分專案))</f>
        <v>0</v>
      </c>
      <c r="C2522" s="45" cm="1">
        <f t="array" ref="C2522">IF(INDEX(F:F,ROW())&lt;&gt;"",INDEX(F:F,ROW()),IF(INDEX(E:E,ROW())&lt;&gt;0,INDEX(C:C,ROW()-1),0))</f>
        <v>0</v>
      </c>
      <c r="D2522" s="44" cm="1">
        <f t="array" ref="D2522">IF(INDEX(G:G,ROW())&lt;&gt;"",INDEX(G:G,ROW()),IF(INDEX(E:E,ROW())&lt;&gt;0,INDEX(D:D,ROW()-1),0))</f>
        <v>0</v>
      </c>
      <c r="E2522" s="217" cm="1">
        <f t="array" ref="E2522">IF(INDEX(I:I,ROW())&lt;&gt;"",VALUE(TRIM(LEFT(INDEX(I:I,ROW()),6))),0)</f>
        <v>0</v>
      </c>
      <c r="F2522" s="283"/>
      <c r="G2522" s="287"/>
      <c r="H2522" s="302"/>
      <c r="I2522" s="288"/>
      <c r="J2522" s="302"/>
      <c r="K2522" s="303"/>
      <c r="L2522" s="50"/>
      <c r="M2522" s="63"/>
    </row>
    <row r="2523" spans="1:13">
      <c r="A2523" s="44" cm="1">
        <f t="array" aca="1" ref="A2523" ca="1">IF(INDEX(B:B,ROW()),COUNTIF(OFFSET(INDEX(B:B,ROW()),ROW()*-1+6,,ROW()-5),TRUE),0)</f>
        <v>0</v>
      </c>
      <c r="B2523" s="44" t="b" cm="1">
        <f t="array" ref="B2523">AND(分科號=INDEX(E:E,ROW()),INDEX(D:D,ROW())&gt;=分起日,INDEX(D:D,ROW())&lt;=分訖日,IF(分專案="全部",TRUE,INDEX(J:J,ROW())=分專案))</f>
        <v>0</v>
      </c>
      <c r="C2523" s="45" cm="1">
        <f t="array" ref="C2523">IF(INDEX(F:F,ROW())&lt;&gt;"",INDEX(F:F,ROW()),IF(INDEX(E:E,ROW())&lt;&gt;0,INDEX(C:C,ROW()-1),0))</f>
        <v>0</v>
      </c>
      <c r="D2523" s="44" cm="1">
        <f t="array" ref="D2523">IF(INDEX(G:G,ROW())&lt;&gt;"",INDEX(G:G,ROW()),IF(INDEX(E:E,ROW())&lt;&gt;0,INDEX(D:D,ROW()-1),0))</f>
        <v>0</v>
      </c>
      <c r="E2523" s="217" cm="1">
        <f t="array" ref="E2523">IF(INDEX(I:I,ROW())&lt;&gt;"",VALUE(TRIM(LEFT(INDEX(I:I,ROW()),6))),0)</f>
        <v>0</v>
      </c>
      <c r="F2523" s="283"/>
      <c r="G2523" s="287"/>
      <c r="H2523" s="302"/>
      <c r="I2523" s="288"/>
      <c r="J2523" s="302"/>
      <c r="K2523" s="303"/>
      <c r="L2523" s="50"/>
      <c r="M2523" s="63"/>
    </row>
    <row r="2524" spans="1:13">
      <c r="A2524" s="44" cm="1">
        <f t="array" aca="1" ref="A2524" ca="1">IF(INDEX(B:B,ROW()),COUNTIF(OFFSET(INDEX(B:B,ROW()),ROW()*-1+6,,ROW()-5),TRUE),0)</f>
        <v>0</v>
      </c>
      <c r="B2524" s="44" t="b" cm="1">
        <f t="array" ref="B2524">AND(分科號=INDEX(E:E,ROW()),INDEX(D:D,ROW())&gt;=分起日,INDEX(D:D,ROW())&lt;=分訖日,IF(分專案="全部",TRUE,INDEX(J:J,ROW())=分專案))</f>
        <v>0</v>
      </c>
      <c r="C2524" s="45" cm="1">
        <f t="array" ref="C2524">IF(INDEX(F:F,ROW())&lt;&gt;"",INDEX(F:F,ROW()),IF(INDEX(E:E,ROW())&lt;&gt;0,INDEX(C:C,ROW()-1),0))</f>
        <v>0</v>
      </c>
      <c r="D2524" s="44" cm="1">
        <f t="array" ref="D2524">IF(INDEX(G:G,ROW())&lt;&gt;"",INDEX(G:G,ROW()),IF(INDEX(E:E,ROW())&lt;&gt;0,INDEX(D:D,ROW()-1),0))</f>
        <v>0</v>
      </c>
      <c r="E2524" s="217" cm="1">
        <f t="array" ref="E2524">IF(INDEX(I:I,ROW())&lt;&gt;"",VALUE(TRIM(LEFT(INDEX(I:I,ROW()),6))),0)</f>
        <v>0</v>
      </c>
      <c r="F2524" s="283"/>
      <c r="G2524" s="287"/>
      <c r="H2524" s="302"/>
      <c r="I2524" s="288"/>
      <c r="J2524" s="302"/>
      <c r="K2524" s="303"/>
      <c r="L2524" s="50"/>
      <c r="M2524" s="63"/>
    </row>
    <row r="2525" spans="1:13">
      <c r="A2525" s="44" cm="1">
        <f t="array" aca="1" ref="A2525" ca="1">IF(INDEX(B:B,ROW()),COUNTIF(OFFSET(INDEX(B:B,ROW()),ROW()*-1+6,,ROW()-5),TRUE),0)</f>
        <v>0</v>
      </c>
      <c r="B2525" s="44" t="b" cm="1">
        <f t="array" ref="B2525">AND(分科號=INDEX(E:E,ROW()),INDEX(D:D,ROW())&gt;=分起日,INDEX(D:D,ROW())&lt;=分訖日,IF(分專案="全部",TRUE,INDEX(J:J,ROW())=分專案))</f>
        <v>0</v>
      </c>
      <c r="C2525" s="45" cm="1">
        <f t="array" ref="C2525">IF(INDEX(F:F,ROW())&lt;&gt;"",INDEX(F:F,ROW()),IF(INDEX(E:E,ROW())&lt;&gt;0,INDEX(C:C,ROW()-1),0))</f>
        <v>0</v>
      </c>
      <c r="D2525" s="44" cm="1">
        <f t="array" ref="D2525">IF(INDEX(G:G,ROW())&lt;&gt;"",INDEX(G:G,ROW()),IF(INDEX(E:E,ROW())&lt;&gt;0,INDEX(D:D,ROW()-1),0))</f>
        <v>0</v>
      </c>
      <c r="E2525" s="217" cm="1">
        <f t="array" ref="E2525">IF(INDEX(I:I,ROW())&lt;&gt;"",VALUE(TRIM(LEFT(INDEX(I:I,ROW()),6))),0)</f>
        <v>0</v>
      </c>
      <c r="F2525" s="283"/>
      <c r="G2525" s="287"/>
      <c r="H2525" s="302"/>
      <c r="I2525" s="288"/>
      <c r="J2525" s="302"/>
      <c r="K2525" s="303"/>
      <c r="L2525" s="50"/>
      <c r="M2525" s="63"/>
    </row>
    <row r="2526" spans="1:13">
      <c r="A2526" s="44" cm="1">
        <f t="array" aca="1" ref="A2526" ca="1">IF(INDEX(B:B,ROW()),COUNTIF(OFFSET(INDEX(B:B,ROW()),ROW()*-1+6,,ROW()-5),TRUE),0)</f>
        <v>0</v>
      </c>
      <c r="B2526" s="44" t="b" cm="1">
        <f t="array" ref="B2526">AND(分科號=INDEX(E:E,ROW()),INDEX(D:D,ROW())&gt;=分起日,INDEX(D:D,ROW())&lt;=分訖日,IF(分專案="全部",TRUE,INDEX(J:J,ROW())=分專案))</f>
        <v>0</v>
      </c>
      <c r="C2526" s="45" cm="1">
        <f t="array" ref="C2526">IF(INDEX(F:F,ROW())&lt;&gt;"",INDEX(F:F,ROW()),IF(INDEX(E:E,ROW())&lt;&gt;0,INDEX(C:C,ROW()-1),0))</f>
        <v>0</v>
      </c>
      <c r="D2526" s="44" cm="1">
        <f t="array" ref="D2526">IF(INDEX(G:G,ROW())&lt;&gt;"",INDEX(G:G,ROW()),IF(INDEX(E:E,ROW())&lt;&gt;0,INDEX(D:D,ROW()-1),0))</f>
        <v>0</v>
      </c>
      <c r="E2526" s="217" cm="1">
        <f t="array" ref="E2526">IF(INDEX(I:I,ROW())&lt;&gt;"",VALUE(TRIM(LEFT(INDEX(I:I,ROW()),6))),0)</f>
        <v>0</v>
      </c>
      <c r="F2526" s="283"/>
      <c r="G2526" s="287"/>
      <c r="H2526" s="302"/>
      <c r="I2526" s="288"/>
      <c r="J2526" s="302"/>
      <c r="K2526" s="303"/>
      <c r="L2526" s="50"/>
      <c r="M2526" s="63"/>
    </row>
    <row r="2527" spans="1:13">
      <c r="A2527" s="44" cm="1">
        <f t="array" aca="1" ref="A2527" ca="1">IF(INDEX(B:B,ROW()),COUNTIF(OFFSET(INDEX(B:B,ROW()),ROW()*-1+6,,ROW()-5),TRUE),0)</f>
        <v>0</v>
      </c>
      <c r="B2527" s="44" t="b" cm="1">
        <f t="array" ref="B2527">AND(分科號=INDEX(E:E,ROW()),INDEX(D:D,ROW())&gt;=分起日,INDEX(D:D,ROW())&lt;=分訖日,IF(分專案="全部",TRUE,INDEX(J:J,ROW())=分專案))</f>
        <v>0</v>
      </c>
      <c r="C2527" s="45" cm="1">
        <f t="array" ref="C2527">IF(INDEX(F:F,ROW())&lt;&gt;"",INDEX(F:F,ROW()),IF(INDEX(E:E,ROW())&lt;&gt;0,INDEX(C:C,ROW()-1),0))</f>
        <v>0</v>
      </c>
      <c r="D2527" s="44" cm="1">
        <f t="array" ref="D2527">IF(INDEX(G:G,ROW())&lt;&gt;"",INDEX(G:G,ROW()),IF(INDEX(E:E,ROW())&lt;&gt;0,INDEX(D:D,ROW()-1),0))</f>
        <v>0</v>
      </c>
      <c r="E2527" s="217" cm="1">
        <f t="array" ref="E2527">IF(INDEX(I:I,ROW())&lt;&gt;"",VALUE(TRIM(LEFT(INDEX(I:I,ROW()),6))),0)</f>
        <v>0</v>
      </c>
      <c r="F2527" s="283"/>
      <c r="G2527" s="287"/>
      <c r="H2527" s="302"/>
      <c r="I2527" s="288"/>
      <c r="J2527" s="302"/>
      <c r="K2527" s="303"/>
      <c r="L2527" s="50"/>
      <c r="M2527" s="63"/>
    </row>
    <row r="2528" spans="1:13">
      <c r="A2528" s="44" cm="1">
        <f t="array" aca="1" ref="A2528" ca="1">IF(INDEX(B:B,ROW()),COUNTIF(OFFSET(INDEX(B:B,ROW()),ROW()*-1+6,,ROW()-5),TRUE),0)</f>
        <v>0</v>
      </c>
      <c r="B2528" s="44" t="b" cm="1">
        <f t="array" ref="B2528">AND(分科號=INDEX(E:E,ROW()),INDEX(D:D,ROW())&gt;=分起日,INDEX(D:D,ROW())&lt;=分訖日,IF(分專案="全部",TRUE,INDEX(J:J,ROW())=分專案))</f>
        <v>0</v>
      </c>
      <c r="C2528" s="45" cm="1">
        <f t="array" ref="C2528">IF(INDEX(F:F,ROW())&lt;&gt;"",INDEX(F:F,ROW()),IF(INDEX(E:E,ROW())&lt;&gt;0,INDEX(C:C,ROW()-1),0))</f>
        <v>0</v>
      </c>
      <c r="D2528" s="44" cm="1">
        <f t="array" ref="D2528">IF(INDEX(G:G,ROW())&lt;&gt;"",INDEX(G:G,ROW()),IF(INDEX(E:E,ROW())&lt;&gt;0,INDEX(D:D,ROW()-1),0))</f>
        <v>0</v>
      </c>
      <c r="E2528" s="217" cm="1">
        <f t="array" ref="E2528">IF(INDEX(I:I,ROW())&lt;&gt;"",VALUE(TRIM(LEFT(INDEX(I:I,ROW()),6))),0)</f>
        <v>0</v>
      </c>
      <c r="F2528" s="283"/>
      <c r="G2528" s="287"/>
      <c r="H2528" s="302"/>
      <c r="I2528" s="288"/>
      <c r="J2528" s="302"/>
      <c r="K2528" s="303"/>
      <c r="L2528" s="50"/>
      <c r="M2528" s="63"/>
    </row>
    <row r="2529" spans="1:13">
      <c r="A2529" s="44" cm="1">
        <f t="array" aca="1" ref="A2529" ca="1">IF(INDEX(B:B,ROW()),COUNTIF(OFFSET(INDEX(B:B,ROW()),ROW()*-1+6,,ROW()-5),TRUE),0)</f>
        <v>0</v>
      </c>
      <c r="B2529" s="44" t="b" cm="1">
        <f t="array" ref="B2529">AND(分科號=INDEX(E:E,ROW()),INDEX(D:D,ROW())&gt;=分起日,INDEX(D:D,ROW())&lt;=分訖日,IF(分專案="全部",TRUE,INDEX(J:J,ROW())=分專案))</f>
        <v>0</v>
      </c>
      <c r="C2529" s="45" cm="1">
        <f t="array" ref="C2529">IF(INDEX(F:F,ROW())&lt;&gt;"",INDEX(F:F,ROW()),IF(INDEX(E:E,ROW())&lt;&gt;0,INDEX(C:C,ROW()-1),0))</f>
        <v>0</v>
      </c>
      <c r="D2529" s="44" cm="1">
        <f t="array" ref="D2529">IF(INDEX(G:G,ROW())&lt;&gt;"",INDEX(G:G,ROW()),IF(INDEX(E:E,ROW())&lt;&gt;0,INDEX(D:D,ROW()-1),0))</f>
        <v>0</v>
      </c>
      <c r="E2529" s="217" cm="1">
        <f t="array" ref="E2529">IF(INDEX(I:I,ROW())&lt;&gt;"",VALUE(TRIM(LEFT(INDEX(I:I,ROW()),6))),0)</f>
        <v>0</v>
      </c>
      <c r="F2529" s="283"/>
      <c r="G2529" s="287"/>
      <c r="H2529" s="302"/>
      <c r="I2529" s="288"/>
      <c r="J2529" s="302"/>
      <c r="K2529" s="303"/>
      <c r="L2529" s="50"/>
      <c r="M2529" s="63"/>
    </row>
    <row r="2530" spans="1:13">
      <c r="A2530" s="44" cm="1">
        <f t="array" aca="1" ref="A2530" ca="1">IF(INDEX(B:B,ROW()),COUNTIF(OFFSET(INDEX(B:B,ROW()),ROW()*-1+6,,ROW()-5),TRUE),0)</f>
        <v>0</v>
      </c>
      <c r="B2530" s="44" t="b" cm="1">
        <f t="array" ref="B2530">AND(分科號=INDEX(E:E,ROW()),INDEX(D:D,ROW())&gt;=分起日,INDEX(D:D,ROW())&lt;=分訖日,IF(分專案="全部",TRUE,INDEX(J:J,ROW())=分專案))</f>
        <v>0</v>
      </c>
      <c r="C2530" s="45" cm="1">
        <f t="array" ref="C2530">IF(INDEX(F:F,ROW())&lt;&gt;"",INDEX(F:F,ROW()),IF(INDEX(E:E,ROW())&lt;&gt;0,INDEX(C:C,ROW()-1),0))</f>
        <v>0</v>
      </c>
      <c r="D2530" s="44" cm="1">
        <f t="array" ref="D2530">IF(INDEX(G:G,ROW())&lt;&gt;"",INDEX(G:G,ROW()),IF(INDEX(E:E,ROW())&lt;&gt;0,INDEX(D:D,ROW()-1),0))</f>
        <v>0</v>
      </c>
      <c r="E2530" s="217" cm="1">
        <f t="array" ref="E2530">IF(INDEX(I:I,ROW())&lt;&gt;"",VALUE(TRIM(LEFT(INDEX(I:I,ROW()),6))),0)</f>
        <v>0</v>
      </c>
      <c r="F2530" s="283"/>
      <c r="G2530" s="287"/>
      <c r="H2530" s="302"/>
      <c r="I2530" s="288"/>
      <c r="J2530" s="302"/>
      <c r="K2530" s="303"/>
      <c r="L2530" s="50"/>
      <c r="M2530" s="63"/>
    </row>
    <row r="2531" spans="1:13">
      <c r="A2531" s="44" cm="1">
        <f t="array" aca="1" ref="A2531" ca="1">IF(INDEX(B:B,ROW()),COUNTIF(OFFSET(INDEX(B:B,ROW()),ROW()*-1+6,,ROW()-5),TRUE),0)</f>
        <v>0</v>
      </c>
      <c r="B2531" s="44" t="b" cm="1">
        <f t="array" ref="B2531">AND(分科號=INDEX(E:E,ROW()),INDEX(D:D,ROW())&gt;=分起日,INDEX(D:D,ROW())&lt;=分訖日,IF(分專案="全部",TRUE,INDEX(J:J,ROW())=分專案))</f>
        <v>0</v>
      </c>
      <c r="C2531" s="45" cm="1">
        <f t="array" ref="C2531">IF(INDEX(F:F,ROW())&lt;&gt;"",INDEX(F:F,ROW()),IF(INDEX(E:E,ROW())&lt;&gt;0,INDEX(C:C,ROW()-1),0))</f>
        <v>0</v>
      </c>
      <c r="D2531" s="44" cm="1">
        <f t="array" ref="D2531">IF(INDEX(G:G,ROW())&lt;&gt;"",INDEX(G:G,ROW()),IF(INDEX(E:E,ROW())&lt;&gt;0,INDEX(D:D,ROW()-1),0))</f>
        <v>0</v>
      </c>
      <c r="E2531" s="217" cm="1">
        <f t="array" ref="E2531">IF(INDEX(I:I,ROW())&lt;&gt;"",VALUE(TRIM(LEFT(INDEX(I:I,ROW()),6))),0)</f>
        <v>0</v>
      </c>
      <c r="F2531" s="283"/>
      <c r="G2531" s="287"/>
      <c r="H2531" s="302"/>
      <c r="I2531" s="288"/>
      <c r="J2531" s="302"/>
      <c r="K2531" s="303"/>
      <c r="L2531" s="50"/>
      <c r="M2531" s="63"/>
    </row>
    <row r="2532" spans="1:13">
      <c r="A2532" s="44" cm="1">
        <f t="array" aca="1" ref="A2532" ca="1">IF(INDEX(B:B,ROW()),COUNTIF(OFFSET(INDEX(B:B,ROW()),ROW()*-1+6,,ROW()-5),TRUE),0)</f>
        <v>0</v>
      </c>
      <c r="B2532" s="44" t="b" cm="1">
        <f t="array" ref="B2532">AND(分科號=INDEX(E:E,ROW()),INDEX(D:D,ROW())&gt;=分起日,INDEX(D:D,ROW())&lt;=分訖日,IF(分專案="全部",TRUE,INDEX(J:J,ROW())=分專案))</f>
        <v>0</v>
      </c>
      <c r="C2532" s="45" cm="1">
        <f t="array" ref="C2532">IF(INDEX(F:F,ROW())&lt;&gt;"",INDEX(F:F,ROW()),IF(INDEX(E:E,ROW())&lt;&gt;0,INDEX(C:C,ROW()-1),0))</f>
        <v>0</v>
      </c>
      <c r="D2532" s="44" cm="1">
        <f t="array" ref="D2532">IF(INDEX(G:G,ROW())&lt;&gt;"",INDEX(G:G,ROW()),IF(INDEX(E:E,ROW())&lt;&gt;0,INDEX(D:D,ROW()-1),0))</f>
        <v>0</v>
      </c>
      <c r="E2532" s="217" cm="1">
        <f t="array" ref="E2532">IF(INDEX(I:I,ROW())&lt;&gt;"",VALUE(TRIM(LEFT(INDEX(I:I,ROW()),6))),0)</f>
        <v>0</v>
      </c>
      <c r="F2532" s="283"/>
      <c r="G2532" s="287"/>
      <c r="H2532" s="302"/>
      <c r="I2532" s="288"/>
      <c r="J2532" s="302"/>
      <c r="K2532" s="303"/>
      <c r="L2532" s="50"/>
      <c r="M2532" s="63"/>
    </row>
    <row r="2533" spans="1:13">
      <c r="A2533" s="44" cm="1">
        <f t="array" aca="1" ref="A2533" ca="1">IF(INDEX(B:B,ROW()),COUNTIF(OFFSET(INDEX(B:B,ROW()),ROW()*-1+6,,ROW()-5),TRUE),0)</f>
        <v>0</v>
      </c>
      <c r="B2533" s="44" t="b" cm="1">
        <f t="array" ref="B2533">AND(分科號=INDEX(E:E,ROW()),INDEX(D:D,ROW())&gt;=分起日,INDEX(D:D,ROW())&lt;=分訖日,IF(分專案="全部",TRUE,INDEX(J:J,ROW())=分專案))</f>
        <v>0</v>
      </c>
      <c r="C2533" s="45" cm="1">
        <f t="array" ref="C2533">IF(INDEX(F:F,ROW())&lt;&gt;"",INDEX(F:F,ROW()),IF(INDEX(E:E,ROW())&lt;&gt;0,INDEX(C:C,ROW()-1),0))</f>
        <v>0</v>
      </c>
      <c r="D2533" s="44" cm="1">
        <f t="array" ref="D2533">IF(INDEX(G:G,ROW())&lt;&gt;"",INDEX(G:G,ROW()),IF(INDEX(E:E,ROW())&lt;&gt;0,INDEX(D:D,ROW()-1),0))</f>
        <v>0</v>
      </c>
      <c r="E2533" s="217" cm="1">
        <f t="array" ref="E2533">IF(INDEX(I:I,ROW())&lt;&gt;"",VALUE(TRIM(LEFT(INDEX(I:I,ROW()),6))),0)</f>
        <v>0</v>
      </c>
      <c r="F2533" s="283"/>
      <c r="G2533" s="287"/>
      <c r="H2533" s="302"/>
      <c r="I2533" s="288"/>
      <c r="J2533" s="302"/>
      <c r="K2533" s="303"/>
      <c r="L2533" s="50"/>
      <c r="M2533" s="63"/>
    </row>
    <row r="2534" spans="1:13">
      <c r="A2534" s="44" cm="1">
        <f t="array" aca="1" ref="A2534" ca="1">IF(INDEX(B:B,ROW()),COUNTIF(OFFSET(INDEX(B:B,ROW()),ROW()*-1+6,,ROW()-5),TRUE),0)</f>
        <v>0</v>
      </c>
      <c r="B2534" s="44" t="b" cm="1">
        <f t="array" ref="B2534">AND(分科號=INDEX(E:E,ROW()),INDEX(D:D,ROW())&gt;=分起日,INDEX(D:D,ROW())&lt;=分訖日,IF(分專案="全部",TRUE,INDEX(J:J,ROW())=分專案))</f>
        <v>0</v>
      </c>
      <c r="C2534" s="45" cm="1">
        <f t="array" ref="C2534">IF(INDEX(F:F,ROW())&lt;&gt;"",INDEX(F:F,ROW()),IF(INDEX(E:E,ROW())&lt;&gt;0,INDEX(C:C,ROW()-1),0))</f>
        <v>0</v>
      </c>
      <c r="D2534" s="44" cm="1">
        <f t="array" ref="D2534">IF(INDEX(G:G,ROW())&lt;&gt;"",INDEX(G:G,ROW()),IF(INDEX(E:E,ROW())&lt;&gt;0,INDEX(D:D,ROW()-1),0))</f>
        <v>0</v>
      </c>
      <c r="E2534" s="217" cm="1">
        <f t="array" ref="E2534">IF(INDEX(I:I,ROW())&lt;&gt;"",VALUE(TRIM(LEFT(INDEX(I:I,ROW()),6))),0)</f>
        <v>0</v>
      </c>
      <c r="F2534" s="283"/>
      <c r="G2534" s="287"/>
      <c r="H2534" s="302"/>
      <c r="I2534" s="288"/>
      <c r="J2534" s="302"/>
      <c r="K2534" s="303"/>
      <c r="L2534" s="50"/>
      <c r="M2534" s="63"/>
    </row>
    <row r="2535" spans="1:13">
      <c r="A2535" s="44" cm="1">
        <f t="array" aca="1" ref="A2535" ca="1">IF(INDEX(B:B,ROW()),COUNTIF(OFFSET(INDEX(B:B,ROW()),ROW()*-1+6,,ROW()-5),TRUE),0)</f>
        <v>0</v>
      </c>
      <c r="B2535" s="44" t="b" cm="1">
        <f t="array" ref="B2535">AND(分科號=INDEX(E:E,ROW()),INDEX(D:D,ROW())&gt;=分起日,INDEX(D:D,ROW())&lt;=分訖日,IF(分專案="全部",TRUE,INDEX(J:J,ROW())=分專案))</f>
        <v>0</v>
      </c>
      <c r="C2535" s="45" cm="1">
        <f t="array" ref="C2535">IF(INDEX(F:F,ROW())&lt;&gt;"",INDEX(F:F,ROW()),IF(INDEX(E:E,ROW())&lt;&gt;0,INDEX(C:C,ROW()-1),0))</f>
        <v>0</v>
      </c>
      <c r="D2535" s="44" cm="1">
        <f t="array" ref="D2535">IF(INDEX(G:G,ROW())&lt;&gt;"",INDEX(G:G,ROW()),IF(INDEX(E:E,ROW())&lt;&gt;0,INDEX(D:D,ROW()-1),0))</f>
        <v>0</v>
      </c>
      <c r="E2535" s="217" cm="1">
        <f t="array" ref="E2535">IF(INDEX(I:I,ROW())&lt;&gt;"",VALUE(TRIM(LEFT(INDEX(I:I,ROW()),6))),0)</f>
        <v>0</v>
      </c>
      <c r="F2535" s="283"/>
      <c r="G2535" s="287"/>
      <c r="H2535" s="302"/>
      <c r="I2535" s="288"/>
      <c r="J2535" s="302"/>
      <c r="K2535" s="303"/>
      <c r="L2535" s="50"/>
      <c r="M2535" s="63"/>
    </row>
    <row r="2536" spans="1:13">
      <c r="A2536" s="44" cm="1">
        <f t="array" aca="1" ref="A2536" ca="1">IF(INDEX(B:B,ROW()),COUNTIF(OFFSET(INDEX(B:B,ROW()),ROW()*-1+6,,ROW()-5),TRUE),0)</f>
        <v>0</v>
      </c>
      <c r="B2536" s="44" t="b" cm="1">
        <f t="array" ref="B2536">AND(分科號=INDEX(E:E,ROW()),INDEX(D:D,ROW())&gt;=分起日,INDEX(D:D,ROW())&lt;=分訖日,IF(分專案="全部",TRUE,INDEX(J:J,ROW())=分專案))</f>
        <v>0</v>
      </c>
      <c r="C2536" s="45" cm="1">
        <f t="array" ref="C2536">IF(INDEX(F:F,ROW())&lt;&gt;"",INDEX(F:F,ROW()),IF(INDEX(E:E,ROW())&lt;&gt;0,INDEX(C:C,ROW()-1),0))</f>
        <v>0</v>
      </c>
      <c r="D2536" s="44" cm="1">
        <f t="array" ref="D2536">IF(INDEX(G:G,ROW())&lt;&gt;"",INDEX(G:G,ROW()),IF(INDEX(E:E,ROW())&lt;&gt;0,INDEX(D:D,ROW()-1),0))</f>
        <v>0</v>
      </c>
      <c r="E2536" s="217" cm="1">
        <f t="array" ref="E2536">IF(INDEX(I:I,ROW())&lt;&gt;"",VALUE(TRIM(LEFT(INDEX(I:I,ROW()),6))),0)</f>
        <v>0</v>
      </c>
      <c r="F2536" s="283"/>
      <c r="G2536" s="287"/>
      <c r="H2536" s="302"/>
      <c r="I2536" s="288"/>
      <c r="J2536" s="302"/>
      <c r="K2536" s="303"/>
      <c r="L2536" s="50"/>
      <c r="M2536" s="63"/>
    </row>
    <row r="2537" spans="1:13">
      <c r="A2537" s="44" cm="1">
        <f t="array" aca="1" ref="A2537" ca="1">IF(INDEX(B:B,ROW()),COUNTIF(OFFSET(INDEX(B:B,ROW()),ROW()*-1+6,,ROW()-5),TRUE),0)</f>
        <v>0</v>
      </c>
      <c r="B2537" s="44" t="b" cm="1">
        <f t="array" ref="B2537">AND(分科號=INDEX(E:E,ROW()),INDEX(D:D,ROW())&gt;=分起日,INDEX(D:D,ROW())&lt;=分訖日,IF(分專案="全部",TRUE,INDEX(J:J,ROW())=分專案))</f>
        <v>0</v>
      </c>
      <c r="C2537" s="45" cm="1">
        <f t="array" ref="C2537">IF(INDEX(F:F,ROW())&lt;&gt;"",INDEX(F:F,ROW()),IF(INDEX(E:E,ROW())&lt;&gt;0,INDEX(C:C,ROW()-1),0))</f>
        <v>0</v>
      </c>
      <c r="D2537" s="44" cm="1">
        <f t="array" ref="D2537">IF(INDEX(G:G,ROW())&lt;&gt;"",INDEX(G:G,ROW()),IF(INDEX(E:E,ROW())&lt;&gt;0,INDEX(D:D,ROW()-1),0))</f>
        <v>0</v>
      </c>
      <c r="E2537" s="217" cm="1">
        <f t="array" ref="E2537">IF(INDEX(I:I,ROW())&lt;&gt;"",VALUE(TRIM(LEFT(INDEX(I:I,ROW()),6))),0)</f>
        <v>0</v>
      </c>
      <c r="F2537" s="283"/>
      <c r="G2537" s="287"/>
      <c r="H2537" s="302"/>
      <c r="I2537" s="288"/>
      <c r="J2537" s="302"/>
      <c r="K2537" s="303"/>
      <c r="L2537" s="50"/>
      <c r="M2537" s="63"/>
    </row>
    <row r="2538" spans="1:13">
      <c r="A2538" s="44" cm="1">
        <f t="array" aca="1" ref="A2538" ca="1">IF(INDEX(B:B,ROW()),COUNTIF(OFFSET(INDEX(B:B,ROW()),ROW()*-1+6,,ROW()-5),TRUE),0)</f>
        <v>0</v>
      </c>
      <c r="B2538" s="44" t="b" cm="1">
        <f t="array" ref="B2538">AND(分科號=INDEX(E:E,ROW()),INDEX(D:D,ROW())&gt;=分起日,INDEX(D:D,ROW())&lt;=分訖日,IF(分專案="全部",TRUE,INDEX(J:J,ROW())=分專案))</f>
        <v>0</v>
      </c>
      <c r="C2538" s="45" cm="1">
        <f t="array" ref="C2538">IF(INDEX(F:F,ROW())&lt;&gt;"",INDEX(F:F,ROW()),IF(INDEX(E:E,ROW())&lt;&gt;0,INDEX(C:C,ROW()-1),0))</f>
        <v>0</v>
      </c>
      <c r="D2538" s="44" cm="1">
        <f t="array" ref="D2538">IF(INDEX(G:G,ROW())&lt;&gt;"",INDEX(G:G,ROW()),IF(INDEX(E:E,ROW())&lt;&gt;0,INDEX(D:D,ROW()-1),0))</f>
        <v>0</v>
      </c>
      <c r="E2538" s="217" cm="1">
        <f t="array" ref="E2538">IF(INDEX(I:I,ROW())&lt;&gt;"",VALUE(TRIM(LEFT(INDEX(I:I,ROW()),6))),0)</f>
        <v>0</v>
      </c>
      <c r="F2538" s="283"/>
      <c r="G2538" s="287"/>
      <c r="H2538" s="302"/>
      <c r="I2538" s="288"/>
      <c r="J2538" s="302"/>
      <c r="K2538" s="303"/>
      <c r="L2538" s="50"/>
      <c r="M2538" s="63"/>
    </row>
    <row r="2539" spans="1:13">
      <c r="A2539" s="44" cm="1">
        <f t="array" aca="1" ref="A2539" ca="1">IF(INDEX(B:B,ROW()),COUNTIF(OFFSET(INDEX(B:B,ROW()),ROW()*-1+6,,ROW()-5),TRUE),0)</f>
        <v>0</v>
      </c>
      <c r="B2539" s="44" t="b" cm="1">
        <f t="array" ref="B2539">AND(分科號=INDEX(E:E,ROW()),INDEX(D:D,ROW())&gt;=分起日,INDEX(D:D,ROW())&lt;=分訖日,IF(分專案="全部",TRUE,INDEX(J:J,ROW())=分專案))</f>
        <v>0</v>
      </c>
      <c r="C2539" s="45" cm="1">
        <f t="array" ref="C2539">IF(INDEX(F:F,ROW())&lt;&gt;"",INDEX(F:F,ROW()),IF(INDEX(E:E,ROW())&lt;&gt;0,INDEX(C:C,ROW()-1),0))</f>
        <v>0</v>
      </c>
      <c r="D2539" s="44" cm="1">
        <f t="array" ref="D2539">IF(INDEX(G:G,ROW())&lt;&gt;"",INDEX(G:G,ROW()),IF(INDEX(E:E,ROW())&lt;&gt;0,INDEX(D:D,ROW()-1),0))</f>
        <v>0</v>
      </c>
      <c r="E2539" s="217" cm="1">
        <f t="array" ref="E2539">IF(INDEX(I:I,ROW())&lt;&gt;"",VALUE(TRIM(LEFT(INDEX(I:I,ROW()),6))),0)</f>
        <v>0</v>
      </c>
      <c r="F2539" s="283"/>
      <c r="G2539" s="287"/>
      <c r="H2539" s="302"/>
      <c r="I2539" s="288"/>
      <c r="J2539" s="302"/>
      <c r="K2539" s="303"/>
      <c r="L2539" s="50"/>
      <c r="M2539" s="63"/>
    </row>
    <row r="2540" spans="1:13">
      <c r="A2540" s="44" cm="1">
        <f t="array" aca="1" ref="A2540" ca="1">IF(INDEX(B:B,ROW()),COUNTIF(OFFSET(INDEX(B:B,ROW()),ROW()*-1+6,,ROW()-5),TRUE),0)</f>
        <v>0</v>
      </c>
      <c r="B2540" s="44" t="b" cm="1">
        <f t="array" ref="B2540">AND(分科號=INDEX(E:E,ROW()),INDEX(D:D,ROW())&gt;=分起日,INDEX(D:D,ROW())&lt;=分訖日,IF(分專案="全部",TRUE,INDEX(J:J,ROW())=分專案))</f>
        <v>0</v>
      </c>
      <c r="C2540" s="45" cm="1">
        <f t="array" ref="C2540">IF(INDEX(F:F,ROW())&lt;&gt;"",INDEX(F:F,ROW()),IF(INDEX(E:E,ROW())&lt;&gt;0,INDEX(C:C,ROW()-1),0))</f>
        <v>0</v>
      </c>
      <c r="D2540" s="44" cm="1">
        <f t="array" ref="D2540">IF(INDEX(G:G,ROW())&lt;&gt;"",INDEX(G:G,ROW()),IF(INDEX(E:E,ROW())&lt;&gt;0,INDEX(D:D,ROW()-1),0))</f>
        <v>0</v>
      </c>
      <c r="E2540" s="217" cm="1">
        <f t="array" ref="E2540">IF(INDEX(I:I,ROW())&lt;&gt;"",VALUE(TRIM(LEFT(INDEX(I:I,ROW()),6))),0)</f>
        <v>0</v>
      </c>
      <c r="F2540" s="283"/>
      <c r="G2540" s="287"/>
      <c r="H2540" s="302"/>
      <c r="I2540" s="288"/>
      <c r="J2540" s="302"/>
      <c r="K2540" s="303"/>
      <c r="L2540" s="50"/>
      <c r="M2540" s="63"/>
    </row>
    <row r="2541" spans="1:13">
      <c r="A2541" s="44" cm="1">
        <f t="array" aca="1" ref="A2541" ca="1">IF(INDEX(B:B,ROW()),COUNTIF(OFFSET(INDEX(B:B,ROW()),ROW()*-1+6,,ROW()-5),TRUE),0)</f>
        <v>0</v>
      </c>
      <c r="B2541" s="44" t="b" cm="1">
        <f t="array" ref="B2541">AND(分科號=INDEX(E:E,ROW()),INDEX(D:D,ROW())&gt;=分起日,INDEX(D:D,ROW())&lt;=分訖日,IF(分專案="全部",TRUE,INDEX(J:J,ROW())=分專案))</f>
        <v>0</v>
      </c>
      <c r="C2541" s="45" cm="1">
        <f t="array" ref="C2541">IF(INDEX(F:F,ROW())&lt;&gt;"",INDEX(F:F,ROW()),IF(INDEX(E:E,ROW())&lt;&gt;0,INDEX(C:C,ROW()-1),0))</f>
        <v>0</v>
      </c>
      <c r="D2541" s="44" cm="1">
        <f t="array" ref="D2541">IF(INDEX(G:G,ROW())&lt;&gt;"",INDEX(G:G,ROW()),IF(INDEX(E:E,ROW())&lt;&gt;0,INDEX(D:D,ROW()-1),0))</f>
        <v>0</v>
      </c>
      <c r="E2541" s="217" cm="1">
        <f t="array" ref="E2541">IF(INDEX(I:I,ROW())&lt;&gt;"",VALUE(TRIM(LEFT(INDEX(I:I,ROW()),6))),0)</f>
        <v>0</v>
      </c>
      <c r="F2541" s="283"/>
      <c r="G2541" s="287"/>
      <c r="H2541" s="302"/>
      <c r="I2541" s="288"/>
      <c r="J2541" s="302"/>
      <c r="K2541" s="303"/>
      <c r="L2541" s="50"/>
      <c r="M2541" s="63"/>
    </row>
    <row r="2542" spans="1:13">
      <c r="A2542" s="44" cm="1">
        <f t="array" aca="1" ref="A2542" ca="1">IF(INDEX(B:B,ROW()),COUNTIF(OFFSET(INDEX(B:B,ROW()),ROW()*-1+6,,ROW()-5),TRUE),0)</f>
        <v>0</v>
      </c>
      <c r="B2542" s="44" t="b" cm="1">
        <f t="array" ref="B2542">AND(分科號=INDEX(E:E,ROW()),INDEX(D:D,ROW())&gt;=分起日,INDEX(D:D,ROW())&lt;=分訖日,IF(分專案="全部",TRUE,INDEX(J:J,ROW())=分專案))</f>
        <v>0</v>
      </c>
      <c r="C2542" s="45" cm="1">
        <f t="array" ref="C2542">IF(INDEX(F:F,ROW())&lt;&gt;"",INDEX(F:F,ROW()),IF(INDEX(E:E,ROW())&lt;&gt;0,INDEX(C:C,ROW()-1),0))</f>
        <v>0</v>
      </c>
      <c r="D2542" s="44" cm="1">
        <f t="array" ref="D2542">IF(INDEX(G:G,ROW())&lt;&gt;"",INDEX(G:G,ROW()),IF(INDEX(E:E,ROW())&lt;&gt;0,INDEX(D:D,ROW()-1),0))</f>
        <v>0</v>
      </c>
      <c r="E2542" s="217" cm="1">
        <f t="array" ref="E2542">IF(INDEX(I:I,ROW())&lt;&gt;"",VALUE(TRIM(LEFT(INDEX(I:I,ROW()),6))),0)</f>
        <v>0</v>
      </c>
      <c r="F2542" s="283"/>
      <c r="G2542" s="287"/>
      <c r="H2542" s="302"/>
      <c r="I2542" s="288"/>
      <c r="J2542" s="302"/>
      <c r="K2542" s="303"/>
      <c r="L2542" s="50"/>
      <c r="M2542" s="63"/>
    </row>
    <row r="2543" spans="1:13">
      <c r="A2543" s="44" cm="1">
        <f t="array" aca="1" ref="A2543" ca="1">IF(INDEX(B:B,ROW()),COUNTIF(OFFSET(INDEX(B:B,ROW()),ROW()*-1+6,,ROW()-5),TRUE),0)</f>
        <v>0</v>
      </c>
      <c r="B2543" s="44" t="b" cm="1">
        <f t="array" ref="B2543">AND(分科號=INDEX(E:E,ROW()),INDEX(D:D,ROW())&gt;=分起日,INDEX(D:D,ROW())&lt;=分訖日,IF(分專案="全部",TRUE,INDEX(J:J,ROW())=分專案))</f>
        <v>0</v>
      </c>
      <c r="C2543" s="45" cm="1">
        <f t="array" ref="C2543">IF(INDEX(F:F,ROW())&lt;&gt;"",INDEX(F:F,ROW()),IF(INDEX(E:E,ROW())&lt;&gt;0,INDEX(C:C,ROW()-1),0))</f>
        <v>0</v>
      </c>
      <c r="D2543" s="44" cm="1">
        <f t="array" ref="D2543">IF(INDEX(G:G,ROW())&lt;&gt;"",INDEX(G:G,ROW()),IF(INDEX(E:E,ROW())&lt;&gt;0,INDEX(D:D,ROW()-1),0))</f>
        <v>0</v>
      </c>
      <c r="E2543" s="217" cm="1">
        <f t="array" ref="E2543">IF(INDEX(I:I,ROW())&lt;&gt;"",VALUE(TRIM(LEFT(INDEX(I:I,ROW()),6))),0)</f>
        <v>0</v>
      </c>
      <c r="F2543" s="283"/>
      <c r="G2543" s="287"/>
      <c r="H2543" s="302"/>
      <c r="I2543" s="288"/>
      <c r="J2543" s="302"/>
      <c r="K2543" s="303"/>
      <c r="L2543" s="50"/>
      <c r="M2543" s="63"/>
    </row>
    <row r="2544" spans="1:13">
      <c r="A2544" s="44" cm="1">
        <f t="array" aca="1" ref="A2544" ca="1">IF(INDEX(B:B,ROW()),COUNTIF(OFFSET(INDEX(B:B,ROW()),ROW()*-1+6,,ROW()-5),TRUE),0)</f>
        <v>0</v>
      </c>
      <c r="B2544" s="44" t="b" cm="1">
        <f t="array" ref="B2544">AND(分科號=INDEX(E:E,ROW()),INDEX(D:D,ROW())&gt;=分起日,INDEX(D:D,ROW())&lt;=分訖日,IF(分專案="全部",TRUE,INDEX(J:J,ROW())=分專案))</f>
        <v>0</v>
      </c>
      <c r="C2544" s="45" cm="1">
        <f t="array" ref="C2544">IF(INDEX(F:F,ROW())&lt;&gt;"",INDEX(F:F,ROW()),IF(INDEX(E:E,ROW())&lt;&gt;0,INDEX(C:C,ROW()-1),0))</f>
        <v>0</v>
      </c>
      <c r="D2544" s="44" cm="1">
        <f t="array" ref="D2544">IF(INDEX(G:G,ROW())&lt;&gt;"",INDEX(G:G,ROW()),IF(INDEX(E:E,ROW())&lt;&gt;0,INDEX(D:D,ROW()-1),0))</f>
        <v>0</v>
      </c>
      <c r="E2544" s="217" cm="1">
        <f t="array" ref="E2544">IF(INDEX(I:I,ROW())&lt;&gt;"",VALUE(TRIM(LEFT(INDEX(I:I,ROW()),6))),0)</f>
        <v>0</v>
      </c>
      <c r="F2544" s="283"/>
      <c r="G2544" s="287"/>
      <c r="H2544" s="302"/>
      <c r="I2544" s="288"/>
      <c r="J2544" s="302"/>
      <c r="K2544" s="303"/>
      <c r="L2544" s="50"/>
      <c r="M2544" s="63"/>
    </row>
    <row r="2545" spans="1:13">
      <c r="A2545" s="44" cm="1">
        <f t="array" aca="1" ref="A2545" ca="1">IF(INDEX(B:B,ROW()),COUNTIF(OFFSET(INDEX(B:B,ROW()),ROW()*-1+6,,ROW()-5),TRUE),0)</f>
        <v>0</v>
      </c>
      <c r="B2545" s="44" t="b" cm="1">
        <f t="array" ref="B2545">AND(分科號=INDEX(E:E,ROW()),INDEX(D:D,ROW())&gt;=分起日,INDEX(D:D,ROW())&lt;=分訖日,IF(分專案="全部",TRUE,INDEX(J:J,ROW())=分專案))</f>
        <v>0</v>
      </c>
      <c r="C2545" s="45" cm="1">
        <f t="array" ref="C2545">IF(INDEX(F:F,ROW())&lt;&gt;"",INDEX(F:F,ROW()),IF(INDEX(E:E,ROW())&lt;&gt;0,INDEX(C:C,ROW()-1),0))</f>
        <v>0</v>
      </c>
      <c r="D2545" s="44" cm="1">
        <f t="array" ref="D2545">IF(INDEX(G:G,ROW())&lt;&gt;"",INDEX(G:G,ROW()),IF(INDEX(E:E,ROW())&lt;&gt;0,INDEX(D:D,ROW()-1),0))</f>
        <v>0</v>
      </c>
      <c r="E2545" s="217" cm="1">
        <f t="array" ref="E2545">IF(INDEX(I:I,ROW())&lt;&gt;"",VALUE(TRIM(LEFT(INDEX(I:I,ROW()),6))),0)</f>
        <v>0</v>
      </c>
      <c r="F2545" s="283"/>
      <c r="G2545" s="287"/>
      <c r="H2545" s="302"/>
      <c r="I2545" s="288"/>
      <c r="J2545" s="302"/>
      <c r="K2545" s="303"/>
      <c r="L2545" s="50"/>
      <c r="M2545" s="63"/>
    </row>
    <row r="2546" spans="1:13">
      <c r="A2546" s="44" cm="1">
        <f t="array" aca="1" ref="A2546" ca="1">IF(INDEX(B:B,ROW()),COUNTIF(OFFSET(INDEX(B:B,ROW()),ROW()*-1+6,,ROW()-5),TRUE),0)</f>
        <v>0</v>
      </c>
      <c r="B2546" s="44" t="b" cm="1">
        <f t="array" ref="B2546">AND(分科號=INDEX(E:E,ROW()),INDEX(D:D,ROW())&gt;=分起日,INDEX(D:D,ROW())&lt;=分訖日,IF(分專案="全部",TRUE,INDEX(J:J,ROW())=分專案))</f>
        <v>0</v>
      </c>
      <c r="C2546" s="45" cm="1">
        <f t="array" ref="C2546">IF(INDEX(F:F,ROW())&lt;&gt;"",INDEX(F:F,ROW()),IF(INDEX(E:E,ROW())&lt;&gt;0,INDEX(C:C,ROW()-1),0))</f>
        <v>0</v>
      </c>
      <c r="D2546" s="44" cm="1">
        <f t="array" ref="D2546">IF(INDEX(G:G,ROW())&lt;&gt;"",INDEX(G:G,ROW()),IF(INDEX(E:E,ROW())&lt;&gt;0,INDEX(D:D,ROW()-1),0))</f>
        <v>0</v>
      </c>
      <c r="E2546" s="217" cm="1">
        <f t="array" ref="E2546">IF(INDEX(I:I,ROW())&lt;&gt;"",VALUE(TRIM(LEFT(INDEX(I:I,ROW()),6))),0)</f>
        <v>0</v>
      </c>
      <c r="F2546" s="283"/>
      <c r="G2546" s="287"/>
      <c r="H2546" s="302"/>
      <c r="I2546" s="288"/>
      <c r="J2546" s="302"/>
      <c r="K2546" s="303"/>
      <c r="L2546" s="50"/>
      <c r="M2546" s="63"/>
    </row>
    <row r="2547" spans="1:13">
      <c r="A2547" s="44" cm="1">
        <f t="array" aca="1" ref="A2547" ca="1">IF(INDEX(B:B,ROW()),COUNTIF(OFFSET(INDEX(B:B,ROW()),ROW()*-1+6,,ROW()-5),TRUE),0)</f>
        <v>0</v>
      </c>
      <c r="B2547" s="44" t="b" cm="1">
        <f t="array" ref="B2547">AND(分科號=INDEX(E:E,ROW()),INDEX(D:D,ROW())&gt;=分起日,INDEX(D:D,ROW())&lt;=分訖日,IF(分專案="全部",TRUE,INDEX(J:J,ROW())=分專案))</f>
        <v>0</v>
      </c>
      <c r="C2547" s="45" cm="1">
        <f t="array" ref="C2547">IF(INDEX(F:F,ROW())&lt;&gt;"",INDEX(F:F,ROW()),IF(INDEX(E:E,ROW())&lt;&gt;0,INDEX(C:C,ROW()-1),0))</f>
        <v>0</v>
      </c>
      <c r="D2547" s="44" cm="1">
        <f t="array" ref="D2547">IF(INDEX(G:G,ROW())&lt;&gt;"",INDEX(G:G,ROW()),IF(INDEX(E:E,ROW())&lt;&gt;0,INDEX(D:D,ROW()-1),0))</f>
        <v>0</v>
      </c>
      <c r="E2547" s="217" cm="1">
        <f t="array" ref="E2547">IF(INDEX(I:I,ROW())&lt;&gt;"",VALUE(TRIM(LEFT(INDEX(I:I,ROW()),6))),0)</f>
        <v>0</v>
      </c>
      <c r="F2547" s="283"/>
      <c r="G2547" s="287"/>
      <c r="H2547" s="302"/>
      <c r="I2547" s="288"/>
      <c r="J2547" s="302"/>
      <c r="K2547" s="303"/>
      <c r="L2547" s="50"/>
      <c r="M2547" s="63"/>
    </row>
    <row r="2548" spans="1:13">
      <c r="A2548" s="44" cm="1">
        <f t="array" aca="1" ref="A2548" ca="1">IF(INDEX(B:B,ROW()),COUNTIF(OFFSET(INDEX(B:B,ROW()),ROW()*-1+6,,ROW()-5),TRUE),0)</f>
        <v>0</v>
      </c>
      <c r="B2548" s="44" t="b" cm="1">
        <f t="array" ref="B2548">AND(分科號=INDEX(E:E,ROW()),INDEX(D:D,ROW())&gt;=分起日,INDEX(D:D,ROW())&lt;=分訖日,IF(分專案="全部",TRUE,INDEX(J:J,ROW())=分專案))</f>
        <v>0</v>
      </c>
      <c r="C2548" s="45" cm="1">
        <f t="array" ref="C2548">IF(INDEX(F:F,ROW())&lt;&gt;"",INDEX(F:F,ROW()),IF(INDEX(E:E,ROW())&lt;&gt;0,INDEX(C:C,ROW()-1),0))</f>
        <v>0</v>
      </c>
      <c r="D2548" s="44" cm="1">
        <f t="array" ref="D2548">IF(INDEX(G:G,ROW())&lt;&gt;"",INDEX(G:G,ROW()),IF(INDEX(E:E,ROW())&lt;&gt;0,INDEX(D:D,ROW()-1),0))</f>
        <v>0</v>
      </c>
      <c r="E2548" s="217" cm="1">
        <f t="array" ref="E2548">IF(INDEX(I:I,ROW())&lt;&gt;"",VALUE(TRIM(LEFT(INDEX(I:I,ROW()),6))),0)</f>
        <v>0</v>
      </c>
      <c r="F2548" s="283"/>
      <c r="G2548" s="287"/>
      <c r="H2548" s="302"/>
      <c r="I2548" s="288"/>
      <c r="J2548" s="302"/>
      <c r="K2548" s="303"/>
      <c r="L2548" s="50"/>
      <c r="M2548" s="63"/>
    </row>
    <row r="2549" spans="1:13">
      <c r="A2549" s="44" cm="1">
        <f t="array" aca="1" ref="A2549" ca="1">IF(INDEX(B:B,ROW()),COUNTIF(OFFSET(INDEX(B:B,ROW()),ROW()*-1+6,,ROW()-5),TRUE),0)</f>
        <v>0</v>
      </c>
      <c r="B2549" s="44" t="b" cm="1">
        <f t="array" ref="B2549">AND(分科號=INDEX(E:E,ROW()),INDEX(D:D,ROW())&gt;=分起日,INDEX(D:D,ROW())&lt;=分訖日,IF(分專案="全部",TRUE,INDEX(J:J,ROW())=分專案))</f>
        <v>0</v>
      </c>
      <c r="C2549" s="45" cm="1">
        <f t="array" ref="C2549">IF(INDEX(F:F,ROW())&lt;&gt;"",INDEX(F:F,ROW()),IF(INDEX(E:E,ROW())&lt;&gt;0,INDEX(C:C,ROW()-1),0))</f>
        <v>0</v>
      </c>
      <c r="D2549" s="44" cm="1">
        <f t="array" ref="D2549">IF(INDEX(G:G,ROW())&lt;&gt;"",INDEX(G:G,ROW()),IF(INDEX(E:E,ROW())&lt;&gt;0,INDEX(D:D,ROW()-1),0))</f>
        <v>0</v>
      </c>
      <c r="E2549" s="217" cm="1">
        <f t="array" ref="E2549">IF(INDEX(I:I,ROW())&lt;&gt;"",VALUE(TRIM(LEFT(INDEX(I:I,ROW()),6))),0)</f>
        <v>0</v>
      </c>
      <c r="F2549" s="283"/>
      <c r="G2549" s="287"/>
      <c r="H2549" s="302"/>
      <c r="I2549" s="288"/>
      <c r="J2549" s="302"/>
      <c r="K2549" s="303"/>
      <c r="L2549" s="50"/>
      <c r="M2549" s="63"/>
    </row>
    <row r="2550" spans="1:13">
      <c r="A2550" s="44" cm="1">
        <f t="array" aca="1" ref="A2550" ca="1">IF(INDEX(B:B,ROW()),COUNTIF(OFFSET(INDEX(B:B,ROW()),ROW()*-1+6,,ROW()-5),TRUE),0)</f>
        <v>0</v>
      </c>
      <c r="B2550" s="44" t="b" cm="1">
        <f t="array" ref="B2550">AND(分科號=INDEX(E:E,ROW()),INDEX(D:D,ROW())&gt;=分起日,INDEX(D:D,ROW())&lt;=分訖日,IF(分專案="全部",TRUE,INDEX(J:J,ROW())=分專案))</f>
        <v>0</v>
      </c>
      <c r="C2550" s="45" cm="1">
        <f t="array" ref="C2550">IF(INDEX(F:F,ROW())&lt;&gt;"",INDEX(F:F,ROW()),IF(INDEX(E:E,ROW())&lt;&gt;0,INDEX(C:C,ROW()-1),0))</f>
        <v>0</v>
      </c>
      <c r="D2550" s="44" cm="1">
        <f t="array" ref="D2550">IF(INDEX(G:G,ROW())&lt;&gt;"",INDEX(G:G,ROW()),IF(INDEX(E:E,ROW())&lt;&gt;0,INDEX(D:D,ROW()-1),0))</f>
        <v>0</v>
      </c>
      <c r="E2550" s="217" cm="1">
        <f t="array" ref="E2550">IF(INDEX(I:I,ROW())&lt;&gt;"",VALUE(TRIM(LEFT(INDEX(I:I,ROW()),6))),0)</f>
        <v>0</v>
      </c>
      <c r="F2550" s="283"/>
      <c r="G2550" s="287"/>
      <c r="H2550" s="302"/>
      <c r="I2550" s="288"/>
      <c r="J2550" s="302"/>
      <c r="K2550" s="303"/>
      <c r="L2550" s="50"/>
      <c r="M2550" s="63"/>
    </row>
    <row r="2551" spans="1:13">
      <c r="A2551" s="44" cm="1">
        <f t="array" aca="1" ref="A2551" ca="1">IF(INDEX(B:B,ROW()),COUNTIF(OFFSET(INDEX(B:B,ROW()),ROW()*-1+6,,ROW()-5),TRUE),0)</f>
        <v>0</v>
      </c>
      <c r="B2551" s="44" t="b" cm="1">
        <f t="array" ref="B2551">AND(分科號=INDEX(E:E,ROW()),INDEX(D:D,ROW())&gt;=分起日,INDEX(D:D,ROW())&lt;=分訖日,IF(分專案="全部",TRUE,INDEX(J:J,ROW())=分專案))</f>
        <v>0</v>
      </c>
      <c r="C2551" s="45" cm="1">
        <f t="array" ref="C2551">IF(INDEX(F:F,ROW())&lt;&gt;"",INDEX(F:F,ROW()),IF(INDEX(E:E,ROW())&lt;&gt;0,INDEX(C:C,ROW()-1),0))</f>
        <v>0</v>
      </c>
      <c r="D2551" s="44" cm="1">
        <f t="array" ref="D2551">IF(INDEX(G:G,ROW())&lt;&gt;"",INDEX(G:G,ROW()),IF(INDEX(E:E,ROW())&lt;&gt;0,INDEX(D:D,ROW()-1),0))</f>
        <v>0</v>
      </c>
      <c r="E2551" s="217" cm="1">
        <f t="array" ref="E2551">IF(INDEX(I:I,ROW())&lt;&gt;"",VALUE(TRIM(LEFT(INDEX(I:I,ROW()),6))),0)</f>
        <v>0</v>
      </c>
      <c r="F2551" s="283"/>
      <c r="G2551" s="287"/>
      <c r="H2551" s="302"/>
      <c r="I2551" s="288"/>
      <c r="J2551" s="302"/>
      <c r="K2551" s="303"/>
      <c r="L2551" s="50"/>
      <c r="M2551" s="63"/>
    </row>
    <row r="2552" spans="1:13">
      <c r="A2552" s="44" cm="1">
        <f t="array" aca="1" ref="A2552" ca="1">IF(INDEX(B:B,ROW()),COUNTIF(OFFSET(INDEX(B:B,ROW()),ROW()*-1+6,,ROW()-5),TRUE),0)</f>
        <v>0</v>
      </c>
      <c r="B2552" s="44" t="b" cm="1">
        <f t="array" ref="B2552">AND(分科號=INDEX(E:E,ROW()),INDEX(D:D,ROW())&gt;=分起日,INDEX(D:D,ROW())&lt;=分訖日,IF(分專案="全部",TRUE,INDEX(J:J,ROW())=分專案))</f>
        <v>0</v>
      </c>
      <c r="C2552" s="45" cm="1">
        <f t="array" ref="C2552">IF(INDEX(F:F,ROW())&lt;&gt;"",INDEX(F:F,ROW()),IF(INDEX(E:E,ROW())&lt;&gt;0,INDEX(C:C,ROW()-1),0))</f>
        <v>0</v>
      </c>
      <c r="D2552" s="44" cm="1">
        <f t="array" ref="D2552">IF(INDEX(G:G,ROW())&lt;&gt;"",INDEX(G:G,ROW()),IF(INDEX(E:E,ROW())&lt;&gt;0,INDEX(D:D,ROW()-1),0))</f>
        <v>0</v>
      </c>
      <c r="E2552" s="217" cm="1">
        <f t="array" ref="E2552">IF(INDEX(I:I,ROW())&lt;&gt;"",VALUE(TRIM(LEFT(INDEX(I:I,ROW()),6))),0)</f>
        <v>0</v>
      </c>
      <c r="F2552" s="283"/>
      <c r="G2552" s="287"/>
      <c r="H2552" s="302"/>
      <c r="I2552" s="288"/>
      <c r="J2552" s="302"/>
      <c r="K2552" s="303"/>
      <c r="L2552" s="50"/>
      <c r="M2552" s="63"/>
    </row>
    <row r="2553" spans="1:13">
      <c r="A2553" s="44" cm="1">
        <f t="array" aca="1" ref="A2553" ca="1">IF(INDEX(B:B,ROW()),COUNTIF(OFFSET(INDEX(B:B,ROW()),ROW()*-1+6,,ROW()-5),TRUE),0)</f>
        <v>0</v>
      </c>
      <c r="B2553" s="44" t="b" cm="1">
        <f t="array" ref="B2553">AND(分科號=INDEX(E:E,ROW()),INDEX(D:D,ROW())&gt;=分起日,INDEX(D:D,ROW())&lt;=分訖日,IF(分專案="全部",TRUE,INDEX(J:J,ROW())=分專案))</f>
        <v>0</v>
      </c>
      <c r="C2553" s="45" cm="1">
        <f t="array" ref="C2553">IF(INDEX(F:F,ROW())&lt;&gt;"",INDEX(F:F,ROW()),IF(INDEX(E:E,ROW())&lt;&gt;0,INDEX(C:C,ROW()-1),0))</f>
        <v>0</v>
      </c>
      <c r="D2553" s="44" cm="1">
        <f t="array" ref="D2553">IF(INDEX(G:G,ROW())&lt;&gt;"",INDEX(G:G,ROW()),IF(INDEX(E:E,ROW())&lt;&gt;0,INDEX(D:D,ROW()-1),0))</f>
        <v>0</v>
      </c>
      <c r="E2553" s="217" cm="1">
        <f t="array" ref="E2553">IF(INDEX(I:I,ROW())&lt;&gt;"",VALUE(TRIM(LEFT(INDEX(I:I,ROW()),6))),0)</f>
        <v>0</v>
      </c>
      <c r="F2553" s="283"/>
      <c r="G2553" s="287"/>
      <c r="H2553" s="302"/>
      <c r="I2553" s="288"/>
      <c r="J2553" s="302"/>
      <c r="K2553" s="303"/>
      <c r="L2553" s="50"/>
      <c r="M2553" s="63"/>
    </row>
    <row r="2554" spans="1:13">
      <c r="A2554" s="44" cm="1">
        <f t="array" aca="1" ref="A2554" ca="1">IF(INDEX(B:B,ROW()),COUNTIF(OFFSET(INDEX(B:B,ROW()),ROW()*-1+6,,ROW()-5),TRUE),0)</f>
        <v>0</v>
      </c>
      <c r="B2554" s="44" t="b" cm="1">
        <f t="array" ref="B2554">AND(分科號=INDEX(E:E,ROW()),INDEX(D:D,ROW())&gt;=分起日,INDEX(D:D,ROW())&lt;=分訖日,IF(分專案="全部",TRUE,INDEX(J:J,ROW())=分專案))</f>
        <v>0</v>
      </c>
      <c r="C2554" s="45" cm="1">
        <f t="array" ref="C2554">IF(INDEX(F:F,ROW())&lt;&gt;"",INDEX(F:F,ROW()),IF(INDEX(E:E,ROW())&lt;&gt;0,INDEX(C:C,ROW()-1),0))</f>
        <v>0</v>
      </c>
      <c r="D2554" s="44" cm="1">
        <f t="array" ref="D2554">IF(INDEX(G:G,ROW())&lt;&gt;"",INDEX(G:G,ROW()),IF(INDEX(E:E,ROW())&lt;&gt;0,INDEX(D:D,ROW()-1),0))</f>
        <v>0</v>
      </c>
      <c r="E2554" s="217" cm="1">
        <f t="array" ref="E2554">IF(INDEX(I:I,ROW())&lt;&gt;"",VALUE(TRIM(LEFT(INDEX(I:I,ROW()),6))),0)</f>
        <v>0</v>
      </c>
      <c r="F2554" s="283"/>
      <c r="G2554" s="287"/>
      <c r="H2554" s="302"/>
      <c r="I2554" s="288"/>
      <c r="J2554" s="302"/>
      <c r="K2554" s="303"/>
      <c r="L2554" s="50"/>
      <c r="M2554" s="63"/>
    </row>
    <row r="2555" spans="1:13">
      <c r="A2555" s="44" cm="1">
        <f t="array" aca="1" ref="A2555" ca="1">IF(INDEX(B:B,ROW()),COUNTIF(OFFSET(INDEX(B:B,ROW()),ROW()*-1+6,,ROW()-5),TRUE),0)</f>
        <v>0</v>
      </c>
      <c r="B2555" s="44" t="b" cm="1">
        <f t="array" ref="B2555">AND(分科號=INDEX(E:E,ROW()),INDEX(D:D,ROW())&gt;=分起日,INDEX(D:D,ROW())&lt;=分訖日,IF(分專案="全部",TRUE,INDEX(J:J,ROW())=分專案))</f>
        <v>0</v>
      </c>
      <c r="C2555" s="45" cm="1">
        <f t="array" ref="C2555">IF(INDEX(F:F,ROW())&lt;&gt;"",INDEX(F:F,ROW()),IF(INDEX(E:E,ROW())&lt;&gt;0,INDEX(C:C,ROW()-1),0))</f>
        <v>0</v>
      </c>
      <c r="D2555" s="44" cm="1">
        <f t="array" ref="D2555">IF(INDEX(G:G,ROW())&lt;&gt;"",INDEX(G:G,ROW()),IF(INDEX(E:E,ROW())&lt;&gt;0,INDEX(D:D,ROW()-1),0))</f>
        <v>0</v>
      </c>
      <c r="E2555" s="217" cm="1">
        <f t="array" ref="E2555">IF(INDEX(I:I,ROW())&lt;&gt;"",VALUE(TRIM(LEFT(INDEX(I:I,ROW()),6))),0)</f>
        <v>0</v>
      </c>
      <c r="F2555" s="283"/>
      <c r="G2555" s="287"/>
      <c r="H2555" s="302"/>
      <c r="I2555" s="288"/>
      <c r="J2555" s="302"/>
      <c r="K2555" s="303"/>
      <c r="L2555" s="50"/>
      <c r="M2555" s="63"/>
    </row>
    <row r="2556" spans="1:13">
      <c r="A2556" s="44" cm="1">
        <f t="array" aca="1" ref="A2556" ca="1">IF(INDEX(B:B,ROW()),COUNTIF(OFFSET(INDEX(B:B,ROW()),ROW()*-1+6,,ROW()-5),TRUE),0)</f>
        <v>0</v>
      </c>
      <c r="B2556" s="44" t="b" cm="1">
        <f t="array" ref="B2556">AND(分科號=INDEX(E:E,ROW()),INDEX(D:D,ROW())&gt;=分起日,INDEX(D:D,ROW())&lt;=分訖日,IF(分專案="全部",TRUE,INDEX(J:J,ROW())=分專案))</f>
        <v>0</v>
      </c>
      <c r="C2556" s="45" cm="1">
        <f t="array" ref="C2556">IF(INDEX(F:F,ROW())&lt;&gt;"",INDEX(F:F,ROW()),IF(INDEX(E:E,ROW())&lt;&gt;0,INDEX(C:C,ROW()-1),0))</f>
        <v>0</v>
      </c>
      <c r="D2556" s="44" cm="1">
        <f t="array" ref="D2556">IF(INDEX(G:G,ROW())&lt;&gt;"",INDEX(G:G,ROW()),IF(INDEX(E:E,ROW())&lt;&gt;0,INDEX(D:D,ROW()-1),0))</f>
        <v>0</v>
      </c>
      <c r="E2556" s="217" cm="1">
        <f t="array" ref="E2556">IF(INDEX(I:I,ROW())&lt;&gt;"",VALUE(TRIM(LEFT(INDEX(I:I,ROW()),6))),0)</f>
        <v>0</v>
      </c>
      <c r="F2556" s="283"/>
      <c r="G2556" s="287"/>
      <c r="H2556" s="302"/>
      <c r="I2556" s="288"/>
      <c r="J2556" s="302"/>
      <c r="K2556" s="303"/>
      <c r="L2556" s="50"/>
      <c r="M2556" s="63"/>
    </row>
    <row r="2557" spans="1:13">
      <c r="A2557" s="44" cm="1">
        <f t="array" aca="1" ref="A2557" ca="1">IF(INDEX(B:B,ROW()),COUNTIF(OFFSET(INDEX(B:B,ROW()),ROW()*-1+6,,ROW()-5),TRUE),0)</f>
        <v>0</v>
      </c>
      <c r="B2557" s="44" t="b" cm="1">
        <f t="array" ref="B2557">AND(分科號=INDEX(E:E,ROW()),INDEX(D:D,ROW())&gt;=分起日,INDEX(D:D,ROW())&lt;=分訖日,IF(分專案="全部",TRUE,INDEX(J:J,ROW())=分專案))</f>
        <v>0</v>
      </c>
      <c r="C2557" s="45" cm="1">
        <f t="array" ref="C2557">IF(INDEX(F:F,ROW())&lt;&gt;"",INDEX(F:F,ROW()),IF(INDEX(E:E,ROW())&lt;&gt;0,INDEX(C:C,ROW()-1),0))</f>
        <v>0</v>
      </c>
      <c r="D2557" s="44" cm="1">
        <f t="array" ref="D2557">IF(INDEX(G:G,ROW())&lt;&gt;"",INDEX(G:G,ROW()),IF(INDEX(E:E,ROW())&lt;&gt;0,INDEX(D:D,ROW()-1),0))</f>
        <v>0</v>
      </c>
      <c r="E2557" s="217" cm="1">
        <f t="array" ref="E2557">IF(INDEX(I:I,ROW())&lt;&gt;"",VALUE(TRIM(LEFT(INDEX(I:I,ROW()),6))),0)</f>
        <v>0</v>
      </c>
      <c r="F2557" s="283"/>
      <c r="G2557" s="287"/>
      <c r="H2557" s="302"/>
      <c r="I2557" s="288"/>
      <c r="J2557" s="302"/>
      <c r="K2557" s="303"/>
      <c r="L2557" s="50"/>
      <c r="M2557" s="63"/>
    </row>
    <row r="2558" spans="1:13">
      <c r="A2558" s="44" cm="1">
        <f t="array" aca="1" ref="A2558" ca="1">IF(INDEX(B:B,ROW()),COUNTIF(OFFSET(INDEX(B:B,ROW()),ROW()*-1+6,,ROW()-5),TRUE),0)</f>
        <v>0</v>
      </c>
      <c r="B2558" s="44" t="b" cm="1">
        <f t="array" ref="B2558">AND(分科號=INDEX(E:E,ROW()),INDEX(D:D,ROW())&gt;=分起日,INDEX(D:D,ROW())&lt;=分訖日,IF(分專案="全部",TRUE,INDEX(J:J,ROW())=分專案))</f>
        <v>0</v>
      </c>
      <c r="C2558" s="45" cm="1">
        <f t="array" ref="C2558">IF(INDEX(F:F,ROW())&lt;&gt;"",INDEX(F:F,ROW()),IF(INDEX(E:E,ROW())&lt;&gt;0,INDEX(C:C,ROW()-1),0))</f>
        <v>0</v>
      </c>
      <c r="D2558" s="44" cm="1">
        <f t="array" ref="D2558">IF(INDEX(G:G,ROW())&lt;&gt;"",INDEX(G:G,ROW()),IF(INDEX(E:E,ROW())&lt;&gt;0,INDEX(D:D,ROW()-1),0))</f>
        <v>0</v>
      </c>
      <c r="E2558" s="217" cm="1">
        <f t="array" ref="E2558">IF(INDEX(I:I,ROW())&lt;&gt;"",VALUE(TRIM(LEFT(INDEX(I:I,ROW()),6))),0)</f>
        <v>0</v>
      </c>
      <c r="F2558" s="283"/>
      <c r="G2558" s="287"/>
      <c r="H2558" s="302"/>
      <c r="I2558" s="288"/>
      <c r="J2558" s="302"/>
      <c r="K2558" s="303"/>
      <c r="L2558" s="50"/>
      <c r="M2558" s="63"/>
    </row>
    <row r="2559" spans="1:13">
      <c r="A2559" s="44" cm="1">
        <f t="array" aca="1" ref="A2559" ca="1">IF(INDEX(B:B,ROW()),COUNTIF(OFFSET(INDEX(B:B,ROW()),ROW()*-1+6,,ROW()-5),TRUE),0)</f>
        <v>0</v>
      </c>
      <c r="B2559" s="44" t="b" cm="1">
        <f t="array" ref="B2559">AND(分科號=INDEX(E:E,ROW()),INDEX(D:D,ROW())&gt;=分起日,INDEX(D:D,ROW())&lt;=分訖日,IF(分專案="全部",TRUE,INDEX(J:J,ROW())=分專案))</f>
        <v>0</v>
      </c>
      <c r="C2559" s="45" cm="1">
        <f t="array" ref="C2559">IF(INDEX(F:F,ROW())&lt;&gt;"",INDEX(F:F,ROW()),IF(INDEX(E:E,ROW())&lt;&gt;0,INDEX(C:C,ROW()-1),0))</f>
        <v>0</v>
      </c>
      <c r="D2559" s="44" cm="1">
        <f t="array" ref="D2559">IF(INDEX(G:G,ROW())&lt;&gt;"",INDEX(G:G,ROW()),IF(INDEX(E:E,ROW())&lt;&gt;0,INDEX(D:D,ROW()-1),0))</f>
        <v>0</v>
      </c>
      <c r="E2559" s="217" cm="1">
        <f t="array" ref="E2559">IF(INDEX(I:I,ROW())&lt;&gt;"",VALUE(TRIM(LEFT(INDEX(I:I,ROW()),6))),0)</f>
        <v>0</v>
      </c>
      <c r="F2559" s="283"/>
      <c r="G2559" s="287"/>
      <c r="H2559" s="302"/>
      <c r="I2559" s="288"/>
      <c r="J2559" s="302"/>
      <c r="K2559" s="303"/>
      <c r="L2559" s="50"/>
      <c r="M2559" s="63"/>
    </row>
    <row r="2560" spans="1:13">
      <c r="A2560" s="44" cm="1">
        <f t="array" aca="1" ref="A2560" ca="1">IF(INDEX(B:B,ROW()),COUNTIF(OFFSET(INDEX(B:B,ROW()),ROW()*-1+6,,ROW()-5),TRUE),0)</f>
        <v>0</v>
      </c>
      <c r="B2560" s="44" t="b" cm="1">
        <f t="array" ref="B2560">AND(分科號=INDEX(E:E,ROW()),INDEX(D:D,ROW())&gt;=分起日,INDEX(D:D,ROW())&lt;=分訖日,IF(分專案="全部",TRUE,INDEX(J:J,ROW())=分專案))</f>
        <v>0</v>
      </c>
      <c r="C2560" s="45" cm="1">
        <f t="array" ref="C2560">IF(INDEX(F:F,ROW())&lt;&gt;"",INDEX(F:F,ROW()),IF(INDEX(E:E,ROW())&lt;&gt;0,INDEX(C:C,ROW()-1),0))</f>
        <v>0</v>
      </c>
      <c r="D2560" s="44" cm="1">
        <f t="array" ref="D2560">IF(INDEX(G:G,ROW())&lt;&gt;"",INDEX(G:G,ROW()),IF(INDEX(E:E,ROW())&lt;&gt;0,INDEX(D:D,ROW()-1),0))</f>
        <v>0</v>
      </c>
      <c r="E2560" s="217" cm="1">
        <f t="array" ref="E2560">IF(INDEX(I:I,ROW())&lt;&gt;"",VALUE(TRIM(LEFT(INDEX(I:I,ROW()),6))),0)</f>
        <v>0</v>
      </c>
      <c r="F2560" s="283"/>
      <c r="G2560" s="287"/>
      <c r="H2560" s="302"/>
      <c r="I2560" s="288"/>
      <c r="J2560" s="302"/>
      <c r="K2560" s="303"/>
      <c r="L2560" s="50"/>
      <c r="M2560" s="63"/>
    </row>
    <row r="2561" spans="1:13">
      <c r="A2561" s="44" cm="1">
        <f t="array" aca="1" ref="A2561" ca="1">IF(INDEX(B:B,ROW()),COUNTIF(OFFSET(INDEX(B:B,ROW()),ROW()*-1+6,,ROW()-5),TRUE),0)</f>
        <v>0</v>
      </c>
      <c r="B2561" s="44" t="b" cm="1">
        <f t="array" ref="B2561">AND(分科號=INDEX(E:E,ROW()),INDEX(D:D,ROW())&gt;=分起日,INDEX(D:D,ROW())&lt;=分訖日,IF(分專案="全部",TRUE,INDEX(J:J,ROW())=分專案))</f>
        <v>0</v>
      </c>
      <c r="C2561" s="45" cm="1">
        <f t="array" ref="C2561">IF(INDEX(F:F,ROW())&lt;&gt;"",INDEX(F:F,ROW()),IF(INDEX(E:E,ROW())&lt;&gt;0,INDEX(C:C,ROW()-1),0))</f>
        <v>0</v>
      </c>
      <c r="D2561" s="44" cm="1">
        <f t="array" ref="D2561">IF(INDEX(G:G,ROW())&lt;&gt;"",INDEX(G:G,ROW()),IF(INDEX(E:E,ROW())&lt;&gt;0,INDEX(D:D,ROW()-1),0))</f>
        <v>0</v>
      </c>
      <c r="E2561" s="217" cm="1">
        <f t="array" ref="E2561">IF(INDEX(I:I,ROW())&lt;&gt;"",VALUE(TRIM(LEFT(INDEX(I:I,ROW()),6))),0)</f>
        <v>0</v>
      </c>
      <c r="F2561" s="283"/>
      <c r="G2561" s="287"/>
      <c r="H2561" s="302"/>
      <c r="I2561" s="288"/>
      <c r="J2561" s="302"/>
      <c r="K2561" s="303"/>
      <c r="L2561" s="50"/>
      <c r="M2561" s="63"/>
    </row>
    <row r="2562" spans="1:13">
      <c r="A2562" s="44" cm="1">
        <f t="array" aca="1" ref="A2562" ca="1">IF(INDEX(B:B,ROW()),COUNTIF(OFFSET(INDEX(B:B,ROW()),ROW()*-1+6,,ROW()-5),TRUE),0)</f>
        <v>0</v>
      </c>
      <c r="B2562" s="44" t="b" cm="1">
        <f t="array" ref="B2562">AND(分科號=INDEX(E:E,ROW()),INDEX(D:D,ROW())&gt;=分起日,INDEX(D:D,ROW())&lt;=分訖日,IF(分專案="全部",TRUE,INDEX(J:J,ROW())=分專案))</f>
        <v>0</v>
      </c>
      <c r="C2562" s="45" cm="1">
        <f t="array" ref="C2562">IF(INDEX(F:F,ROW())&lt;&gt;"",INDEX(F:F,ROW()),IF(INDEX(E:E,ROW())&lt;&gt;0,INDEX(C:C,ROW()-1),0))</f>
        <v>0</v>
      </c>
      <c r="D2562" s="44" cm="1">
        <f t="array" ref="D2562">IF(INDEX(G:G,ROW())&lt;&gt;"",INDEX(G:G,ROW()),IF(INDEX(E:E,ROW())&lt;&gt;0,INDEX(D:D,ROW()-1),0))</f>
        <v>0</v>
      </c>
      <c r="E2562" s="217" cm="1">
        <f t="array" ref="E2562">IF(INDEX(I:I,ROW())&lt;&gt;"",VALUE(TRIM(LEFT(INDEX(I:I,ROW()),6))),0)</f>
        <v>0</v>
      </c>
      <c r="F2562" s="283"/>
      <c r="G2562" s="287"/>
      <c r="H2562" s="302"/>
      <c r="I2562" s="288"/>
      <c r="J2562" s="302"/>
      <c r="K2562" s="303"/>
      <c r="L2562" s="50"/>
      <c r="M2562" s="63"/>
    </row>
    <row r="2563" spans="1:13">
      <c r="A2563" s="44" cm="1">
        <f t="array" aca="1" ref="A2563" ca="1">IF(INDEX(B:B,ROW()),COUNTIF(OFFSET(INDEX(B:B,ROW()),ROW()*-1+6,,ROW()-5),TRUE),0)</f>
        <v>0</v>
      </c>
      <c r="B2563" s="44" t="b" cm="1">
        <f t="array" ref="B2563">AND(分科號=INDEX(E:E,ROW()),INDEX(D:D,ROW())&gt;=分起日,INDEX(D:D,ROW())&lt;=分訖日,IF(分專案="全部",TRUE,INDEX(J:J,ROW())=分專案))</f>
        <v>0</v>
      </c>
      <c r="C2563" s="45" cm="1">
        <f t="array" ref="C2563">IF(INDEX(F:F,ROW())&lt;&gt;"",INDEX(F:F,ROW()),IF(INDEX(E:E,ROW())&lt;&gt;0,INDEX(C:C,ROW()-1),0))</f>
        <v>0</v>
      </c>
      <c r="D2563" s="44" cm="1">
        <f t="array" ref="D2563">IF(INDEX(G:G,ROW())&lt;&gt;"",INDEX(G:G,ROW()),IF(INDEX(E:E,ROW())&lt;&gt;0,INDEX(D:D,ROW()-1),0))</f>
        <v>0</v>
      </c>
      <c r="E2563" s="217" cm="1">
        <f t="array" ref="E2563">IF(INDEX(I:I,ROW())&lt;&gt;"",VALUE(TRIM(LEFT(INDEX(I:I,ROW()),6))),0)</f>
        <v>0</v>
      </c>
      <c r="F2563" s="283"/>
      <c r="G2563" s="287"/>
      <c r="H2563" s="302"/>
      <c r="I2563" s="288"/>
      <c r="J2563" s="302"/>
      <c r="K2563" s="303"/>
      <c r="L2563" s="50"/>
      <c r="M2563" s="63"/>
    </row>
    <row r="2564" spans="1:13">
      <c r="A2564" s="44" cm="1">
        <f t="array" aca="1" ref="A2564" ca="1">IF(INDEX(B:B,ROW()),COUNTIF(OFFSET(INDEX(B:B,ROW()),ROW()*-1+6,,ROW()-5),TRUE),0)</f>
        <v>0</v>
      </c>
      <c r="B2564" s="44" t="b" cm="1">
        <f t="array" ref="B2564">AND(分科號=INDEX(E:E,ROW()),INDEX(D:D,ROW())&gt;=分起日,INDEX(D:D,ROW())&lt;=分訖日,IF(分專案="全部",TRUE,INDEX(J:J,ROW())=分專案))</f>
        <v>0</v>
      </c>
      <c r="C2564" s="45" cm="1">
        <f t="array" ref="C2564">IF(INDEX(F:F,ROW())&lt;&gt;"",INDEX(F:F,ROW()),IF(INDEX(E:E,ROW())&lt;&gt;0,INDEX(C:C,ROW()-1),0))</f>
        <v>0</v>
      </c>
      <c r="D2564" s="44" cm="1">
        <f t="array" ref="D2564">IF(INDEX(G:G,ROW())&lt;&gt;"",INDEX(G:G,ROW()),IF(INDEX(E:E,ROW())&lt;&gt;0,INDEX(D:D,ROW()-1),0))</f>
        <v>0</v>
      </c>
      <c r="E2564" s="217" cm="1">
        <f t="array" ref="E2564">IF(INDEX(I:I,ROW())&lt;&gt;"",VALUE(TRIM(LEFT(INDEX(I:I,ROW()),6))),0)</f>
        <v>0</v>
      </c>
      <c r="F2564" s="283"/>
      <c r="G2564" s="287"/>
      <c r="H2564" s="302"/>
      <c r="I2564" s="288"/>
      <c r="J2564" s="302"/>
      <c r="K2564" s="303"/>
      <c r="L2564" s="50"/>
      <c r="M2564" s="63"/>
    </row>
    <row r="2565" spans="1:13">
      <c r="A2565" s="44" cm="1">
        <f t="array" aca="1" ref="A2565" ca="1">IF(INDEX(B:B,ROW()),COUNTIF(OFFSET(INDEX(B:B,ROW()),ROW()*-1+6,,ROW()-5),TRUE),0)</f>
        <v>0</v>
      </c>
      <c r="B2565" s="44" t="b" cm="1">
        <f t="array" ref="B2565">AND(分科號=INDEX(E:E,ROW()),INDEX(D:D,ROW())&gt;=分起日,INDEX(D:D,ROW())&lt;=分訖日,IF(分專案="全部",TRUE,INDEX(J:J,ROW())=分專案))</f>
        <v>0</v>
      </c>
      <c r="C2565" s="45" cm="1">
        <f t="array" ref="C2565">IF(INDEX(F:F,ROW())&lt;&gt;"",INDEX(F:F,ROW()),IF(INDEX(E:E,ROW())&lt;&gt;0,INDEX(C:C,ROW()-1),0))</f>
        <v>0</v>
      </c>
      <c r="D2565" s="44" cm="1">
        <f t="array" ref="D2565">IF(INDEX(G:G,ROW())&lt;&gt;"",INDEX(G:G,ROW()),IF(INDEX(E:E,ROW())&lt;&gt;0,INDEX(D:D,ROW()-1),0))</f>
        <v>0</v>
      </c>
      <c r="E2565" s="217" cm="1">
        <f t="array" ref="E2565">IF(INDEX(I:I,ROW())&lt;&gt;"",VALUE(TRIM(LEFT(INDEX(I:I,ROW()),6))),0)</f>
        <v>0</v>
      </c>
      <c r="F2565" s="283"/>
      <c r="G2565" s="287"/>
      <c r="H2565" s="302"/>
      <c r="I2565" s="288"/>
      <c r="J2565" s="302"/>
      <c r="K2565" s="303"/>
      <c r="L2565" s="50"/>
      <c r="M2565" s="63"/>
    </row>
    <row r="2566" spans="1:13">
      <c r="A2566" s="44" cm="1">
        <f t="array" aca="1" ref="A2566" ca="1">IF(INDEX(B:B,ROW()),COUNTIF(OFFSET(INDEX(B:B,ROW()),ROW()*-1+6,,ROW()-5),TRUE),0)</f>
        <v>0</v>
      </c>
      <c r="B2566" s="44" t="b" cm="1">
        <f t="array" ref="B2566">AND(分科號=INDEX(E:E,ROW()),INDEX(D:D,ROW())&gt;=分起日,INDEX(D:D,ROW())&lt;=分訖日,IF(分專案="全部",TRUE,INDEX(J:J,ROW())=分專案))</f>
        <v>0</v>
      </c>
      <c r="C2566" s="45" cm="1">
        <f t="array" ref="C2566">IF(INDEX(F:F,ROW())&lt;&gt;"",INDEX(F:F,ROW()),IF(INDEX(E:E,ROW())&lt;&gt;0,INDEX(C:C,ROW()-1),0))</f>
        <v>0</v>
      </c>
      <c r="D2566" s="44" cm="1">
        <f t="array" ref="D2566">IF(INDEX(G:G,ROW())&lt;&gt;"",INDEX(G:G,ROW()),IF(INDEX(E:E,ROW())&lt;&gt;0,INDEX(D:D,ROW()-1),0))</f>
        <v>0</v>
      </c>
      <c r="E2566" s="217" cm="1">
        <f t="array" ref="E2566">IF(INDEX(I:I,ROW())&lt;&gt;"",VALUE(TRIM(LEFT(INDEX(I:I,ROW()),6))),0)</f>
        <v>0</v>
      </c>
      <c r="F2566" s="283"/>
      <c r="G2566" s="287"/>
      <c r="H2566" s="302"/>
      <c r="I2566" s="288"/>
      <c r="J2566" s="302"/>
      <c r="K2566" s="303"/>
      <c r="L2566" s="50"/>
      <c r="M2566" s="63"/>
    </row>
    <row r="2567" spans="1:13">
      <c r="A2567" s="44" cm="1">
        <f t="array" aca="1" ref="A2567" ca="1">IF(INDEX(B:B,ROW()),COUNTIF(OFFSET(INDEX(B:B,ROW()),ROW()*-1+6,,ROW()-5),TRUE),0)</f>
        <v>0</v>
      </c>
      <c r="B2567" s="44" t="b" cm="1">
        <f t="array" ref="B2567">AND(分科號=INDEX(E:E,ROW()),INDEX(D:D,ROW())&gt;=分起日,INDEX(D:D,ROW())&lt;=分訖日,IF(分專案="全部",TRUE,INDEX(J:J,ROW())=分專案))</f>
        <v>0</v>
      </c>
      <c r="C2567" s="45" cm="1">
        <f t="array" ref="C2567">IF(INDEX(F:F,ROW())&lt;&gt;"",INDEX(F:F,ROW()),IF(INDEX(E:E,ROW())&lt;&gt;0,INDEX(C:C,ROW()-1),0))</f>
        <v>0</v>
      </c>
      <c r="D2567" s="44" cm="1">
        <f t="array" ref="D2567">IF(INDEX(G:G,ROW())&lt;&gt;"",INDEX(G:G,ROW()),IF(INDEX(E:E,ROW())&lt;&gt;0,INDEX(D:D,ROW()-1),0))</f>
        <v>0</v>
      </c>
      <c r="E2567" s="217" cm="1">
        <f t="array" ref="E2567">IF(INDEX(I:I,ROW())&lt;&gt;"",VALUE(TRIM(LEFT(INDEX(I:I,ROW()),6))),0)</f>
        <v>0</v>
      </c>
      <c r="F2567" s="283"/>
      <c r="G2567" s="287"/>
      <c r="H2567" s="302"/>
      <c r="I2567" s="288"/>
      <c r="J2567" s="302"/>
      <c r="K2567" s="303"/>
      <c r="L2567" s="50"/>
      <c r="M2567" s="63"/>
    </row>
    <row r="2568" spans="1:13">
      <c r="A2568" s="44" cm="1">
        <f t="array" aca="1" ref="A2568" ca="1">IF(INDEX(B:B,ROW()),COUNTIF(OFFSET(INDEX(B:B,ROW()),ROW()*-1+6,,ROW()-5),TRUE),0)</f>
        <v>0</v>
      </c>
      <c r="B2568" s="44" t="b" cm="1">
        <f t="array" ref="B2568">AND(分科號=INDEX(E:E,ROW()),INDEX(D:D,ROW())&gt;=分起日,INDEX(D:D,ROW())&lt;=分訖日,IF(分專案="全部",TRUE,INDEX(J:J,ROW())=分專案))</f>
        <v>0</v>
      </c>
      <c r="C2568" s="45" cm="1">
        <f t="array" ref="C2568">IF(INDEX(F:F,ROW())&lt;&gt;"",INDEX(F:F,ROW()),IF(INDEX(E:E,ROW())&lt;&gt;0,INDEX(C:C,ROW()-1),0))</f>
        <v>0</v>
      </c>
      <c r="D2568" s="44" cm="1">
        <f t="array" ref="D2568">IF(INDEX(G:G,ROW())&lt;&gt;"",INDEX(G:G,ROW()),IF(INDEX(E:E,ROW())&lt;&gt;0,INDEX(D:D,ROW()-1),0))</f>
        <v>0</v>
      </c>
      <c r="E2568" s="217" cm="1">
        <f t="array" ref="E2568">IF(INDEX(I:I,ROW())&lt;&gt;"",VALUE(TRIM(LEFT(INDEX(I:I,ROW()),6))),0)</f>
        <v>0</v>
      </c>
      <c r="F2568" s="283"/>
      <c r="G2568" s="287"/>
      <c r="H2568" s="302"/>
      <c r="I2568" s="288"/>
      <c r="J2568" s="302"/>
      <c r="K2568" s="303"/>
      <c r="L2568" s="50"/>
      <c r="M2568" s="63"/>
    </row>
    <row r="2569" spans="1:13">
      <c r="A2569" s="44" cm="1">
        <f t="array" aca="1" ref="A2569" ca="1">IF(INDEX(B:B,ROW()),COUNTIF(OFFSET(INDEX(B:B,ROW()),ROW()*-1+6,,ROW()-5),TRUE),0)</f>
        <v>0</v>
      </c>
      <c r="B2569" s="44" t="b" cm="1">
        <f t="array" ref="B2569">AND(分科號=INDEX(E:E,ROW()),INDEX(D:D,ROW())&gt;=分起日,INDEX(D:D,ROW())&lt;=分訖日,IF(分專案="全部",TRUE,INDEX(J:J,ROW())=分專案))</f>
        <v>0</v>
      </c>
      <c r="C2569" s="45" cm="1">
        <f t="array" ref="C2569">IF(INDEX(F:F,ROW())&lt;&gt;"",INDEX(F:F,ROW()),IF(INDEX(E:E,ROW())&lt;&gt;0,INDEX(C:C,ROW()-1),0))</f>
        <v>0</v>
      </c>
      <c r="D2569" s="44" cm="1">
        <f t="array" ref="D2569">IF(INDEX(G:G,ROW())&lt;&gt;"",INDEX(G:G,ROW()),IF(INDEX(E:E,ROW())&lt;&gt;0,INDEX(D:D,ROW()-1),0))</f>
        <v>0</v>
      </c>
      <c r="E2569" s="217" cm="1">
        <f t="array" ref="E2569">IF(INDEX(I:I,ROW())&lt;&gt;"",VALUE(TRIM(LEFT(INDEX(I:I,ROW()),6))),0)</f>
        <v>0</v>
      </c>
      <c r="F2569" s="283"/>
      <c r="G2569" s="287"/>
      <c r="H2569" s="302"/>
      <c r="I2569" s="288"/>
      <c r="J2569" s="302"/>
      <c r="K2569" s="303"/>
      <c r="L2569" s="50"/>
      <c r="M2569" s="63"/>
    </row>
    <row r="2570" spans="1:13">
      <c r="A2570" s="44" cm="1">
        <f t="array" aca="1" ref="A2570" ca="1">IF(INDEX(B:B,ROW()),COUNTIF(OFFSET(INDEX(B:B,ROW()),ROW()*-1+6,,ROW()-5),TRUE),0)</f>
        <v>0</v>
      </c>
      <c r="B2570" s="44" t="b" cm="1">
        <f t="array" ref="B2570">AND(分科號=INDEX(E:E,ROW()),INDEX(D:D,ROW())&gt;=分起日,INDEX(D:D,ROW())&lt;=分訖日,IF(分專案="全部",TRUE,INDEX(J:J,ROW())=分專案))</f>
        <v>0</v>
      </c>
      <c r="C2570" s="45" cm="1">
        <f t="array" ref="C2570">IF(INDEX(F:F,ROW())&lt;&gt;"",INDEX(F:F,ROW()),IF(INDEX(E:E,ROW())&lt;&gt;0,INDEX(C:C,ROW()-1),0))</f>
        <v>0</v>
      </c>
      <c r="D2570" s="44" cm="1">
        <f t="array" ref="D2570">IF(INDEX(G:G,ROW())&lt;&gt;"",INDEX(G:G,ROW()),IF(INDEX(E:E,ROW())&lt;&gt;0,INDEX(D:D,ROW()-1),0))</f>
        <v>0</v>
      </c>
      <c r="E2570" s="217" cm="1">
        <f t="array" ref="E2570">IF(INDEX(I:I,ROW())&lt;&gt;"",VALUE(TRIM(LEFT(INDEX(I:I,ROW()),6))),0)</f>
        <v>0</v>
      </c>
      <c r="F2570" s="283"/>
      <c r="G2570" s="287"/>
      <c r="H2570" s="302"/>
      <c r="I2570" s="288"/>
      <c r="J2570" s="302"/>
      <c r="K2570" s="303"/>
      <c r="L2570" s="50"/>
      <c r="M2570" s="63"/>
    </row>
    <row r="2571" spans="1:13">
      <c r="A2571" s="44" cm="1">
        <f t="array" aca="1" ref="A2571" ca="1">IF(INDEX(B:B,ROW()),COUNTIF(OFFSET(INDEX(B:B,ROW()),ROW()*-1+6,,ROW()-5),TRUE),0)</f>
        <v>0</v>
      </c>
      <c r="B2571" s="44" t="b" cm="1">
        <f t="array" ref="B2571">AND(分科號=INDEX(E:E,ROW()),INDEX(D:D,ROW())&gt;=分起日,INDEX(D:D,ROW())&lt;=分訖日,IF(分專案="全部",TRUE,INDEX(J:J,ROW())=分專案))</f>
        <v>0</v>
      </c>
      <c r="C2571" s="45" cm="1">
        <f t="array" ref="C2571">IF(INDEX(F:F,ROW())&lt;&gt;"",INDEX(F:F,ROW()),IF(INDEX(E:E,ROW())&lt;&gt;0,INDEX(C:C,ROW()-1),0))</f>
        <v>0</v>
      </c>
      <c r="D2571" s="44" cm="1">
        <f t="array" ref="D2571">IF(INDEX(G:G,ROW())&lt;&gt;"",INDEX(G:G,ROW()),IF(INDEX(E:E,ROW())&lt;&gt;0,INDEX(D:D,ROW()-1),0))</f>
        <v>0</v>
      </c>
      <c r="E2571" s="217" cm="1">
        <f t="array" ref="E2571">IF(INDEX(I:I,ROW())&lt;&gt;"",VALUE(TRIM(LEFT(INDEX(I:I,ROW()),6))),0)</f>
        <v>0</v>
      </c>
      <c r="F2571" s="283"/>
      <c r="G2571" s="287"/>
      <c r="H2571" s="302"/>
      <c r="I2571" s="288"/>
      <c r="J2571" s="302"/>
      <c r="K2571" s="303"/>
      <c r="L2571" s="50"/>
      <c r="M2571" s="63"/>
    </row>
    <row r="2572" spans="1:13">
      <c r="A2572" s="44" cm="1">
        <f t="array" aca="1" ref="A2572" ca="1">IF(INDEX(B:B,ROW()),COUNTIF(OFFSET(INDEX(B:B,ROW()),ROW()*-1+6,,ROW()-5),TRUE),0)</f>
        <v>0</v>
      </c>
      <c r="B2572" s="44" t="b" cm="1">
        <f t="array" ref="B2572">AND(分科號=INDEX(E:E,ROW()),INDEX(D:D,ROW())&gt;=分起日,INDEX(D:D,ROW())&lt;=分訖日,IF(分專案="全部",TRUE,INDEX(J:J,ROW())=分專案))</f>
        <v>0</v>
      </c>
      <c r="C2572" s="45" cm="1">
        <f t="array" ref="C2572">IF(INDEX(F:F,ROW())&lt;&gt;"",INDEX(F:F,ROW()),IF(INDEX(E:E,ROW())&lt;&gt;0,INDEX(C:C,ROW()-1),0))</f>
        <v>0</v>
      </c>
      <c r="D2572" s="44" cm="1">
        <f t="array" ref="D2572">IF(INDEX(G:G,ROW())&lt;&gt;"",INDEX(G:G,ROW()),IF(INDEX(E:E,ROW())&lt;&gt;0,INDEX(D:D,ROW()-1),0))</f>
        <v>0</v>
      </c>
      <c r="E2572" s="217" cm="1">
        <f t="array" ref="E2572">IF(INDEX(I:I,ROW())&lt;&gt;"",VALUE(TRIM(LEFT(INDEX(I:I,ROW()),6))),0)</f>
        <v>0</v>
      </c>
      <c r="F2572" s="283"/>
      <c r="G2572" s="287"/>
      <c r="H2572" s="302"/>
      <c r="I2572" s="288"/>
      <c r="J2572" s="302"/>
      <c r="K2572" s="303"/>
      <c r="L2572" s="50"/>
      <c r="M2572" s="63"/>
    </row>
    <row r="2573" spans="1:13">
      <c r="A2573" s="44" cm="1">
        <f t="array" aca="1" ref="A2573" ca="1">IF(INDEX(B:B,ROW()),COUNTIF(OFFSET(INDEX(B:B,ROW()),ROW()*-1+6,,ROW()-5),TRUE),0)</f>
        <v>0</v>
      </c>
      <c r="B2573" s="44" t="b" cm="1">
        <f t="array" ref="B2573">AND(分科號=INDEX(E:E,ROW()),INDEX(D:D,ROW())&gt;=分起日,INDEX(D:D,ROW())&lt;=分訖日,IF(分專案="全部",TRUE,INDEX(J:J,ROW())=分專案))</f>
        <v>0</v>
      </c>
      <c r="C2573" s="45" cm="1">
        <f t="array" ref="C2573">IF(INDEX(F:F,ROW())&lt;&gt;"",INDEX(F:F,ROW()),IF(INDEX(E:E,ROW())&lt;&gt;0,INDEX(C:C,ROW()-1),0))</f>
        <v>0</v>
      </c>
      <c r="D2573" s="44" cm="1">
        <f t="array" ref="D2573">IF(INDEX(G:G,ROW())&lt;&gt;"",INDEX(G:G,ROW()),IF(INDEX(E:E,ROW())&lt;&gt;0,INDEX(D:D,ROW()-1),0))</f>
        <v>0</v>
      </c>
      <c r="E2573" s="217" cm="1">
        <f t="array" ref="E2573">IF(INDEX(I:I,ROW())&lt;&gt;"",VALUE(TRIM(LEFT(INDEX(I:I,ROW()),6))),0)</f>
        <v>0</v>
      </c>
      <c r="F2573" s="283"/>
      <c r="G2573" s="287"/>
      <c r="H2573" s="302"/>
      <c r="I2573" s="288"/>
      <c r="J2573" s="302"/>
      <c r="K2573" s="303"/>
      <c r="L2573" s="50"/>
      <c r="M2573" s="63"/>
    </row>
    <row r="2574" spans="1:13">
      <c r="A2574" s="44" cm="1">
        <f t="array" aca="1" ref="A2574" ca="1">IF(INDEX(B:B,ROW()),COUNTIF(OFFSET(INDEX(B:B,ROW()),ROW()*-1+6,,ROW()-5),TRUE),0)</f>
        <v>0</v>
      </c>
      <c r="B2574" s="44" t="b" cm="1">
        <f t="array" ref="B2574">AND(分科號=INDEX(E:E,ROW()),INDEX(D:D,ROW())&gt;=分起日,INDEX(D:D,ROW())&lt;=分訖日,IF(分專案="全部",TRUE,INDEX(J:J,ROW())=分專案))</f>
        <v>0</v>
      </c>
      <c r="C2574" s="45" cm="1">
        <f t="array" ref="C2574">IF(INDEX(F:F,ROW())&lt;&gt;"",INDEX(F:F,ROW()),IF(INDEX(E:E,ROW())&lt;&gt;0,INDEX(C:C,ROW()-1),0))</f>
        <v>0</v>
      </c>
      <c r="D2574" s="44" cm="1">
        <f t="array" ref="D2574">IF(INDEX(G:G,ROW())&lt;&gt;"",INDEX(G:G,ROW()),IF(INDEX(E:E,ROW())&lt;&gt;0,INDEX(D:D,ROW()-1),0))</f>
        <v>0</v>
      </c>
      <c r="E2574" s="217" cm="1">
        <f t="array" ref="E2574">IF(INDEX(I:I,ROW())&lt;&gt;"",VALUE(TRIM(LEFT(INDEX(I:I,ROW()),6))),0)</f>
        <v>0</v>
      </c>
      <c r="F2574" s="283"/>
      <c r="G2574" s="287"/>
      <c r="H2574" s="302"/>
      <c r="I2574" s="288"/>
      <c r="J2574" s="302"/>
      <c r="K2574" s="303"/>
      <c r="L2574" s="50"/>
      <c r="M2574" s="63"/>
    </row>
    <row r="2575" spans="1:13">
      <c r="A2575" s="44" cm="1">
        <f t="array" aca="1" ref="A2575" ca="1">IF(INDEX(B:B,ROW()),COUNTIF(OFFSET(INDEX(B:B,ROW()),ROW()*-1+6,,ROW()-5),TRUE),0)</f>
        <v>0</v>
      </c>
      <c r="B2575" s="44" t="b" cm="1">
        <f t="array" ref="B2575">AND(分科號=INDEX(E:E,ROW()),INDEX(D:D,ROW())&gt;=分起日,INDEX(D:D,ROW())&lt;=分訖日,IF(分專案="全部",TRUE,INDEX(J:J,ROW())=分專案))</f>
        <v>0</v>
      </c>
      <c r="C2575" s="45" cm="1">
        <f t="array" ref="C2575">IF(INDEX(F:F,ROW())&lt;&gt;"",INDEX(F:F,ROW()),IF(INDEX(E:E,ROW())&lt;&gt;0,INDEX(C:C,ROW()-1),0))</f>
        <v>0</v>
      </c>
      <c r="D2575" s="44" cm="1">
        <f t="array" ref="D2575">IF(INDEX(G:G,ROW())&lt;&gt;"",INDEX(G:G,ROW()),IF(INDEX(E:E,ROW())&lt;&gt;0,INDEX(D:D,ROW()-1),0))</f>
        <v>0</v>
      </c>
      <c r="E2575" s="217" cm="1">
        <f t="array" ref="E2575">IF(INDEX(I:I,ROW())&lt;&gt;"",VALUE(TRIM(LEFT(INDEX(I:I,ROW()),6))),0)</f>
        <v>0</v>
      </c>
      <c r="F2575" s="283"/>
      <c r="G2575" s="287"/>
      <c r="H2575" s="302"/>
      <c r="I2575" s="288"/>
      <c r="J2575" s="302"/>
      <c r="K2575" s="303"/>
      <c r="L2575" s="50"/>
      <c r="M2575" s="63"/>
    </row>
    <row r="2576" spans="1:13">
      <c r="A2576" s="44" cm="1">
        <f t="array" aca="1" ref="A2576" ca="1">IF(INDEX(B:B,ROW()),COUNTIF(OFFSET(INDEX(B:B,ROW()),ROW()*-1+6,,ROW()-5),TRUE),0)</f>
        <v>0</v>
      </c>
      <c r="B2576" s="44" t="b" cm="1">
        <f t="array" ref="B2576">AND(分科號=INDEX(E:E,ROW()),INDEX(D:D,ROW())&gt;=分起日,INDEX(D:D,ROW())&lt;=分訖日,IF(分專案="全部",TRUE,INDEX(J:J,ROW())=分專案))</f>
        <v>0</v>
      </c>
      <c r="C2576" s="45" cm="1">
        <f t="array" ref="C2576">IF(INDEX(F:F,ROW())&lt;&gt;"",INDEX(F:F,ROW()),IF(INDEX(E:E,ROW())&lt;&gt;0,INDEX(C:C,ROW()-1),0))</f>
        <v>0</v>
      </c>
      <c r="D2576" s="44" cm="1">
        <f t="array" ref="D2576">IF(INDEX(G:G,ROW())&lt;&gt;"",INDEX(G:G,ROW()),IF(INDEX(E:E,ROW())&lt;&gt;0,INDEX(D:D,ROW()-1),0))</f>
        <v>0</v>
      </c>
      <c r="E2576" s="217" cm="1">
        <f t="array" ref="E2576">IF(INDEX(I:I,ROW())&lt;&gt;"",VALUE(TRIM(LEFT(INDEX(I:I,ROW()),6))),0)</f>
        <v>0</v>
      </c>
      <c r="F2576" s="283"/>
      <c r="G2576" s="287"/>
      <c r="H2576" s="302"/>
      <c r="I2576" s="288"/>
      <c r="J2576" s="302"/>
      <c r="K2576" s="303"/>
      <c r="L2576" s="50"/>
      <c r="M2576" s="63"/>
    </row>
    <row r="2577" spans="1:13">
      <c r="A2577" s="44" cm="1">
        <f t="array" aca="1" ref="A2577" ca="1">IF(INDEX(B:B,ROW()),COUNTIF(OFFSET(INDEX(B:B,ROW()),ROW()*-1+6,,ROW()-5),TRUE),0)</f>
        <v>0</v>
      </c>
      <c r="B2577" s="44" t="b" cm="1">
        <f t="array" ref="B2577">AND(分科號=INDEX(E:E,ROW()),INDEX(D:D,ROW())&gt;=分起日,INDEX(D:D,ROW())&lt;=分訖日,IF(分專案="全部",TRUE,INDEX(J:J,ROW())=分專案))</f>
        <v>0</v>
      </c>
      <c r="C2577" s="45" cm="1">
        <f t="array" ref="C2577">IF(INDEX(F:F,ROW())&lt;&gt;"",INDEX(F:F,ROW()),IF(INDEX(E:E,ROW())&lt;&gt;0,INDEX(C:C,ROW()-1),0))</f>
        <v>0</v>
      </c>
      <c r="D2577" s="44" cm="1">
        <f t="array" ref="D2577">IF(INDEX(G:G,ROW())&lt;&gt;"",INDEX(G:G,ROW()),IF(INDEX(E:E,ROW())&lt;&gt;0,INDEX(D:D,ROW()-1),0))</f>
        <v>0</v>
      </c>
      <c r="E2577" s="217" cm="1">
        <f t="array" ref="E2577">IF(INDEX(I:I,ROW())&lt;&gt;"",VALUE(TRIM(LEFT(INDEX(I:I,ROW()),6))),0)</f>
        <v>0</v>
      </c>
      <c r="F2577" s="283"/>
      <c r="G2577" s="287"/>
      <c r="H2577" s="302"/>
      <c r="I2577" s="288"/>
      <c r="J2577" s="302"/>
      <c r="K2577" s="303"/>
      <c r="L2577" s="50"/>
      <c r="M2577" s="63"/>
    </row>
    <row r="2578" spans="1:13">
      <c r="A2578" s="44" cm="1">
        <f t="array" aca="1" ref="A2578" ca="1">IF(INDEX(B:B,ROW()),COUNTIF(OFFSET(INDEX(B:B,ROW()),ROW()*-1+6,,ROW()-5),TRUE),0)</f>
        <v>0</v>
      </c>
      <c r="B2578" s="44" t="b" cm="1">
        <f t="array" ref="B2578">AND(分科號=INDEX(E:E,ROW()),INDEX(D:D,ROW())&gt;=分起日,INDEX(D:D,ROW())&lt;=分訖日,IF(分專案="全部",TRUE,INDEX(J:J,ROW())=分專案))</f>
        <v>0</v>
      </c>
      <c r="C2578" s="45" cm="1">
        <f t="array" ref="C2578">IF(INDEX(F:F,ROW())&lt;&gt;"",INDEX(F:F,ROW()),IF(INDEX(E:E,ROW())&lt;&gt;0,INDEX(C:C,ROW()-1),0))</f>
        <v>0</v>
      </c>
      <c r="D2578" s="44" cm="1">
        <f t="array" ref="D2578">IF(INDEX(G:G,ROW())&lt;&gt;"",INDEX(G:G,ROW()),IF(INDEX(E:E,ROW())&lt;&gt;0,INDEX(D:D,ROW()-1),0))</f>
        <v>0</v>
      </c>
      <c r="E2578" s="217" cm="1">
        <f t="array" ref="E2578">IF(INDEX(I:I,ROW())&lt;&gt;"",VALUE(TRIM(LEFT(INDEX(I:I,ROW()),6))),0)</f>
        <v>0</v>
      </c>
      <c r="F2578" s="283"/>
      <c r="G2578" s="287"/>
      <c r="H2578" s="302"/>
      <c r="I2578" s="288"/>
      <c r="J2578" s="302"/>
      <c r="K2578" s="303"/>
      <c r="L2578" s="50"/>
      <c r="M2578" s="63"/>
    </row>
    <row r="2579" spans="1:13">
      <c r="A2579" s="44" cm="1">
        <f t="array" aca="1" ref="A2579" ca="1">IF(INDEX(B:B,ROW()),COUNTIF(OFFSET(INDEX(B:B,ROW()),ROW()*-1+6,,ROW()-5),TRUE),0)</f>
        <v>0</v>
      </c>
      <c r="B2579" s="44" t="b" cm="1">
        <f t="array" ref="B2579">AND(分科號=INDEX(E:E,ROW()),INDEX(D:D,ROW())&gt;=分起日,INDEX(D:D,ROW())&lt;=分訖日,IF(分專案="全部",TRUE,INDEX(J:J,ROW())=分專案))</f>
        <v>0</v>
      </c>
      <c r="C2579" s="45" cm="1">
        <f t="array" ref="C2579">IF(INDEX(F:F,ROW())&lt;&gt;"",INDEX(F:F,ROW()),IF(INDEX(E:E,ROW())&lt;&gt;0,INDEX(C:C,ROW()-1),0))</f>
        <v>0</v>
      </c>
      <c r="D2579" s="44" cm="1">
        <f t="array" ref="D2579">IF(INDEX(G:G,ROW())&lt;&gt;"",INDEX(G:G,ROW()),IF(INDEX(E:E,ROW())&lt;&gt;0,INDEX(D:D,ROW()-1),0))</f>
        <v>0</v>
      </c>
      <c r="E2579" s="217" cm="1">
        <f t="array" ref="E2579">IF(INDEX(I:I,ROW())&lt;&gt;"",VALUE(TRIM(LEFT(INDEX(I:I,ROW()),6))),0)</f>
        <v>0</v>
      </c>
      <c r="F2579" s="283"/>
      <c r="G2579" s="287"/>
      <c r="H2579" s="302"/>
      <c r="I2579" s="288"/>
      <c r="J2579" s="302"/>
      <c r="K2579" s="303"/>
      <c r="L2579" s="50"/>
      <c r="M2579" s="63"/>
    </row>
    <row r="2580" spans="1:13">
      <c r="A2580" s="44" cm="1">
        <f t="array" aca="1" ref="A2580" ca="1">IF(INDEX(B:B,ROW()),COUNTIF(OFFSET(INDEX(B:B,ROW()),ROW()*-1+6,,ROW()-5),TRUE),0)</f>
        <v>0</v>
      </c>
      <c r="B2580" s="44" t="b" cm="1">
        <f t="array" ref="B2580">AND(分科號=INDEX(E:E,ROW()),INDEX(D:D,ROW())&gt;=分起日,INDEX(D:D,ROW())&lt;=分訖日,IF(分專案="全部",TRUE,INDEX(J:J,ROW())=分專案))</f>
        <v>0</v>
      </c>
      <c r="C2580" s="45" cm="1">
        <f t="array" ref="C2580">IF(INDEX(F:F,ROW())&lt;&gt;"",INDEX(F:F,ROW()),IF(INDEX(E:E,ROW())&lt;&gt;0,INDEX(C:C,ROW()-1),0))</f>
        <v>0</v>
      </c>
      <c r="D2580" s="44" cm="1">
        <f t="array" ref="D2580">IF(INDEX(G:G,ROW())&lt;&gt;"",INDEX(G:G,ROW()),IF(INDEX(E:E,ROW())&lt;&gt;0,INDEX(D:D,ROW()-1),0))</f>
        <v>0</v>
      </c>
      <c r="E2580" s="217" cm="1">
        <f t="array" ref="E2580">IF(INDEX(I:I,ROW())&lt;&gt;"",VALUE(TRIM(LEFT(INDEX(I:I,ROW()),6))),0)</f>
        <v>0</v>
      </c>
      <c r="F2580" s="283"/>
      <c r="G2580" s="287"/>
      <c r="H2580" s="302"/>
      <c r="I2580" s="288"/>
      <c r="J2580" s="302"/>
      <c r="K2580" s="303"/>
      <c r="L2580" s="50"/>
      <c r="M2580" s="63"/>
    </row>
    <row r="2581" spans="1:13">
      <c r="A2581" s="44" cm="1">
        <f t="array" aca="1" ref="A2581" ca="1">IF(INDEX(B:B,ROW()),COUNTIF(OFFSET(INDEX(B:B,ROW()),ROW()*-1+6,,ROW()-5),TRUE),0)</f>
        <v>0</v>
      </c>
      <c r="B2581" s="44" t="b" cm="1">
        <f t="array" ref="B2581">AND(分科號=INDEX(E:E,ROW()),INDEX(D:D,ROW())&gt;=分起日,INDEX(D:D,ROW())&lt;=分訖日,IF(分專案="全部",TRUE,INDEX(J:J,ROW())=分專案))</f>
        <v>0</v>
      </c>
      <c r="C2581" s="45" cm="1">
        <f t="array" ref="C2581">IF(INDEX(F:F,ROW())&lt;&gt;"",INDEX(F:F,ROW()),IF(INDEX(E:E,ROW())&lt;&gt;0,INDEX(C:C,ROW()-1),0))</f>
        <v>0</v>
      </c>
      <c r="D2581" s="44" cm="1">
        <f t="array" ref="D2581">IF(INDEX(G:G,ROW())&lt;&gt;"",INDEX(G:G,ROW()),IF(INDEX(E:E,ROW())&lt;&gt;0,INDEX(D:D,ROW()-1),0))</f>
        <v>0</v>
      </c>
      <c r="E2581" s="217" cm="1">
        <f t="array" ref="E2581">IF(INDEX(I:I,ROW())&lt;&gt;"",VALUE(TRIM(LEFT(INDEX(I:I,ROW()),6))),0)</f>
        <v>0</v>
      </c>
      <c r="F2581" s="283"/>
      <c r="G2581" s="287"/>
      <c r="H2581" s="302"/>
      <c r="I2581" s="288"/>
      <c r="J2581" s="302"/>
      <c r="K2581" s="303"/>
      <c r="L2581" s="50"/>
      <c r="M2581" s="63"/>
    </row>
    <row r="2582" spans="1:13">
      <c r="A2582" s="44" cm="1">
        <f t="array" aca="1" ref="A2582" ca="1">IF(INDEX(B:B,ROW()),COUNTIF(OFFSET(INDEX(B:B,ROW()),ROW()*-1+6,,ROW()-5),TRUE),0)</f>
        <v>0</v>
      </c>
      <c r="B2582" s="44" t="b" cm="1">
        <f t="array" ref="B2582">AND(分科號=INDEX(E:E,ROW()),INDEX(D:D,ROW())&gt;=分起日,INDEX(D:D,ROW())&lt;=分訖日,IF(分專案="全部",TRUE,INDEX(J:J,ROW())=分專案))</f>
        <v>0</v>
      </c>
      <c r="C2582" s="45" cm="1">
        <f t="array" ref="C2582">IF(INDEX(F:F,ROW())&lt;&gt;"",INDEX(F:F,ROW()),IF(INDEX(E:E,ROW())&lt;&gt;0,INDEX(C:C,ROW()-1),0))</f>
        <v>0</v>
      </c>
      <c r="D2582" s="44" cm="1">
        <f t="array" ref="D2582">IF(INDEX(G:G,ROW())&lt;&gt;"",INDEX(G:G,ROW()),IF(INDEX(E:E,ROW())&lt;&gt;0,INDEX(D:D,ROW()-1),0))</f>
        <v>0</v>
      </c>
      <c r="E2582" s="217" cm="1">
        <f t="array" ref="E2582">IF(INDEX(I:I,ROW())&lt;&gt;"",VALUE(TRIM(LEFT(INDEX(I:I,ROW()),6))),0)</f>
        <v>0</v>
      </c>
      <c r="F2582" s="283"/>
      <c r="G2582" s="287"/>
      <c r="H2582" s="302"/>
      <c r="I2582" s="288"/>
      <c r="J2582" s="302"/>
      <c r="K2582" s="303"/>
      <c r="L2582" s="50"/>
      <c r="M2582" s="63"/>
    </row>
    <row r="2583" spans="1:13">
      <c r="A2583" s="44" cm="1">
        <f t="array" aca="1" ref="A2583" ca="1">IF(INDEX(B:B,ROW()),COUNTIF(OFFSET(INDEX(B:B,ROW()),ROW()*-1+6,,ROW()-5),TRUE),0)</f>
        <v>0</v>
      </c>
      <c r="B2583" s="44" t="b" cm="1">
        <f t="array" ref="B2583">AND(分科號=INDEX(E:E,ROW()),INDEX(D:D,ROW())&gt;=分起日,INDEX(D:D,ROW())&lt;=分訖日,IF(分專案="全部",TRUE,INDEX(J:J,ROW())=分專案))</f>
        <v>0</v>
      </c>
      <c r="C2583" s="45" cm="1">
        <f t="array" ref="C2583">IF(INDEX(F:F,ROW())&lt;&gt;"",INDEX(F:F,ROW()),IF(INDEX(E:E,ROW())&lt;&gt;0,INDEX(C:C,ROW()-1),0))</f>
        <v>0</v>
      </c>
      <c r="D2583" s="44" cm="1">
        <f t="array" ref="D2583">IF(INDEX(G:G,ROW())&lt;&gt;"",INDEX(G:G,ROW()),IF(INDEX(E:E,ROW())&lt;&gt;0,INDEX(D:D,ROW()-1),0))</f>
        <v>0</v>
      </c>
      <c r="E2583" s="217" cm="1">
        <f t="array" ref="E2583">IF(INDEX(I:I,ROW())&lt;&gt;"",VALUE(TRIM(LEFT(INDEX(I:I,ROW()),6))),0)</f>
        <v>0</v>
      </c>
      <c r="F2583" s="283"/>
      <c r="G2583" s="287"/>
      <c r="H2583" s="302"/>
      <c r="I2583" s="288"/>
      <c r="J2583" s="302"/>
      <c r="K2583" s="303"/>
      <c r="L2583" s="50"/>
      <c r="M2583" s="63"/>
    </row>
    <row r="2584" spans="1:13">
      <c r="A2584" s="44" cm="1">
        <f t="array" aca="1" ref="A2584" ca="1">IF(INDEX(B:B,ROW()),COUNTIF(OFFSET(INDEX(B:B,ROW()),ROW()*-1+6,,ROW()-5),TRUE),0)</f>
        <v>0</v>
      </c>
      <c r="B2584" s="44" t="b" cm="1">
        <f t="array" ref="B2584">AND(分科號=INDEX(E:E,ROW()),INDEX(D:D,ROW())&gt;=分起日,INDEX(D:D,ROW())&lt;=分訖日,IF(分專案="全部",TRUE,INDEX(J:J,ROW())=分專案))</f>
        <v>0</v>
      </c>
      <c r="C2584" s="45" cm="1">
        <f t="array" ref="C2584">IF(INDEX(F:F,ROW())&lt;&gt;"",INDEX(F:F,ROW()),IF(INDEX(E:E,ROW())&lt;&gt;0,INDEX(C:C,ROW()-1),0))</f>
        <v>0</v>
      </c>
      <c r="D2584" s="44" cm="1">
        <f t="array" ref="D2584">IF(INDEX(G:G,ROW())&lt;&gt;"",INDEX(G:G,ROW()),IF(INDEX(E:E,ROW())&lt;&gt;0,INDEX(D:D,ROW()-1),0))</f>
        <v>0</v>
      </c>
      <c r="E2584" s="217" cm="1">
        <f t="array" ref="E2584">IF(INDEX(I:I,ROW())&lt;&gt;"",VALUE(TRIM(LEFT(INDEX(I:I,ROW()),6))),0)</f>
        <v>0</v>
      </c>
      <c r="F2584" s="283"/>
      <c r="G2584" s="287"/>
      <c r="H2584" s="302"/>
      <c r="I2584" s="288"/>
      <c r="J2584" s="302"/>
      <c r="K2584" s="303"/>
      <c r="L2584" s="50"/>
      <c r="M2584" s="63"/>
    </row>
    <row r="2585" spans="1:13">
      <c r="A2585" s="44" cm="1">
        <f t="array" aca="1" ref="A2585" ca="1">IF(INDEX(B:B,ROW()),COUNTIF(OFFSET(INDEX(B:B,ROW()),ROW()*-1+6,,ROW()-5),TRUE),0)</f>
        <v>0</v>
      </c>
      <c r="B2585" s="44" t="b" cm="1">
        <f t="array" ref="B2585">AND(分科號=INDEX(E:E,ROW()),INDEX(D:D,ROW())&gt;=分起日,INDEX(D:D,ROW())&lt;=分訖日,IF(分專案="全部",TRUE,INDEX(J:J,ROW())=分專案))</f>
        <v>0</v>
      </c>
      <c r="C2585" s="45" cm="1">
        <f t="array" ref="C2585">IF(INDEX(F:F,ROW())&lt;&gt;"",INDEX(F:F,ROW()),IF(INDEX(E:E,ROW())&lt;&gt;0,INDEX(C:C,ROW()-1),0))</f>
        <v>0</v>
      </c>
      <c r="D2585" s="44" cm="1">
        <f t="array" ref="D2585">IF(INDEX(G:G,ROW())&lt;&gt;"",INDEX(G:G,ROW()),IF(INDEX(E:E,ROW())&lt;&gt;0,INDEX(D:D,ROW()-1),0))</f>
        <v>0</v>
      </c>
      <c r="E2585" s="217" cm="1">
        <f t="array" ref="E2585">IF(INDEX(I:I,ROW())&lt;&gt;"",VALUE(TRIM(LEFT(INDEX(I:I,ROW()),6))),0)</f>
        <v>0</v>
      </c>
      <c r="F2585" s="283"/>
      <c r="G2585" s="287"/>
      <c r="H2585" s="302"/>
      <c r="I2585" s="288"/>
      <c r="J2585" s="302"/>
      <c r="K2585" s="303"/>
      <c r="L2585" s="50"/>
      <c r="M2585" s="63"/>
    </row>
    <row r="2586" spans="1:13">
      <c r="A2586" s="44" cm="1">
        <f t="array" aca="1" ref="A2586" ca="1">IF(INDEX(B:B,ROW()),COUNTIF(OFFSET(INDEX(B:B,ROW()),ROW()*-1+6,,ROW()-5),TRUE),0)</f>
        <v>0</v>
      </c>
      <c r="B2586" s="44" t="b" cm="1">
        <f t="array" ref="B2586">AND(分科號=INDEX(E:E,ROW()),INDEX(D:D,ROW())&gt;=分起日,INDEX(D:D,ROW())&lt;=分訖日,IF(分專案="全部",TRUE,INDEX(J:J,ROW())=分專案))</f>
        <v>0</v>
      </c>
      <c r="C2586" s="45" cm="1">
        <f t="array" ref="C2586">IF(INDEX(F:F,ROW())&lt;&gt;"",INDEX(F:F,ROW()),IF(INDEX(E:E,ROW())&lt;&gt;0,INDEX(C:C,ROW()-1),0))</f>
        <v>0</v>
      </c>
      <c r="D2586" s="44" cm="1">
        <f t="array" ref="D2586">IF(INDEX(G:G,ROW())&lt;&gt;"",INDEX(G:G,ROW()),IF(INDEX(E:E,ROW())&lt;&gt;0,INDEX(D:D,ROW()-1),0))</f>
        <v>0</v>
      </c>
      <c r="E2586" s="217" cm="1">
        <f t="array" ref="E2586">IF(INDEX(I:I,ROW())&lt;&gt;"",VALUE(TRIM(LEFT(INDEX(I:I,ROW()),6))),0)</f>
        <v>0</v>
      </c>
      <c r="F2586" s="283"/>
      <c r="G2586" s="287"/>
      <c r="H2586" s="302"/>
      <c r="I2586" s="288"/>
      <c r="J2586" s="302"/>
      <c r="K2586" s="303"/>
      <c r="L2586" s="50"/>
      <c r="M2586" s="63"/>
    </row>
    <row r="2587" spans="1:13">
      <c r="A2587" s="44" cm="1">
        <f t="array" aca="1" ref="A2587" ca="1">IF(INDEX(B:B,ROW()),COUNTIF(OFFSET(INDEX(B:B,ROW()),ROW()*-1+6,,ROW()-5),TRUE),0)</f>
        <v>0</v>
      </c>
      <c r="B2587" s="44" t="b" cm="1">
        <f t="array" ref="B2587">AND(分科號=INDEX(E:E,ROW()),INDEX(D:D,ROW())&gt;=分起日,INDEX(D:D,ROW())&lt;=分訖日,IF(分專案="全部",TRUE,INDEX(J:J,ROW())=分專案))</f>
        <v>0</v>
      </c>
      <c r="C2587" s="45" cm="1">
        <f t="array" ref="C2587">IF(INDEX(F:F,ROW())&lt;&gt;"",INDEX(F:F,ROW()),IF(INDEX(E:E,ROW())&lt;&gt;0,INDEX(C:C,ROW()-1),0))</f>
        <v>0</v>
      </c>
      <c r="D2587" s="44" cm="1">
        <f t="array" ref="D2587">IF(INDEX(G:G,ROW())&lt;&gt;"",INDEX(G:G,ROW()),IF(INDEX(E:E,ROW())&lt;&gt;0,INDEX(D:D,ROW()-1),0))</f>
        <v>0</v>
      </c>
      <c r="E2587" s="217" cm="1">
        <f t="array" ref="E2587">IF(INDEX(I:I,ROW())&lt;&gt;"",VALUE(TRIM(LEFT(INDEX(I:I,ROW()),6))),0)</f>
        <v>0</v>
      </c>
      <c r="F2587" s="283"/>
      <c r="G2587" s="287"/>
      <c r="H2587" s="302"/>
      <c r="I2587" s="288"/>
      <c r="J2587" s="302"/>
      <c r="K2587" s="303"/>
      <c r="L2587" s="50"/>
      <c r="M2587" s="63"/>
    </row>
    <row r="2588" spans="1:13">
      <c r="A2588" s="44" cm="1">
        <f t="array" aca="1" ref="A2588" ca="1">IF(INDEX(B:B,ROW()),COUNTIF(OFFSET(INDEX(B:B,ROW()),ROW()*-1+6,,ROW()-5),TRUE),0)</f>
        <v>0</v>
      </c>
      <c r="B2588" s="44" t="b" cm="1">
        <f t="array" ref="B2588">AND(分科號=INDEX(E:E,ROW()),INDEX(D:D,ROW())&gt;=分起日,INDEX(D:D,ROW())&lt;=分訖日,IF(分專案="全部",TRUE,INDEX(J:J,ROW())=分專案))</f>
        <v>0</v>
      </c>
      <c r="C2588" s="45" cm="1">
        <f t="array" ref="C2588">IF(INDEX(F:F,ROW())&lt;&gt;"",INDEX(F:F,ROW()),IF(INDEX(E:E,ROW())&lt;&gt;0,INDEX(C:C,ROW()-1),0))</f>
        <v>0</v>
      </c>
      <c r="D2588" s="44" cm="1">
        <f t="array" ref="D2588">IF(INDEX(G:G,ROW())&lt;&gt;"",INDEX(G:G,ROW()),IF(INDEX(E:E,ROW())&lt;&gt;0,INDEX(D:D,ROW()-1),0))</f>
        <v>0</v>
      </c>
      <c r="E2588" s="217" cm="1">
        <f t="array" ref="E2588">IF(INDEX(I:I,ROW())&lt;&gt;"",VALUE(TRIM(LEFT(INDEX(I:I,ROW()),6))),0)</f>
        <v>0</v>
      </c>
      <c r="F2588" s="283"/>
      <c r="G2588" s="287"/>
      <c r="H2588" s="302"/>
      <c r="I2588" s="288"/>
      <c r="J2588" s="302"/>
      <c r="K2588" s="303"/>
      <c r="L2588" s="50"/>
      <c r="M2588" s="63"/>
    </row>
    <row r="2589" spans="1:13">
      <c r="A2589" s="44" cm="1">
        <f t="array" aca="1" ref="A2589" ca="1">IF(INDEX(B:B,ROW()),COUNTIF(OFFSET(INDEX(B:B,ROW()),ROW()*-1+6,,ROW()-5),TRUE),0)</f>
        <v>0</v>
      </c>
      <c r="B2589" s="44" t="b" cm="1">
        <f t="array" ref="B2589">AND(分科號=INDEX(E:E,ROW()),INDEX(D:D,ROW())&gt;=分起日,INDEX(D:D,ROW())&lt;=分訖日,IF(分專案="全部",TRUE,INDEX(J:J,ROW())=分專案))</f>
        <v>0</v>
      </c>
      <c r="C2589" s="45" cm="1">
        <f t="array" ref="C2589">IF(INDEX(F:F,ROW())&lt;&gt;"",INDEX(F:F,ROW()),IF(INDEX(E:E,ROW())&lt;&gt;0,INDEX(C:C,ROW()-1),0))</f>
        <v>0</v>
      </c>
      <c r="D2589" s="44" cm="1">
        <f t="array" ref="D2589">IF(INDEX(G:G,ROW())&lt;&gt;"",INDEX(G:G,ROW()),IF(INDEX(E:E,ROW())&lt;&gt;0,INDEX(D:D,ROW()-1),0))</f>
        <v>0</v>
      </c>
      <c r="E2589" s="217" cm="1">
        <f t="array" ref="E2589">IF(INDEX(I:I,ROW())&lt;&gt;"",VALUE(TRIM(LEFT(INDEX(I:I,ROW()),6))),0)</f>
        <v>0</v>
      </c>
      <c r="F2589" s="283"/>
      <c r="G2589" s="287"/>
      <c r="H2589" s="302"/>
      <c r="I2589" s="288"/>
      <c r="J2589" s="302"/>
      <c r="K2589" s="303"/>
      <c r="L2589" s="50"/>
      <c r="M2589" s="63"/>
    </row>
    <row r="2590" spans="1:13">
      <c r="A2590" s="44" cm="1">
        <f t="array" aca="1" ref="A2590" ca="1">IF(INDEX(B:B,ROW()),COUNTIF(OFFSET(INDEX(B:B,ROW()),ROW()*-1+6,,ROW()-5),TRUE),0)</f>
        <v>0</v>
      </c>
      <c r="B2590" s="44" t="b" cm="1">
        <f t="array" ref="B2590">AND(分科號=INDEX(E:E,ROW()),INDEX(D:D,ROW())&gt;=分起日,INDEX(D:D,ROW())&lt;=分訖日,IF(分專案="全部",TRUE,INDEX(J:J,ROW())=分專案))</f>
        <v>0</v>
      </c>
      <c r="C2590" s="45" cm="1">
        <f t="array" ref="C2590">IF(INDEX(F:F,ROW())&lt;&gt;"",INDEX(F:F,ROW()),IF(INDEX(E:E,ROW())&lt;&gt;0,INDEX(C:C,ROW()-1),0))</f>
        <v>0</v>
      </c>
      <c r="D2590" s="44" cm="1">
        <f t="array" ref="D2590">IF(INDEX(G:G,ROW())&lt;&gt;"",INDEX(G:G,ROW()),IF(INDEX(E:E,ROW())&lt;&gt;0,INDEX(D:D,ROW()-1),0))</f>
        <v>0</v>
      </c>
      <c r="E2590" s="217" cm="1">
        <f t="array" ref="E2590">IF(INDEX(I:I,ROW())&lt;&gt;"",VALUE(TRIM(LEFT(INDEX(I:I,ROW()),6))),0)</f>
        <v>0</v>
      </c>
      <c r="F2590" s="283"/>
      <c r="G2590" s="287"/>
      <c r="H2590" s="302"/>
      <c r="I2590" s="288"/>
      <c r="J2590" s="302"/>
      <c r="K2590" s="303"/>
      <c r="L2590" s="50"/>
      <c r="M2590" s="63"/>
    </row>
    <row r="2591" spans="1:13">
      <c r="A2591" s="44" cm="1">
        <f t="array" aca="1" ref="A2591" ca="1">IF(INDEX(B:B,ROW()),COUNTIF(OFFSET(INDEX(B:B,ROW()),ROW()*-1+6,,ROW()-5),TRUE),0)</f>
        <v>0</v>
      </c>
      <c r="B2591" s="44" t="b" cm="1">
        <f t="array" ref="B2591">AND(分科號=INDEX(E:E,ROW()),INDEX(D:D,ROW())&gt;=分起日,INDEX(D:D,ROW())&lt;=分訖日,IF(分專案="全部",TRUE,INDEX(J:J,ROW())=分專案))</f>
        <v>0</v>
      </c>
      <c r="C2591" s="45" cm="1">
        <f t="array" ref="C2591">IF(INDEX(F:F,ROW())&lt;&gt;"",INDEX(F:F,ROW()),IF(INDEX(E:E,ROW())&lt;&gt;0,INDEX(C:C,ROW()-1),0))</f>
        <v>0</v>
      </c>
      <c r="D2591" s="44" cm="1">
        <f t="array" ref="D2591">IF(INDEX(G:G,ROW())&lt;&gt;"",INDEX(G:G,ROW()),IF(INDEX(E:E,ROW())&lt;&gt;0,INDEX(D:D,ROW()-1),0))</f>
        <v>0</v>
      </c>
      <c r="E2591" s="217" cm="1">
        <f t="array" ref="E2591">IF(INDEX(I:I,ROW())&lt;&gt;"",VALUE(TRIM(LEFT(INDEX(I:I,ROW()),6))),0)</f>
        <v>0</v>
      </c>
      <c r="F2591" s="283"/>
      <c r="G2591" s="287"/>
      <c r="H2591" s="302"/>
      <c r="I2591" s="288"/>
      <c r="J2591" s="302"/>
      <c r="K2591" s="303"/>
      <c r="L2591" s="50"/>
      <c r="M2591" s="63"/>
    </row>
    <row r="2592" spans="1:13">
      <c r="A2592" s="44" cm="1">
        <f t="array" aca="1" ref="A2592" ca="1">IF(INDEX(B:B,ROW()),COUNTIF(OFFSET(INDEX(B:B,ROW()),ROW()*-1+6,,ROW()-5),TRUE),0)</f>
        <v>0</v>
      </c>
      <c r="B2592" s="44" t="b" cm="1">
        <f t="array" ref="B2592">AND(分科號=INDEX(E:E,ROW()),INDEX(D:D,ROW())&gt;=分起日,INDEX(D:D,ROW())&lt;=分訖日,IF(分專案="全部",TRUE,INDEX(J:J,ROW())=分專案))</f>
        <v>0</v>
      </c>
      <c r="C2592" s="45" cm="1">
        <f t="array" ref="C2592">IF(INDEX(F:F,ROW())&lt;&gt;"",INDEX(F:F,ROW()),IF(INDEX(E:E,ROW())&lt;&gt;0,INDEX(C:C,ROW()-1),0))</f>
        <v>0</v>
      </c>
      <c r="D2592" s="44" cm="1">
        <f t="array" ref="D2592">IF(INDEX(G:G,ROW())&lt;&gt;"",INDEX(G:G,ROW()),IF(INDEX(E:E,ROW())&lt;&gt;0,INDEX(D:D,ROW()-1),0))</f>
        <v>0</v>
      </c>
      <c r="E2592" s="217" cm="1">
        <f t="array" ref="E2592">IF(INDEX(I:I,ROW())&lt;&gt;"",VALUE(TRIM(LEFT(INDEX(I:I,ROW()),6))),0)</f>
        <v>0</v>
      </c>
      <c r="F2592" s="283"/>
      <c r="G2592" s="287"/>
      <c r="H2592" s="302"/>
      <c r="I2592" s="288"/>
      <c r="J2592" s="302"/>
      <c r="K2592" s="303"/>
      <c r="L2592" s="50"/>
      <c r="M2592" s="63"/>
    </row>
    <row r="2593" spans="1:13">
      <c r="A2593" s="44" cm="1">
        <f t="array" aca="1" ref="A2593" ca="1">IF(INDEX(B:B,ROW()),COUNTIF(OFFSET(INDEX(B:B,ROW()),ROW()*-1+6,,ROW()-5),TRUE),0)</f>
        <v>0</v>
      </c>
      <c r="B2593" s="44" t="b" cm="1">
        <f t="array" ref="B2593">AND(分科號=INDEX(E:E,ROW()),INDEX(D:D,ROW())&gt;=分起日,INDEX(D:D,ROW())&lt;=分訖日,IF(分專案="全部",TRUE,INDEX(J:J,ROW())=分專案))</f>
        <v>0</v>
      </c>
      <c r="C2593" s="45" cm="1">
        <f t="array" ref="C2593">IF(INDEX(F:F,ROW())&lt;&gt;"",INDEX(F:F,ROW()),IF(INDEX(E:E,ROW())&lt;&gt;0,INDEX(C:C,ROW()-1),0))</f>
        <v>0</v>
      </c>
      <c r="D2593" s="44" cm="1">
        <f t="array" ref="D2593">IF(INDEX(G:G,ROW())&lt;&gt;"",INDEX(G:G,ROW()),IF(INDEX(E:E,ROW())&lt;&gt;0,INDEX(D:D,ROW()-1),0))</f>
        <v>0</v>
      </c>
      <c r="E2593" s="217" cm="1">
        <f t="array" ref="E2593">IF(INDEX(I:I,ROW())&lt;&gt;"",VALUE(TRIM(LEFT(INDEX(I:I,ROW()),6))),0)</f>
        <v>0</v>
      </c>
      <c r="F2593" s="283"/>
      <c r="G2593" s="287"/>
      <c r="H2593" s="302"/>
      <c r="I2593" s="288"/>
      <c r="J2593" s="302"/>
      <c r="K2593" s="303"/>
      <c r="L2593" s="50"/>
      <c r="M2593" s="63"/>
    </row>
    <row r="2594" spans="1:13">
      <c r="A2594" s="44" cm="1">
        <f t="array" aca="1" ref="A2594" ca="1">IF(INDEX(B:B,ROW()),COUNTIF(OFFSET(INDEX(B:B,ROW()),ROW()*-1+6,,ROW()-5),TRUE),0)</f>
        <v>0</v>
      </c>
      <c r="B2594" s="44" t="b" cm="1">
        <f t="array" ref="B2594">AND(分科號=INDEX(E:E,ROW()),INDEX(D:D,ROW())&gt;=分起日,INDEX(D:D,ROW())&lt;=分訖日,IF(分專案="全部",TRUE,INDEX(J:J,ROW())=分專案))</f>
        <v>0</v>
      </c>
      <c r="C2594" s="45" cm="1">
        <f t="array" ref="C2594">IF(INDEX(F:F,ROW())&lt;&gt;"",INDEX(F:F,ROW()),IF(INDEX(E:E,ROW())&lt;&gt;0,INDEX(C:C,ROW()-1),0))</f>
        <v>0</v>
      </c>
      <c r="D2594" s="44" cm="1">
        <f t="array" ref="D2594">IF(INDEX(G:G,ROW())&lt;&gt;"",INDEX(G:G,ROW()),IF(INDEX(E:E,ROW())&lt;&gt;0,INDEX(D:D,ROW()-1),0))</f>
        <v>0</v>
      </c>
      <c r="E2594" s="217" cm="1">
        <f t="array" ref="E2594">IF(INDEX(I:I,ROW())&lt;&gt;"",VALUE(TRIM(LEFT(INDEX(I:I,ROW()),6))),0)</f>
        <v>0</v>
      </c>
      <c r="F2594" s="283"/>
      <c r="G2594" s="287"/>
      <c r="H2594" s="302"/>
      <c r="I2594" s="288"/>
      <c r="J2594" s="302"/>
      <c r="K2594" s="303"/>
      <c r="L2594" s="50"/>
      <c r="M2594" s="63"/>
    </row>
    <row r="2595" spans="1:13">
      <c r="A2595" s="44" cm="1">
        <f t="array" aca="1" ref="A2595" ca="1">IF(INDEX(B:B,ROW()),COUNTIF(OFFSET(INDEX(B:B,ROW()),ROW()*-1+6,,ROW()-5),TRUE),0)</f>
        <v>0</v>
      </c>
      <c r="B2595" s="44" t="b" cm="1">
        <f t="array" ref="B2595">AND(分科號=INDEX(E:E,ROW()),INDEX(D:D,ROW())&gt;=分起日,INDEX(D:D,ROW())&lt;=分訖日,IF(分專案="全部",TRUE,INDEX(J:J,ROW())=分專案))</f>
        <v>0</v>
      </c>
      <c r="C2595" s="45" cm="1">
        <f t="array" ref="C2595">IF(INDEX(F:F,ROW())&lt;&gt;"",INDEX(F:F,ROW()),IF(INDEX(E:E,ROW())&lt;&gt;0,INDEX(C:C,ROW()-1),0))</f>
        <v>0</v>
      </c>
      <c r="D2595" s="44" cm="1">
        <f t="array" ref="D2595">IF(INDEX(G:G,ROW())&lt;&gt;"",INDEX(G:G,ROW()),IF(INDEX(E:E,ROW())&lt;&gt;0,INDEX(D:D,ROW()-1),0))</f>
        <v>0</v>
      </c>
      <c r="E2595" s="217" cm="1">
        <f t="array" ref="E2595">IF(INDEX(I:I,ROW())&lt;&gt;"",VALUE(TRIM(LEFT(INDEX(I:I,ROW()),6))),0)</f>
        <v>0</v>
      </c>
      <c r="F2595" s="283"/>
      <c r="G2595" s="287"/>
      <c r="H2595" s="302"/>
      <c r="I2595" s="288"/>
      <c r="J2595" s="302"/>
      <c r="K2595" s="303"/>
      <c r="L2595" s="50"/>
      <c r="M2595" s="63"/>
    </row>
    <row r="2596" spans="1:13">
      <c r="A2596" s="44" cm="1">
        <f t="array" aca="1" ref="A2596" ca="1">IF(INDEX(B:B,ROW()),COUNTIF(OFFSET(INDEX(B:B,ROW()),ROW()*-1+6,,ROW()-5),TRUE),0)</f>
        <v>0</v>
      </c>
      <c r="B2596" s="44" t="b" cm="1">
        <f t="array" ref="B2596">AND(分科號=INDEX(E:E,ROW()),INDEX(D:D,ROW())&gt;=分起日,INDEX(D:D,ROW())&lt;=分訖日,IF(分專案="全部",TRUE,INDEX(J:J,ROW())=分專案))</f>
        <v>0</v>
      </c>
      <c r="C2596" s="45" cm="1">
        <f t="array" ref="C2596">IF(INDEX(F:F,ROW())&lt;&gt;"",INDEX(F:F,ROW()),IF(INDEX(E:E,ROW())&lt;&gt;0,INDEX(C:C,ROW()-1),0))</f>
        <v>0</v>
      </c>
      <c r="D2596" s="44" cm="1">
        <f t="array" ref="D2596">IF(INDEX(G:G,ROW())&lt;&gt;"",INDEX(G:G,ROW()),IF(INDEX(E:E,ROW())&lt;&gt;0,INDEX(D:D,ROW()-1),0))</f>
        <v>0</v>
      </c>
      <c r="E2596" s="217" cm="1">
        <f t="array" ref="E2596">IF(INDEX(I:I,ROW())&lt;&gt;"",VALUE(TRIM(LEFT(INDEX(I:I,ROW()),6))),0)</f>
        <v>0</v>
      </c>
      <c r="F2596" s="283"/>
      <c r="G2596" s="287"/>
      <c r="H2596" s="302"/>
      <c r="I2596" s="288"/>
      <c r="J2596" s="302"/>
      <c r="K2596" s="303"/>
      <c r="L2596" s="50"/>
      <c r="M2596" s="63"/>
    </row>
    <row r="2597" spans="1:13">
      <c r="A2597" s="44" cm="1">
        <f t="array" aca="1" ref="A2597" ca="1">IF(INDEX(B:B,ROW()),COUNTIF(OFFSET(INDEX(B:B,ROW()),ROW()*-1+6,,ROW()-5),TRUE),0)</f>
        <v>0</v>
      </c>
      <c r="B2597" s="44" t="b" cm="1">
        <f t="array" ref="B2597">AND(分科號=INDEX(E:E,ROW()),INDEX(D:D,ROW())&gt;=分起日,INDEX(D:D,ROW())&lt;=分訖日,IF(分專案="全部",TRUE,INDEX(J:J,ROW())=分專案))</f>
        <v>0</v>
      </c>
      <c r="C2597" s="45" cm="1">
        <f t="array" ref="C2597">IF(INDEX(F:F,ROW())&lt;&gt;"",INDEX(F:F,ROW()),IF(INDEX(E:E,ROW())&lt;&gt;0,INDEX(C:C,ROW()-1),0))</f>
        <v>0</v>
      </c>
      <c r="D2597" s="44" cm="1">
        <f t="array" ref="D2597">IF(INDEX(G:G,ROW())&lt;&gt;"",INDEX(G:G,ROW()),IF(INDEX(E:E,ROW())&lt;&gt;0,INDEX(D:D,ROW()-1),0))</f>
        <v>0</v>
      </c>
      <c r="E2597" s="217" cm="1">
        <f t="array" ref="E2597">IF(INDEX(I:I,ROW())&lt;&gt;"",VALUE(TRIM(LEFT(INDEX(I:I,ROW()),6))),0)</f>
        <v>0</v>
      </c>
      <c r="F2597" s="283"/>
      <c r="G2597" s="287"/>
      <c r="H2597" s="302"/>
      <c r="I2597" s="288"/>
      <c r="J2597" s="302"/>
      <c r="K2597" s="303"/>
      <c r="L2597" s="50"/>
      <c r="M2597" s="63"/>
    </row>
    <row r="2598" spans="1:13">
      <c r="A2598" s="44" cm="1">
        <f t="array" aca="1" ref="A2598" ca="1">IF(INDEX(B:B,ROW()),COUNTIF(OFFSET(INDEX(B:B,ROW()),ROW()*-1+6,,ROW()-5),TRUE),0)</f>
        <v>0</v>
      </c>
      <c r="B2598" s="44" t="b" cm="1">
        <f t="array" ref="B2598">AND(分科號=INDEX(E:E,ROW()),INDEX(D:D,ROW())&gt;=分起日,INDEX(D:D,ROW())&lt;=分訖日,IF(分專案="全部",TRUE,INDEX(J:J,ROW())=分專案))</f>
        <v>0</v>
      </c>
      <c r="C2598" s="45" cm="1">
        <f t="array" ref="C2598">IF(INDEX(F:F,ROW())&lt;&gt;"",INDEX(F:F,ROW()),IF(INDEX(E:E,ROW())&lt;&gt;0,INDEX(C:C,ROW()-1),0))</f>
        <v>0</v>
      </c>
      <c r="D2598" s="44" cm="1">
        <f t="array" ref="D2598">IF(INDEX(G:G,ROW())&lt;&gt;"",INDEX(G:G,ROW()),IF(INDEX(E:E,ROW())&lt;&gt;0,INDEX(D:D,ROW()-1),0))</f>
        <v>0</v>
      </c>
      <c r="E2598" s="217" cm="1">
        <f t="array" ref="E2598">IF(INDEX(I:I,ROW())&lt;&gt;"",VALUE(TRIM(LEFT(INDEX(I:I,ROW()),6))),0)</f>
        <v>0</v>
      </c>
      <c r="F2598" s="283"/>
      <c r="G2598" s="287"/>
      <c r="H2598" s="302"/>
      <c r="I2598" s="288"/>
      <c r="J2598" s="302"/>
      <c r="K2598" s="303"/>
      <c r="L2598" s="50"/>
      <c r="M2598" s="63"/>
    </row>
    <row r="2599" spans="1:13">
      <c r="A2599" s="44" cm="1">
        <f t="array" aca="1" ref="A2599" ca="1">IF(INDEX(B:B,ROW()),COUNTIF(OFFSET(INDEX(B:B,ROW()),ROW()*-1+6,,ROW()-5),TRUE),0)</f>
        <v>0</v>
      </c>
      <c r="B2599" s="44" t="b" cm="1">
        <f t="array" ref="B2599">AND(分科號=INDEX(E:E,ROW()),INDEX(D:D,ROW())&gt;=分起日,INDEX(D:D,ROW())&lt;=分訖日,IF(分專案="全部",TRUE,INDEX(J:J,ROW())=分專案))</f>
        <v>0</v>
      </c>
      <c r="C2599" s="45" cm="1">
        <f t="array" ref="C2599">IF(INDEX(F:F,ROW())&lt;&gt;"",INDEX(F:F,ROW()),IF(INDEX(E:E,ROW())&lt;&gt;0,INDEX(C:C,ROW()-1),0))</f>
        <v>0</v>
      </c>
      <c r="D2599" s="44" cm="1">
        <f t="array" ref="D2599">IF(INDEX(G:G,ROW())&lt;&gt;"",INDEX(G:G,ROW()),IF(INDEX(E:E,ROW())&lt;&gt;0,INDEX(D:D,ROW()-1),0))</f>
        <v>0</v>
      </c>
      <c r="E2599" s="217" cm="1">
        <f t="array" ref="E2599">IF(INDEX(I:I,ROW())&lt;&gt;"",VALUE(TRIM(LEFT(INDEX(I:I,ROW()),6))),0)</f>
        <v>0</v>
      </c>
      <c r="F2599" s="283"/>
      <c r="G2599" s="287"/>
      <c r="H2599" s="302"/>
      <c r="I2599" s="288"/>
      <c r="J2599" s="302"/>
      <c r="K2599" s="303"/>
      <c r="L2599" s="50"/>
      <c r="M2599" s="63"/>
    </row>
    <row r="2600" spans="1:13">
      <c r="A2600" s="44" cm="1">
        <f t="array" aca="1" ref="A2600" ca="1">IF(INDEX(B:B,ROW()),COUNTIF(OFFSET(INDEX(B:B,ROW()),ROW()*-1+6,,ROW()-5),TRUE),0)</f>
        <v>0</v>
      </c>
      <c r="B2600" s="44" t="b" cm="1">
        <f t="array" ref="B2600">AND(分科號=INDEX(E:E,ROW()),INDEX(D:D,ROW())&gt;=分起日,INDEX(D:D,ROW())&lt;=分訖日,IF(分專案="全部",TRUE,INDEX(J:J,ROW())=分專案))</f>
        <v>0</v>
      </c>
      <c r="C2600" s="45" cm="1">
        <f t="array" ref="C2600">IF(INDEX(F:F,ROW())&lt;&gt;"",INDEX(F:F,ROW()),IF(INDEX(E:E,ROW())&lt;&gt;0,INDEX(C:C,ROW()-1),0))</f>
        <v>0</v>
      </c>
      <c r="D2600" s="44" cm="1">
        <f t="array" ref="D2600">IF(INDEX(G:G,ROW())&lt;&gt;"",INDEX(G:G,ROW()),IF(INDEX(E:E,ROW())&lt;&gt;0,INDEX(D:D,ROW()-1),0))</f>
        <v>0</v>
      </c>
      <c r="E2600" s="217" cm="1">
        <f t="array" ref="E2600">IF(INDEX(I:I,ROW())&lt;&gt;"",VALUE(TRIM(LEFT(INDEX(I:I,ROW()),6))),0)</f>
        <v>0</v>
      </c>
      <c r="F2600" s="283"/>
      <c r="G2600" s="287"/>
      <c r="H2600" s="302"/>
      <c r="I2600" s="288"/>
      <c r="J2600" s="302"/>
      <c r="K2600" s="303"/>
      <c r="L2600" s="50"/>
      <c r="M2600" s="63"/>
    </row>
    <row r="2601" spans="1:13">
      <c r="A2601" s="44" cm="1">
        <f t="array" aca="1" ref="A2601" ca="1">IF(INDEX(B:B,ROW()),COUNTIF(OFFSET(INDEX(B:B,ROW()),ROW()*-1+6,,ROW()-5),TRUE),0)</f>
        <v>0</v>
      </c>
      <c r="B2601" s="44" t="b" cm="1">
        <f t="array" ref="B2601">AND(分科號=INDEX(E:E,ROW()),INDEX(D:D,ROW())&gt;=分起日,INDEX(D:D,ROW())&lt;=分訖日,IF(分專案="全部",TRUE,INDEX(J:J,ROW())=分專案))</f>
        <v>0</v>
      </c>
      <c r="C2601" s="45" cm="1">
        <f t="array" ref="C2601">IF(INDEX(F:F,ROW())&lt;&gt;"",INDEX(F:F,ROW()),IF(INDEX(E:E,ROW())&lt;&gt;0,INDEX(C:C,ROW()-1),0))</f>
        <v>0</v>
      </c>
      <c r="D2601" s="44" cm="1">
        <f t="array" ref="D2601">IF(INDEX(G:G,ROW())&lt;&gt;"",INDEX(G:G,ROW()),IF(INDEX(E:E,ROW())&lt;&gt;0,INDEX(D:D,ROW()-1),0))</f>
        <v>0</v>
      </c>
      <c r="E2601" s="217" cm="1">
        <f t="array" ref="E2601">IF(INDEX(I:I,ROW())&lt;&gt;"",VALUE(TRIM(LEFT(INDEX(I:I,ROW()),6))),0)</f>
        <v>0</v>
      </c>
      <c r="F2601" s="283"/>
      <c r="G2601" s="287"/>
      <c r="H2601" s="302"/>
      <c r="I2601" s="288"/>
      <c r="J2601" s="302"/>
      <c r="K2601" s="303"/>
      <c r="L2601" s="50"/>
      <c r="M2601" s="63"/>
    </row>
    <row r="2602" spans="1:13">
      <c r="A2602" s="44" cm="1">
        <f t="array" aca="1" ref="A2602" ca="1">IF(INDEX(B:B,ROW()),COUNTIF(OFFSET(INDEX(B:B,ROW()),ROW()*-1+6,,ROW()-5),TRUE),0)</f>
        <v>0</v>
      </c>
      <c r="B2602" s="44" t="b" cm="1">
        <f t="array" ref="B2602">AND(分科號=INDEX(E:E,ROW()),INDEX(D:D,ROW())&gt;=分起日,INDEX(D:D,ROW())&lt;=分訖日,IF(分專案="全部",TRUE,INDEX(J:J,ROW())=分專案))</f>
        <v>0</v>
      </c>
      <c r="C2602" s="45" cm="1">
        <f t="array" ref="C2602">IF(INDEX(F:F,ROW())&lt;&gt;"",INDEX(F:F,ROW()),IF(INDEX(E:E,ROW())&lt;&gt;0,INDEX(C:C,ROW()-1),0))</f>
        <v>0</v>
      </c>
      <c r="D2602" s="44" cm="1">
        <f t="array" ref="D2602">IF(INDEX(G:G,ROW())&lt;&gt;"",INDEX(G:G,ROW()),IF(INDEX(E:E,ROW())&lt;&gt;0,INDEX(D:D,ROW()-1),0))</f>
        <v>0</v>
      </c>
      <c r="E2602" s="217" cm="1">
        <f t="array" ref="E2602">IF(INDEX(I:I,ROW())&lt;&gt;"",VALUE(TRIM(LEFT(INDEX(I:I,ROW()),6))),0)</f>
        <v>0</v>
      </c>
      <c r="F2602" s="283"/>
      <c r="G2602" s="287"/>
      <c r="H2602" s="302"/>
      <c r="I2602" s="288"/>
      <c r="J2602" s="302"/>
      <c r="K2602" s="303"/>
      <c r="L2602" s="50"/>
      <c r="M2602" s="63"/>
    </row>
    <row r="2603" spans="1:13">
      <c r="A2603" s="44" cm="1">
        <f t="array" aca="1" ref="A2603" ca="1">IF(INDEX(B:B,ROW()),COUNTIF(OFFSET(INDEX(B:B,ROW()),ROW()*-1+6,,ROW()-5),TRUE),0)</f>
        <v>0</v>
      </c>
      <c r="B2603" s="44" t="b" cm="1">
        <f t="array" ref="B2603">AND(分科號=INDEX(E:E,ROW()),INDEX(D:D,ROW())&gt;=分起日,INDEX(D:D,ROW())&lt;=分訖日,IF(分專案="全部",TRUE,INDEX(J:J,ROW())=分專案))</f>
        <v>0</v>
      </c>
      <c r="C2603" s="45" cm="1">
        <f t="array" ref="C2603">IF(INDEX(F:F,ROW())&lt;&gt;"",INDEX(F:F,ROW()),IF(INDEX(E:E,ROW())&lt;&gt;0,INDEX(C:C,ROW()-1),0))</f>
        <v>0</v>
      </c>
      <c r="D2603" s="44" cm="1">
        <f t="array" ref="D2603">IF(INDEX(G:G,ROW())&lt;&gt;"",INDEX(G:G,ROW()),IF(INDEX(E:E,ROW())&lt;&gt;0,INDEX(D:D,ROW()-1),0))</f>
        <v>0</v>
      </c>
      <c r="E2603" s="217" cm="1">
        <f t="array" ref="E2603">IF(INDEX(I:I,ROW())&lt;&gt;"",VALUE(TRIM(LEFT(INDEX(I:I,ROW()),6))),0)</f>
        <v>0</v>
      </c>
      <c r="F2603" s="283"/>
      <c r="G2603" s="287"/>
      <c r="H2603" s="302"/>
      <c r="I2603" s="288"/>
      <c r="J2603" s="302"/>
      <c r="K2603" s="303"/>
      <c r="L2603" s="50"/>
      <c r="M2603" s="63"/>
    </row>
    <row r="2604" spans="1:13">
      <c r="A2604" s="44" cm="1">
        <f t="array" aca="1" ref="A2604" ca="1">IF(INDEX(B:B,ROW()),COUNTIF(OFFSET(INDEX(B:B,ROW()),ROW()*-1+6,,ROW()-5),TRUE),0)</f>
        <v>0</v>
      </c>
      <c r="B2604" s="44" t="b" cm="1">
        <f t="array" ref="B2604">AND(分科號=INDEX(E:E,ROW()),INDEX(D:D,ROW())&gt;=分起日,INDEX(D:D,ROW())&lt;=分訖日,IF(分專案="全部",TRUE,INDEX(J:J,ROW())=分專案))</f>
        <v>0</v>
      </c>
      <c r="C2604" s="45" cm="1">
        <f t="array" ref="C2604">IF(INDEX(F:F,ROW())&lt;&gt;"",INDEX(F:F,ROW()),IF(INDEX(E:E,ROW())&lt;&gt;0,INDEX(C:C,ROW()-1),0))</f>
        <v>0</v>
      </c>
      <c r="D2604" s="44" cm="1">
        <f t="array" ref="D2604">IF(INDEX(G:G,ROW())&lt;&gt;"",INDEX(G:G,ROW()),IF(INDEX(E:E,ROW())&lt;&gt;0,INDEX(D:D,ROW()-1),0))</f>
        <v>0</v>
      </c>
      <c r="E2604" s="217" cm="1">
        <f t="array" ref="E2604">IF(INDEX(I:I,ROW())&lt;&gt;"",VALUE(TRIM(LEFT(INDEX(I:I,ROW()),6))),0)</f>
        <v>0</v>
      </c>
      <c r="F2604" s="283"/>
      <c r="G2604" s="287"/>
      <c r="H2604" s="302"/>
      <c r="I2604" s="288"/>
      <c r="J2604" s="302"/>
      <c r="K2604" s="303"/>
      <c r="L2604" s="50"/>
      <c r="M2604" s="63"/>
    </row>
    <row r="2605" spans="1:13">
      <c r="A2605" s="44" cm="1">
        <f t="array" aca="1" ref="A2605" ca="1">IF(INDEX(B:B,ROW()),COUNTIF(OFFSET(INDEX(B:B,ROW()),ROW()*-1+6,,ROW()-5),TRUE),0)</f>
        <v>0</v>
      </c>
      <c r="B2605" s="44" t="b" cm="1">
        <f t="array" ref="B2605">AND(分科號=INDEX(E:E,ROW()),INDEX(D:D,ROW())&gt;=分起日,INDEX(D:D,ROW())&lt;=分訖日,IF(分專案="全部",TRUE,INDEX(J:J,ROW())=分專案))</f>
        <v>0</v>
      </c>
      <c r="C2605" s="45" cm="1">
        <f t="array" ref="C2605">IF(INDEX(F:F,ROW())&lt;&gt;"",INDEX(F:F,ROW()),IF(INDEX(E:E,ROW())&lt;&gt;0,INDEX(C:C,ROW()-1),0))</f>
        <v>0</v>
      </c>
      <c r="D2605" s="44" cm="1">
        <f t="array" ref="D2605">IF(INDEX(G:G,ROW())&lt;&gt;"",INDEX(G:G,ROW()),IF(INDEX(E:E,ROW())&lt;&gt;0,INDEX(D:D,ROW()-1),0))</f>
        <v>0</v>
      </c>
      <c r="E2605" s="217" cm="1">
        <f t="array" ref="E2605">IF(INDEX(I:I,ROW())&lt;&gt;"",VALUE(TRIM(LEFT(INDEX(I:I,ROW()),6))),0)</f>
        <v>0</v>
      </c>
      <c r="F2605" s="283"/>
      <c r="G2605" s="287"/>
      <c r="H2605" s="302"/>
      <c r="I2605" s="288"/>
      <c r="J2605" s="302"/>
      <c r="K2605" s="303"/>
      <c r="L2605" s="50"/>
      <c r="M2605" s="63"/>
    </row>
    <row r="2606" spans="1:13">
      <c r="A2606" s="44" cm="1">
        <f t="array" aca="1" ref="A2606" ca="1">IF(INDEX(B:B,ROW()),COUNTIF(OFFSET(INDEX(B:B,ROW()),ROW()*-1+6,,ROW()-5),TRUE),0)</f>
        <v>0</v>
      </c>
      <c r="B2606" s="44" t="b" cm="1">
        <f t="array" ref="B2606">AND(分科號=INDEX(E:E,ROW()),INDEX(D:D,ROW())&gt;=分起日,INDEX(D:D,ROW())&lt;=分訖日,IF(分專案="全部",TRUE,INDEX(J:J,ROW())=分專案))</f>
        <v>0</v>
      </c>
      <c r="C2606" s="45" cm="1">
        <f t="array" ref="C2606">IF(INDEX(F:F,ROW())&lt;&gt;"",INDEX(F:F,ROW()),IF(INDEX(E:E,ROW())&lt;&gt;0,INDEX(C:C,ROW()-1),0))</f>
        <v>0</v>
      </c>
      <c r="D2606" s="44" cm="1">
        <f t="array" ref="D2606">IF(INDEX(G:G,ROW())&lt;&gt;"",INDEX(G:G,ROW()),IF(INDEX(E:E,ROW())&lt;&gt;0,INDEX(D:D,ROW()-1),0))</f>
        <v>0</v>
      </c>
      <c r="E2606" s="217" cm="1">
        <f t="array" ref="E2606">IF(INDEX(I:I,ROW())&lt;&gt;"",VALUE(TRIM(LEFT(INDEX(I:I,ROW()),6))),0)</f>
        <v>0</v>
      </c>
      <c r="F2606" s="283"/>
      <c r="G2606" s="287"/>
      <c r="H2606" s="302"/>
      <c r="I2606" s="288"/>
      <c r="J2606" s="302"/>
      <c r="K2606" s="303"/>
      <c r="L2606" s="50"/>
      <c r="M2606" s="63"/>
    </row>
    <row r="2607" spans="1:13">
      <c r="A2607" s="44" cm="1">
        <f t="array" aca="1" ref="A2607" ca="1">IF(INDEX(B:B,ROW()),COUNTIF(OFFSET(INDEX(B:B,ROW()),ROW()*-1+6,,ROW()-5),TRUE),0)</f>
        <v>0</v>
      </c>
      <c r="B2607" s="44" t="b" cm="1">
        <f t="array" ref="B2607">AND(分科號=INDEX(E:E,ROW()),INDEX(D:D,ROW())&gt;=分起日,INDEX(D:D,ROW())&lt;=分訖日,IF(分專案="全部",TRUE,INDEX(J:J,ROW())=分專案))</f>
        <v>0</v>
      </c>
      <c r="C2607" s="45" cm="1">
        <f t="array" ref="C2607">IF(INDEX(F:F,ROW())&lt;&gt;"",INDEX(F:F,ROW()),IF(INDEX(E:E,ROW())&lt;&gt;0,INDEX(C:C,ROW()-1),0))</f>
        <v>0</v>
      </c>
      <c r="D2607" s="44" cm="1">
        <f t="array" ref="D2607">IF(INDEX(G:G,ROW())&lt;&gt;"",INDEX(G:G,ROW()),IF(INDEX(E:E,ROW())&lt;&gt;0,INDEX(D:D,ROW()-1),0))</f>
        <v>0</v>
      </c>
      <c r="E2607" s="217" cm="1">
        <f t="array" ref="E2607">IF(INDEX(I:I,ROW())&lt;&gt;"",VALUE(TRIM(LEFT(INDEX(I:I,ROW()),6))),0)</f>
        <v>0</v>
      </c>
      <c r="F2607" s="283"/>
      <c r="G2607" s="287"/>
      <c r="H2607" s="302"/>
      <c r="I2607" s="288"/>
      <c r="J2607" s="302"/>
      <c r="K2607" s="303"/>
      <c r="L2607" s="50"/>
      <c r="M2607" s="63"/>
    </row>
    <row r="2608" spans="1:13">
      <c r="A2608" s="44" cm="1">
        <f t="array" aca="1" ref="A2608" ca="1">IF(INDEX(B:B,ROW()),COUNTIF(OFFSET(INDEX(B:B,ROW()),ROW()*-1+6,,ROW()-5),TRUE),0)</f>
        <v>0</v>
      </c>
      <c r="B2608" s="44" t="b" cm="1">
        <f t="array" ref="B2608">AND(分科號=INDEX(E:E,ROW()),INDEX(D:D,ROW())&gt;=分起日,INDEX(D:D,ROW())&lt;=分訖日,IF(分專案="全部",TRUE,INDEX(J:J,ROW())=分專案))</f>
        <v>0</v>
      </c>
      <c r="C2608" s="45" cm="1">
        <f t="array" ref="C2608">IF(INDEX(F:F,ROW())&lt;&gt;"",INDEX(F:F,ROW()),IF(INDEX(E:E,ROW())&lt;&gt;0,INDEX(C:C,ROW()-1),0))</f>
        <v>0</v>
      </c>
      <c r="D2608" s="44" cm="1">
        <f t="array" ref="D2608">IF(INDEX(G:G,ROW())&lt;&gt;"",INDEX(G:G,ROW()),IF(INDEX(E:E,ROW())&lt;&gt;0,INDEX(D:D,ROW()-1),0))</f>
        <v>0</v>
      </c>
      <c r="E2608" s="217" cm="1">
        <f t="array" ref="E2608">IF(INDEX(I:I,ROW())&lt;&gt;"",VALUE(TRIM(LEFT(INDEX(I:I,ROW()),6))),0)</f>
        <v>0</v>
      </c>
      <c r="F2608" s="283"/>
      <c r="G2608" s="287"/>
      <c r="H2608" s="302"/>
      <c r="I2608" s="288"/>
      <c r="J2608" s="302"/>
      <c r="K2608" s="303"/>
      <c r="L2608" s="50"/>
      <c r="M2608" s="63"/>
    </row>
    <row r="2609" spans="1:13">
      <c r="A2609" s="44" cm="1">
        <f t="array" aca="1" ref="A2609" ca="1">IF(INDEX(B:B,ROW()),COUNTIF(OFFSET(INDEX(B:B,ROW()),ROW()*-1+6,,ROW()-5),TRUE),0)</f>
        <v>0</v>
      </c>
      <c r="B2609" s="44" t="b" cm="1">
        <f t="array" ref="B2609">AND(分科號=INDEX(E:E,ROW()),INDEX(D:D,ROW())&gt;=分起日,INDEX(D:D,ROW())&lt;=分訖日,IF(分專案="全部",TRUE,INDEX(J:J,ROW())=分專案))</f>
        <v>0</v>
      </c>
      <c r="C2609" s="45" cm="1">
        <f t="array" ref="C2609">IF(INDEX(F:F,ROW())&lt;&gt;"",INDEX(F:F,ROW()),IF(INDEX(E:E,ROW())&lt;&gt;0,INDEX(C:C,ROW()-1),0))</f>
        <v>0</v>
      </c>
      <c r="D2609" s="44" cm="1">
        <f t="array" ref="D2609">IF(INDEX(G:G,ROW())&lt;&gt;"",INDEX(G:G,ROW()),IF(INDEX(E:E,ROW())&lt;&gt;0,INDEX(D:D,ROW()-1),0))</f>
        <v>0</v>
      </c>
      <c r="E2609" s="217" cm="1">
        <f t="array" ref="E2609">IF(INDEX(I:I,ROW())&lt;&gt;"",VALUE(TRIM(LEFT(INDEX(I:I,ROW()),6))),0)</f>
        <v>0</v>
      </c>
      <c r="F2609" s="283"/>
      <c r="G2609" s="287"/>
      <c r="H2609" s="302"/>
      <c r="I2609" s="288"/>
      <c r="J2609" s="302"/>
      <c r="K2609" s="303"/>
      <c r="L2609" s="50"/>
      <c r="M2609" s="63"/>
    </row>
    <row r="2610" spans="1:13">
      <c r="A2610" s="44" cm="1">
        <f t="array" aca="1" ref="A2610" ca="1">IF(INDEX(B:B,ROW()),COUNTIF(OFFSET(INDEX(B:B,ROW()),ROW()*-1+6,,ROW()-5),TRUE),0)</f>
        <v>0</v>
      </c>
      <c r="B2610" s="44" t="b" cm="1">
        <f t="array" ref="B2610">AND(分科號=INDEX(E:E,ROW()),INDEX(D:D,ROW())&gt;=分起日,INDEX(D:D,ROW())&lt;=分訖日,IF(分專案="全部",TRUE,INDEX(J:J,ROW())=分專案))</f>
        <v>0</v>
      </c>
      <c r="C2610" s="45" cm="1">
        <f t="array" ref="C2610">IF(INDEX(F:F,ROW())&lt;&gt;"",INDEX(F:F,ROW()),IF(INDEX(E:E,ROW())&lt;&gt;0,INDEX(C:C,ROW()-1),0))</f>
        <v>0</v>
      </c>
      <c r="D2610" s="44" cm="1">
        <f t="array" ref="D2610">IF(INDEX(G:G,ROW())&lt;&gt;"",INDEX(G:G,ROW()),IF(INDEX(E:E,ROW())&lt;&gt;0,INDEX(D:D,ROW()-1),0))</f>
        <v>0</v>
      </c>
      <c r="E2610" s="217" cm="1">
        <f t="array" ref="E2610">IF(INDEX(I:I,ROW())&lt;&gt;"",VALUE(TRIM(LEFT(INDEX(I:I,ROW()),6))),0)</f>
        <v>0</v>
      </c>
      <c r="F2610" s="283"/>
      <c r="G2610" s="287"/>
      <c r="H2610" s="302"/>
      <c r="I2610" s="288"/>
      <c r="J2610" s="302"/>
      <c r="K2610" s="303"/>
      <c r="L2610" s="50"/>
      <c r="M2610" s="63"/>
    </row>
    <row r="2611" spans="1:13">
      <c r="A2611" s="44" cm="1">
        <f t="array" aca="1" ref="A2611" ca="1">IF(INDEX(B:B,ROW()),COUNTIF(OFFSET(INDEX(B:B,ROW()),ROW()*-1+6,,ROW()-5),TRUE),0)</f>
        <v>0</v>
      </c>
      <c r="B2611" s="44" t="b" cm="1">
        <f t="array" ref="B2611">AND(分科號=INDEX(E:E,ROW()),INDEX(D:D,ROW())&gt;=分起日,INDEX(D:D,ROW())&lt;=分訖日,IF(分專案="全部",TRUE,INDEX(J:J,ROW())=分專案))</f>
        <v>0</v>
      </c>
      <c r="C2611" s="45" cm="1">
        <f t="array" ref="C2611">IF(INDEX(F:F,ROW())&lt;&gt;"",INDEX(F:F,ROW()),IF(INDEX(E:E,ROW())&lt;&gt;0,INDEX(C:C,ROW()-1),0))</f>
        <v>0</v>
      </c>
      <c r="D2611" s="44" cm="1">
        <f t="array" ref="D2611">IF(INDEX(G:G,ROW())&lt;&gt;"",INDEX(G:G,ROW()),IF(INDEX(E:E,ROW())&lt;&gt;0,INDEX(D:D,ROW()-1),0))</f>
        <v>0</v>
      </c>
      <c r="E2611" s="217" cm="1">
        <f t="array" ref="E2611">IF(INDEX(I:I,ROW())&lt;&gt;"",VALUE(TRIM(LEFT(INDEX(I:I,ROW()),6))),0)</f>
        <v>0</v>
      </c>
      <c r="F2611" s="283"/>
      <c r="G2611" s="287"/>
      <c r="H2611" s="302"/>
      <c r="I2611" s="288"/>
      <c r="J2611" s="302"/>
      <c r="K2611" s="303"/>
      <c r="L2611" s="50"/>
      <c r="M2611" s="63"/>
    </row>
    <row r="2612" spans="1:13">
      <c r="A2612" s="44" cm="1">
        <f t="array" aca="1" ref="A2612" ca="1">IF(INDEX(B:B,ROW()),COUNTIF(OFFSET(INDEX(B:B,ROW()),ROW()*-1+6,,ROW()-5),TRUE),0)</f>
        <v>0</v>
      </c>
      <c r="B2612" s="44" t="b" cm="1">
        <f t="array" ref="B2612">AND(分科號=INDEX(E:E,ROW()),INDEX(D:D,ROW())&gt;=分起日,INDEX(D:D,ROW())&lt;=分訖日,IF(分專案="全部",TRUE,INDEX(J:J,ROW())=分專案))</f>
        <v>0</v>
      </c>
      <c r="C2612" s="45" cm="1">
        <f t="array" ref="C2612">IF(INDEX(F:F,ROW())&lt;&gt;"",INDEX(F:F,ROW()),IF(INDEX(E:E,ROW())&lt;&gt;0,INDEX(C:C,ROW()-1),0))</f>
        <v>0</v>
      </c>
      <c r="D2612" s="44" cm="1">
        <f t="array" ref="D2612">IF(INDEX(G:G,ROW())&lt;&gt;"",INDEX(G:G,ROW()),IF(INDEX(E:E,ROW())&lt;&gt;0,INDEX(D:D,ROW()-1),0))</f>
        <v>0</v>
      </c>
      <c r="E2612" s="217" cm="1">
        <f t="array" ref="E2612">IF(INDEX(I:I,ROW())&lt;&gt;"",VALUE(TRIM(LEFT(INDEX(I:I,ROW()),6))),0)</f>
        <v>0</v>
      </c>
      <c r="F2612" s="283"/>
      <c r="G2612" s="287"/>
      <c r="H2612" s="302"/>
      <c r="I2612" s="288"/>
      <c r="J2612" s="302"/>
      <c r="K2612" s="303"/>
      <c r="L2612" s="50"/>
      <c r="M2612" s="63"/>
    </row>
    <row r="2613" spans="1:13">
      <c r="A2613" s="44" cm="1">
        <f t="array" aca="1" ref="A2613" ca="1">IF(INDEX(B:B,ROW()),COUNTIF(OFFSET(INDEX(B:B,ROW()),ROW()*-1+6,,ROW()-5),TRUE),0)</f>
        <v>0</v>
      </c>
      <c r="B2613" s="44" t="b" cm="1">
        <f t="array" ref="B2613">AND(分科號=INDEX(E:E,ROW()),INDEX(D:D,ROW())&gt;=分起日,INDEX(D:D,ROW())&lt;=分訖日,IF(分專案="全部",TRUE,INDEX(J:J,ROW())=分專案))</f>
        <v>0</v>
      </c>
      <c r="C2613" s="45" cm="1">
        <f t="array" ref="C2613">IF(INDEX(F:F,ROW())&lt;&gt;"",INDEX(F:F,ROW()),IF(INDEX(E:E,ROW())&lt;&gt;0,INDEX(C:C,ROW()-1),0))</f>
        <v>0</v>
      </c>
      <c r="D2613" s="44" cm="1">
        <f t="array" ref="D2613">IF(INDEX(G:G,ROW())&lt;&gt;"",INDEX(G:G,ROW()),IF(INDEX(E:E,ROW())&lt;&gt;0,INDEX(D:D,ROW()-1),0))</f>
        <v>0</v>
      </c>
      <c r="E2613" s="217" cm="1">
        <f t="array" ref="E2613">IF(INDEX(I:I,ROW())&lt;&gt;"",VALUE(TRIM(LEFT(INDEX(I:I,ROW()),6))),0)</f>
        <v>0</v>
      </c>
      <c r="F2613" s="283"/>
      <c r="G2613" s="287"/>
      <c r="H2613" s="302"/>
      <c r="I2613" s="288"/>
      <c r="J2613" s="302"/>
      <c r="K2613" s="303"/>
      <c r="L2613" s="50"/>
      <c r="M2613" s="63"/>
    </row>
    <row r="2614" spans="1:13">
      <c r="A2614" s="44" cm="1">
        <f t="array" aca="1" ref="A2614" ca="1">IF(INDEX(B:B,ROW()),COUNTIF(OFFSET(INDEX(B:B,ROW()),ROW()*-1+6,,ROW()-5),TRUE),0)</f>
        <v>0</v>
      </c>
      <c r="B2614" s="44" t="b" cm="1">
        <f t="array" ref="B2614">AND(分科號=INDEX(E:E,ROW()),INDEX(D:D,ROW())&gt;=分起日,INDEX(D:D,ROW())&lt;=分訖日,IF(分專案="全部",TRUE,INDEX(J:J,ROW())=分專案))</f>
        <v>0</v>
      </c>
      <c r="C2614" s="45" cm="1">
        <f t="array" ref="C2614">IF(INDEX(F:F,ROW())&lt;&gt;"",INDEX(F:F,ROW()),IF(INDEX(E:E,ROW())&lt;&gt;0,INDEX(C:C,ROW()-1),0))</f>
        <v>0</v>
      </c>
      <c r="D2614" s="44" cm="1">
        <f t="array" ref="D2614">IF(INDEX(G:G,ROW())&lt;&gt;"",INDEX(G:G,ROW()),IF(INDEX(E:E,ROW())&lt;&gt;0,INDEX(D:D,ROW()-1),0))</f>
        <v>0</v>
      </c>
      <c r="E2614" s="217" cm="1">
        <f t="array" ref="E2614">IF(INDEX(I:I,ROW())&lt;&gt;"",VALUE(TRIM(LEFT(INDEX(I:I,ROW()),6))),0)</f>
        <v>0</v>
      </c>
      <c r="F2614" s="283"/>
      <c r="G2614" s="287"/>
      <c r="H2614" s="302"/>
      <c r="I2614" s="288"/>
      <c r="J2614" s="302"/>
      <c r="K2614" s="303"/>
      <c r="L2614" s="50"/>
      <c r="M2614" s="63"/>
    </row>
    <row r="2615" spans="1:13">
      <c r="A2615" s="44" cm="1">
        <f t="array" aca="1" ref="A2615" ca="1">IF(INDEX(B:B,ROW()),COUNTIF(OFFSET(INDEX(B:B,ROW()),ROW()*-1+6,,ROW()-5),TRUE),0)</f>
        <v>0</v>
      </c>
      <c r="B2615" s="44" t="b" cm="1">
        <f t="array" ref="B2615">AND(分科號=INDEX(E:E,ROW()),INDEX(D:D,ROW())&gt;=分起日,INDEX(D:D,ROW())&lt;=分訖日,IF(分專案="全部",TRUE,INDEX(J:J,ROW())=分專案))</f>
        <v>0</v>
      </c>
      <c r="C2615" s="45" cm="1">
        <f t="array" ref="C2615">IF(INDEX(F:F,ROW())&lt;&gt;"",INDEX(F:F,ROW()),IF(INDEX(E:E,ROW())&lt;&gt;0,INDEX(C:C,ROW()-1),0))</f>
        <v>0</v>
      </c>
      <c r="D2615" s="44" cm="1">
        <f t="array" ref="D2615">IF(INDEX(G:G,ROW())&lt;&gt;"",INDEX(G:G,ROW()),IF(INDEX(E:E,ROW())&lt;&gt;0,INDEX(D:D,ROW()-1),0))</f>
        <v>0</v>
      </c>
      <c r="E2615" s="217" cm="1">
        <f t="array" ref="E2615">IF(INDEX(I:I,ROW())&lt;&gt;"",VALUE(TRIM(LEFT(INDEX(I:I,ROW()),6))),0)</f>
        <v>0</v>
      </c>
      <c r="F2615" s="283"/>
      <c r="G2615" s="287"/>
      <c r="H2615" s="302"/>
      <c r="I2615" s="288"/>
      <c r="J2615" s="302"/>
      <c r="K2615" s="303"/>
      <c r="L2615" s="50"/>
      <c r="M2615" s="63"/>
    </row>
    <row r="2616" spans="1:13">
      <c r="A2616" s="44" cm="1">
        <f t="array" aca="1" ref="A2616" ca="1">IF(INDEX(B:B,ROW()),COUNTIF(OFFSET(INDEX(B:B,ROW()),ROW()*-1+6,,ROW()-5),TRUE),0)</f>
        <v>0</v>
      </c>
      <c r="B2616" s="44" t="b" cm="1">
        <f t="array" ref="B2616">AND(分科號=INDEX(E:E,ROW()),INDEX(D:D,ROW())&gt;=分起日,INDEX(D:D,ROW())&lt;=分訖日,IF(分專案="全部",TRUE,INDEX(J:J,ROW())=分專案))</f>
        <v>0</v>
      </c>
      <c r="C2616" s="45" cm="1">
        <f t="array" ref="C2616">IF(INDEX(F:F,ROW())&lt;&gt;"",INDEX(F:F,ROW()),IF(INDEX(E:E,ROW())&lt;&gt;0,INDEX(C:C,ROW()-1),0))</f>
        <v>0</v>
      </c>
      <c r="D2616" s="44" cm="1">
        <f t="array" ref="D2616">IF(INDEX(G:G,ROW())&lt;&gt;"",INDEX(G:G,ROW()),IF(INDEX(E:E,ROW())&lt;&gt;0,INDEX(D:D,ROW()-1),0))</f>
        <v>0</v>
      </c>
      <c r="E2616" s="217" cm="1">
        <f t="array" ref="E2616">IF(INDEX(I:I,ROW())&lt;&gt;"",VALUE(TRIM(LEFT(INDEX(I:I,ROW()),6))),0)</f>
        <v>0</v>
      </c>
      <c r="F2616" s="283"/>
      <c r="G2616" s="287"/>
      <c r="H2616" s="302"/>
      <c r="I2616" s="288"/>
      <c r="J2616" s="302"/>
      <c r="K2616" s="303"/>
      <c r="L2616" s="50"/>
      <c r="M2616" s="63"/>
    </row>
    <row r="2617" spans="1:13">
      <c r="A2617" s="44" cm="1">
        <f t="array" aca="1" ref="A2617" ca="1">IF(INDEX(B:B,ROW()),COUNTIF(OFFSET(INDEX(B:B,ROW()),ROW()*-1+6,,ROW()-5),TRUE),0)</f>
        <v>0</v>
      </c>
      <c r="B2617" s="44" t="b" cm="1">
        <f t="array" ref="B2617">AND(分科號=INDEX(E:E,ROW()),INDEX(D:D,ROW())&gt;=分起日,INDEX(D:D,ROW())&lt;=分訖日,IF(分專案="全部",TRUE,INDEX(J:J,ROW())=分專案))</f>
        <v>0</v>
      </c>
      <c r="C2617" s="45" cm="1">
        <f t="array" ref="C2617">IF(INDEX(F:F,ROW())&lt;&gt;"",INDEX(F:F,ROW()),IF(INDEX(E:E,ROW())&lt;&gt;0,INDEX(C:C,ROW()-1),0))</f>
        <v>0</v>
      </c>
      <c r="D2617" s="44" cm="1">
        <f t="array" ref="D2617">IF(INDEX(G:G,ROW())&lt;&gt;"",INDEX(G:G,ROW()),IF(INDEX(E:E,ROW())&lt;&gt;0,INDEX(D:D,ROW()-1),0))</f>
        <v>0</v>
      </c>
      <c r="E2617" s="217" cm="1">
        <f t="array" ref="E2617">IF(INDEX(I:I,ROW())&lt;&gt;"",VALUE(TRIM(LEFT(INDEX(I:I,ROW()),6))),0)</f>
        <v>0</v>
      </c>
      <c r="F2617" s="283"/>
      <c r="G2617" s="287"/>
      <c r="H2617" s="302"/>
      <c r="I2617" s="288"/>
      <c r="J2617" s="302"/>
      <c r="K2617" s="303"/>
      <c r="L2617" s="50"/>
      <c r="M2617" s="63"/>
    </row>
    <row r="2618" spans="1:13">
      <c r="A2618" s="44" cm="1">
        <f t="array" aca="1" ref="A2618" ca="1">IF(INDEX(B:B,ROW()),COUNTIF(OFFSET(INDEX(B:B,ROW()),ROW()*-1+6,,ROW()-5),TRUE),0)</f>
        <v>0</v>
      </c>
      <c r="B2618" s="44" t="b" cm="1">
        <f t="array" ref="B2618">AND(分科號=INDEX(E:E,ROW()),INDEX(D:D,ROW())&gt;=分起日,INDEX(D:D,ROW())&lt;=分訖日,IF(分專案="全部",TRUE,INDEX(J:J,ROW())=分專案))</f>
        <v>0</v>
      </c>
      <c r="C2618" s="45" cm="1">
        <f t="array" ref="C2618">IF(INDEX(F:F,ROW())&lt;&gt;"",INDEX(F:F,ROW()),IF(INDEX(E:E,ROW())&lt;&gt;0,INDEX(C:C,ROW()-1),0))</f>
        <v>0</v>
      </c>
      <c r="D2618" s="44" cm="1">
        <f t="array" ref="D2618">IF(INDEX(G:G,ROW())&lt;&gt;"",INDEX(G:G,ROW()),IF(INDEX(E:E,ROW())&lt;&gt;0,INDEX(D:D,ROW()-1),0))</f>
        <v>0</v>
      </c>
      <c r="E2618" s="217" cm="1">
        <f t="array" ref="E2618">IF(INDEX(I:I,ROW())&lt;&gt;"",VALUE(TRIM(LEFT(INDEX(I:I,ROW()),6))),0)</f>
        <v>0</v>
      </c>
      <c r="F2618" s="283"/>
      <c r="G2618" s="287"/>
      <c r="H2618" s="302"/>
      <c r="I2618" s="288"/>
      <c r="J2618" s="302"/>
      <c r="K2618" s="303"/>
      <c r="L2618" s="50"/>
      <c r="M2618" s="63"/>
    </row>
    <row r="2619" spans="1:13">
      <c r="A2619" s="44" cm="1">
        <f t="array" aca="1" ref="A2619" ca="1">IF(INDEX(B:B,ROW()),COUNTIF(OFFSET(INDEX(B:B,ROW()),ROW()*-1+6,,ROW()-5),TRUE),0)</f>
        <v>0</v>
      </c>
      <c r="B2619" s="44" t="b" cm="1">
        <f t="array" ref="B2619">AND(分科號=INDEX(E:E,ROW()),INDEX(D:D,ROW())&gt;=分起日,INDEX(D:D,ROW())&lt;=分訖日,IF(分專案="全部",TRUE,INDEX(J:J,ROW())=分專案))</f>
        <v>0</v>
      </c>
      <c r="C2619" s="45" cm="1">
        <f t="array" ref="C2619">IF(INDEX(F:F,ROW())&lt;&gt;"",INDEX(F:F,ROW()),IF(INDEX(E:E,ROW())&lt;&gt;0,INDEX(C:C,ROW()-1),0))</f>
        <v>0</v>
      </c>
      <c r="D2619" s="44" cm="1">
        <f t="array" ref="D2619">IF(INDEX(G:G,ROW())&lt;&gt;"",INDEX(G:G,ROW()),IF(INDEX(E:E,ROW())&lt;&gt;0,INDEX(D:D,ROW()-1),0))</f>
        <v>0</v>
      </c>
      <c r="E2619" s="217" cm="1">
        <f t="array" ref="E2619">IF(INDEX(I:I,ROW())&lt;&gt;"",VALUE(TRIM(LEFT(INDEX(I:I,ROW()),6))),0)</f>
        <v>0</v>
      </c>
      <c r="F2619" s="283"/>
      <c r="G2619" s="287"/>
      <c r="H2619" s="302"/>
      <c r="I2619" s="288"/>
      <c r="J2619" s="302"/>
      <c r="K2619" s="303"/>
      <c r="L2619" s="50"/>
      <c r="M2619" s="63"/>
    </row>
    <row r="2620" spans="1:13">
      <c r="A2620" s="44" cm="1">
        <f t="array" aca="1" ref="A2620" ca="1">IF(INDEX(B:B,ROW()),COUNTIF(OFFSET(INDEX(B:B,ROW()),ROW()*-1+6,,ROW()-5),TRUE),0)</f>
        <v>0</v>
      </c>
      <c r="B2620" s="44" t="b" cm="1">
        <f t="array" ref="B2620">AND(分科號=INDEX(E:E,ROW()),INDEX(D:D,ROW())&gt;=分起日,INDEX(D:D,ROW())&lt;=分訖日,IF(分專案="全部",TRUE,INDEX(J:J,ROW())=分專案))</f>
        <v>0</v>
      </c>
      <c r="C2620" s="45" cm="1">
        <f t="array" ref="C2620">IF(INDEX(F:F,ROW())&lt;&gt;"",INDEX(F:F,ROW()),IF(INDEX(E:E,ROW())&lt;&gt;0,INDEX(C:C,ROW()-1),0))</f>
        <v>0</v>
      </c>
      <c r="D2620" s="44" cm="1">
        <f t="array" ref="D2620">IF(INDEX(G:G,ROW())&lt;&gt;"",INDEX(G:G,ROW()),IF(INDEX(E:E,ROW())&lt;&gt;0,INDEX(D:D,ROW()-1),0))</f>
        <v>0</v>
      </c>
      <c r="E2620" s="217" cm="1">
        <f t="array" ref="E2620">IF(INDEX(I:I,ROW())&lt;&gt;"",VALUE(TRIM(LEFT(INDEX(I:I,ROW()),6))),0)</f>
        <v>0</v>
      </c>
      <c r="F2620" s="283"/>
      <c r="G2620" s="287"/>
      <c r="H2620" s="302"/>
      <c r="I2620" s="288"/>
      <c r="J2620" s="302"/>
      <c r="K2620" s="303"/>
      <c r="L2620" s="50"/>
      <c r="M2620" s="63"/>
    </row>
    <row r="2621" spans="1:13">
      <c r="A2621" s="44" cm="1">
        <f t="array" aca="1" ref="A2621" ca="1">IF(INDEX(B:B,ROW()),COUNTIF(OFFSET(INDEX(B:B,ROW()),ROW()*-1+6,,ROW()-5),TRUE),0)</f>
        <v>0</v>
      </c>
      <c r="B2621" s="44" t="b" cm="1">
        <f t="array" ref="B2621">AND(分科號=INDEX(E:E,ROW()),INDEX(D:D,ROW())&gt;=分起日,INDEX(D:D,ROW())&lt;=分訖日,IF(分專案="全部",TRUE,INDEX(J:J,ROW())=分專案))</f>
        <v>0</v>
      </c>
      <c r="C2621" s="45" cm="1">
        <f t="array" ref="C2621">IF(INDEX(F:F,ROW())&lt;&gt;"",INDEX(F:F,ROW()),IF(INDEX(E:E,ROW())&lt;&gt;0,INDEX(C:C,ROW()-1),0))</f>
        <v>0</v>
      </c>
      <c r="D2621" s="44" cm="1">
        <f t="array" ref="D2621">IF(INDEX(G:G,ROW())&lt;&gt;"",INDEX(G:G,ROW()),IF(INDEX(E:E,ROW())&lt;&gt;0,INDEX(D:D,ROW()-1),0))</f>
        <v>0</v>
      </c>
      <c r="E2621" s="217" cm="1">
        <f t="array" ref="E2621">IF(INDEX(I:I,ROW())&lt;&gt;"",VALUE(TRIM(LEFT(INDEX(I:I,ROW()),6))),0)</f>
        <v>0</v>
      </c>
      <c r="F2621" s="283"/>
      <c r="G2621" s="287"/>
      <c r="H2621" s="302"/>
      <c r="I2621" s="288"/>
      <c r="J2621" s="302"/>
      <c r="K2621" s="303"/>
      <c r="L2621" s="50"/>
      <c r="M2621" s="63"/>
    </row>
    <row r="2622" spans="1:13">
      <c r="A2622" s="44" cm="1">
        <f t="array" aca="1" ref="A2622" ca="1">IF(INDEX(B:B,ROW()),COUNTIF(OFFSET(INDEX(B:B,ROW()),ROW()*-1+6,,ROW()-5),TRUE),0)</f>
        <v>0</v>
      </c>
      <c r="B2622" s="44" t="b" cm="1">
        <f t="array" ref="B2622">AND(分科號=INDEX(E:E,ROW()),INDEX(D:D,ROW())&gt;=分起日,INDEX(D:D,ROW())&lt;=分訖日,IF(分專案="全部",TRUE,INDEX(J:J,ROW())=分專案))</f>
        <v>0</v>
      </c>
      <c r="C2622" s="45" cm="1">
        <f t="array" ref="C2622">IF(INDEX(F:F,ROW())&lt;&gt;"",INDEX(F:F,ROW()),IF(INDEX(E:E,ROW())&lt;&gt;0,INDEX(C:C,ROW()-1),0))</f>
        <v>0</v>
      </c>
      <c r="D2622" s="44" cm="1">
        <f t="array" ref="D2622">IF(INDEX(G:G,ROW())&lt;&gt;"",INDEX(G:G,ROW()),IF(INDEX(E:E,ROW())&lt;&gt;0,INDEX(D:D,ROW()-1),0))</f>
        <v>0</v>
      </c>
      <c r="E2622" s="217" cm="1">
        <f t="array" ref="E2622">IF(INDEX(I:I,ROW())&lt;&gt;"",VALUE(TRIM(LEFT(INDEX(I:I,ROW()),6))),0)</f>
        <v>0</v>
      </c>
      <c r="F2622" s="283"/>
      <c r="G2622" s="287"/>
      <c r="H2622" s="302"/>
      <c r="I2622" s="288"/>
      <c r="J2622" s="302"/>
      <c r="K2622" s="303"/>
      <c r="L2622" s="50"/>
      <c r="M2622" s="63"/>
    </row>
    <row r="2623" spans="1:13">
      <c r="A2623" s="44" cm="1">
        <f t="array" aca="1" ref="A2623" ca="1">IF(INDEX(B:B,ROW()),COUNTIF(OFFSET(INDEX(B:B,ROW()),ROW()*-1+6,,ROW()-5),TRUE),0)</f>
        <v>0</v>
      </c>
      <c r="B2623" s="44" t="b" cm="1">
        <f t="array" ref="B2623">AND(分科號=INDEX(E:E,ROW()),INDEX(D:D,ROW())&gt;=分起日,INDEX(D:D,ROW())&lt;=分訖日,IF(分專案="全部",TRUE,INDEX(J:J,ROW())=分專案))</f>
        <v>0</v>
      </c>
      <c r="C2623" s="45" cm="1">
        <f t="array" ref="C2623">IF(INDEX(F:F,ROW())&lt;&gt;"",INDEX(F:F,ROW()),IF(INDEX(E:E,ROW())&lt;&gt;0,INDEX(C:C,ROW()-1),0))</f>
        <v>0</v>
      </c>
      <c r="D2623" s="44" cm="1">
        <f t="array" ref="D2623">IF(INDEX(G:G,ROW())&lt;&gt;"",INDEX(G:G,ROW()),IF(INDEX(E:E,ROW())&lt;&gt;0,INDEX(D:D,ROW()-1),0))</f>
        <v>0</v>
      </c>
      <c r="E2623" s="217" cm="1">
        <f t="array" ref="E2623">IF(INDEX(I:I,ROW())&lt;&gt;"",VALUE(TRIM(LEFT(INDEX(I:I,ROW()),6))),0)</f>
        <v>0</v>
      </c>
      <c r="F2623" s="283"/>
      <c r="G2623" s="287"/>
      <c r="H2623" s="302"/>
      <c r="I2623" s="288"/>
      <c r="J2623" s="302"/>
      <c r="K2623" s="303"/>
      <c r="L2623" s="50"/>
      <c r="M2623" s="63"/>
    </row>
    <row r="2624" spans="1:13">
      <c r="A2624" s="44" cm="1">
        <f t="array" aca="1" ref="A2624" ca="1">IF(INDEX(B:B,ROW()),COUNTIF(OFFSET(INDEX(B:B,ROW()),ROW()*-1+6,,ROW()-5),TRUE),0)</f>
        <v>0</v>
      </c>
      <c r="B2624" s="44" t="b" cm="1">
        <f t="array" ref="B2624">AND(分科號=INDEX(E:E,ROW()),INDEX(D:D,ROW())&gt;=分起日,INDEX(D:D,ROW())&lt;=分訖日,IF(分專案="全部",TRUE,INDEX(J:J,ROW())=分專案))</f>
        <v>0</v>
      </c>
      <c r="C2624" s="45" cm="1">
        <f t="array" ref="C2624">IF(INDEX(F:F,ROW())&lt;&gt;"",INDEX(F:F,ROW()),IF(INDEX(E:E,ROW())&lt;&gt;0,INDEX(C:C,ROW()-1),0))</f>
        <v>0</v>
      </c>
      <c r="D2624" s="44" cm="1">
        <f t="array" ref="D2624">IF(INDEX(G:G,ROW())&lt;&gt;"",INDEX(G:G,ROW()),IF(INDEX(E:E,ROW())&lt;&gt;0,INDEX(D:D,ROW()-1),0))</f>
        <v>0</v>
      </c>
      <c r="E2624" s="217" cm="1">
        <f t="array" ref="E2624">IF(INDEX(I:I,ROW())&lt;&gt;"",VALUE(TRIM(LEFT(INDEX(I:I,ROW()),6))),0)</f>
        <v>0</v>
      </c>
      <c r="F2624" s="283"/>
      <c r="G2624" s="287"/>
      <c r="H2624" s="302"/>
      <c r="I2624" s="288"/>
      <c r="J2624" s="302"/>
      <c r="K2624" s="303"/>
      <c r="L2624" s="50"/>
      <c r="M2624" s="63"/>
    </row>
    <row r="2625" spans="1:13">
      <c r="A2625" s="44" cm="1">
        <f t="array" aca="1" ref="A2625" ca="1">IF(INDEX(B:B,ROW()),COUNTIF(OFFSET(INDEX(B:B,ROW()),ROW()*-1+6,,ROW()-5),TRUE),0)</f>
        <v>0</v>
      </c>
      <c r="B2625" s="44" t="b" cm="1">
        <f t="array" ref="B2625">AND(分科號=INDEX(E:E,ROW()),INDEX(D:D,ROW())&gt;=分起日,INDEX(D:D,ROW())&lt;=分訖日,IF(分專案="全部",TRUE,INDEX(J:J,ROW())=分專案))</f>
        <v>0</v>
      </c>
      <c r="C2625" s="45" cm="1">
        <f t="array" ref="C2625">IF(INDEX(F:F,ROW())&lt;&gt;"",INDEX(F:F,ROW()),IF(INDEX(E:E,ROW())&lt;&gt;0,INDEX(C:C,ROW()-1),0))</f>
        <v>0</v>
      </c>
      <c r="D2625" s="44" cm="1">
        <f t="array" ref="D2625">IF(INDEX(G:G,ROW())&lt;&gt;"",INDEX(G:G,ROW()),IF(INDEX(E:E,ROW())&lt;&gt;0,INDEX(D:D,ROW()-1),0))</f>
        <v>0</v>
      </c>
      <c r="E2625" s="217" cm="1">
        <f t="array" ref="E2625">IF(INDEX(I:I,ROW())&lt;&gt;"",VALUE(TRIM(LEFT(INDEX(I:I,ROW()),6))),0)</f>
        <v>0</v>
      </c>
      <c r="F2625" s="283"/>
      <c r="G2625" s="287"/>
      <c r="H2625" s="302"/>
      <c r="I2625" s="288"/>
      <c r="J2625" s="302"/>
      <c r="K2625" s="303"/>
      <c r="L2625" s="50"/>
      <c r="M2625" s="63"/>
    </row>
    <row r="2626" spans="1:13">
      <c r="A2626" s="44" cm="1">
        <f t="array" aca="1" ref="A2626" ca="1">IF(INDEX(B:B,ROW()),COUNTIF(OFFSET(INDEX(B:B,ROW()),ROW()*-1+6,,ROW()-5),TRUE),0)</f>
        <v>0</v>
      </c>
      <c r="B2626" s="44" t="b" cm="1">
        <f t="array" ref="B2626">AND(分科號=INDEX(E:E,ROW()),INDEX(D:D,ROW())&gt;=分起日,INDEX(D:D,ROW())&lt;=分訖日,IF(分專案="全部",TRUE,INDEX(J:J,ROW())=分專案))</f>
        <v>0</v>
      </c>
      <c r="C2626" s="45" cm="1">
        <f t="array" ref="C2626">IF(INDEX(F:F,ROW())&lt;&gt;"",INDEX(F:F,ROW()),IF(INDEX(E:E,ROW())&lt;&gt;0,INDEX(C:C,ROW()-1),0))</f>
        <v>0</v>
      </c>
      <c r="D2626" s="44" cm="1">
        <f t="array" ref="D2626">IF(INDEX(G:G,ROW())&lt;&gt;"",INDEX(G:G,ROW()),IF(INDEX(E:E,ROW())&lt;&gt;0,INDEX(D:D,ROW()-1),0))</f>
        <v>0</v>
      </c>
      <c r="E2626" s="217" cm="1">
        <f t="array" ref="E2626">IF(INDEX(I:I,ROW())&lt;&gt;"",VALUE(TRIM(LEFT(INDEX(I:I,ROW()),6))),0)</f>
        <v>0</v>
      </c>
      <c r="F2626" s="283"/>
      <c r="G2626" s="287"/>
      <c r="H2626" s="302"/>
      <c r="I2626" s="288"/>
      <c r="J2626" s="302"/>
      <c r="K2626" s="303"/>
      <c r="L2626" s="50"/>
      <c r="M2626" s="63"/>
    </row>
    <row r="2627" spans="1:13">
      <c r="A2627" s="44" cm="1">
        <f t="array" aca="1" ref="A2627" ca="1">IF(INDEX(B:B,ROW()),COUNTIF(OFFSET(INDEX(B:B,ROW()),ROW()*-1+6,,ROW()-5),TRUE),0)</f>
        <v>0</v>
      </c>
      <c r="B2627" s="44" t="b" cm="1">
        <f t="array" ref="B2627">AND(分科號=INDEX(E:E,ROW()),INDEX(D:D,ROW())&gt;=分起日,INDEX(D:D,ROW())&lt;=分訖日,IF(分專案="全部",TRUE,INDEX(J:J,ROW())=分專案))</f>
        <v>0</v>
      </c>
      <c r="C2627" s="45" cm="1">
        <f t="array" ref="C2627">IF(INDEX(F:F,ROW())&lt;&gt;"",INDEX(F:F,ROW()),IF(INDEX(E:E,ROW())&lt;&gt;0,INDEX(C:C,ROW()-1),0))</f>
        <v>0</v>
      </c>
      <c r="D2627" s="44" cm="1">
        <f t="array" ref="D2627">IF(INDEX(G:G,ROW())&lt;&gt;"",INDEX(G:G,ROW()),IF(INDEX(E:E,ROW())&lt;&gt;0,INDEX(D:D,ROW()-1),0))</f>
        <v>0</v>
      </c>
      <c r="E2627" s="217" cm="1">
        <f t="array" ref="E2627">IF(INDEX(I:I,ROW())&lt;&gt;"",VALUE(TRIM(LEFT(INDEX(I:I,ROW()),6))),0)</f>
        <v>0</v>
      </c>
      <c r="F2627" s="283"/>
      <c r="G2627" s="287"/>
      <c r="H2627" s="302"/>
      <c r="I2627" s="288"/>
      <c r="J2627" s="302"/>
      <c r="K2627" s="303"/>
      <c r="L2627" s="50"/>
      <c r="M2627" s="63"/>
    </row>
    <row r="2628" spans="1:13">
      <c r="A2628" s="44" cm="1">
        <f t="array" aca="1" ref="A2628" ca="1">IF(INDEX(B:B,ROW()),COUNTIF(OFFSET(INDEX(B:B,ROW()),ROW()*-1+6,,ROW()-5),TRUE),0)</f>
        <v>0</v>
      </c>
      <c r="B2628" s="44" t="b" cm="1">
        <f t="array" ref="B2628">AND(分科號=INDEX(E:E,ROW()),INDEX(D:D,ROW())&gt;=分起日,INDEX(D:D,ROW())&lt;=分訖日,IF(分專案="全部",TRUE,INDEX(J:J,ROW())=分專案))</f>
        <v>0</v>
      </c>
      <c r="C2628" s="45" cm="1">
        <f t="array" ref="C2628">IF(INDEX(F:F,ROW())&lt;&gt;"",INDEX(F:F,ROW()),IF(INDEX(E:E,ROW())&lt;&gt;0,INDEX(C:C,ROW()-1),0))</f>
        <v>0</v>
      </c>
      <c r="D2628" s="44" cm="1">
        <f t="array" ref="D2628">IF(INDEX(G:G,ROW())&lt;&gt;"",INDEX(G:G,ROW()),IF(INDEX(E:E,ROW())&lt;&gt;0,INDEX(D:D,ROW()-1),0))</f>
        <v>0</v>
      </c>
      <c r="E2628" s="217" cm="1">
        <f t="array" ref="E2628">IF(INDEX(I:I,ROW())&lt;&gt;"",VALUE(TRIM(LEFT(INDEX(I:I,ROW()),6))),0)</f>
        <v>0</v>
      </c>
      <c r="F2628" s="283"/>
      <c r="G2628" s="287"/>
      <c r="H2628" s="302"/>
      <c r="I2628" s="288"/>
      <c r="J2628" s="302"/>
      <c r="K2628" s="303"/>
      <c r="L2628" s="50"/>
      <c r="M2628" s="63"/>
    </row>
    <row r="2629" spans="1:13">
      <c r="A2629" s="44" cm="1">
        <f t="array" aca="1" ref="A2629" ca="1">IF(INDEX(B:B,ROW()),COUNTIF(OFFSET(INDEX(B:B,ROW()),ROW()*-1+6,,ROW()-5),TRUE),0)</f>
        <v>0</v>
      </c>
      <c r="B2629" s="44" t="b" cm="1">
        <f t="array" ref="B2629">AND(分科號=INDEX(E:E,ROW()),INDEX(D:D,ROW())&gt;=分起日,INDEX(D:D,ROW())&lt;=分訖日,IF(分專案="全部",TRUE,INDEX(J:J,ROW())=分專案))</f>
        <v>0</v>
      </c>
      <c r="C2629" s="45" cm="1">
        <f t="array" ref="C2629">IF(INDEX(F:F,ROW())&lt;&gt;"",INDEX(F:F,ROW()),IF(INDEX(E:E,ROW())&lt;&gt;0,INDEX(C:C,ROW()-1),0))</f>
        <v>0</v>
      </c>
      <c r="D2629" s="44" cm="1">
        <f t="array" ref="D2629">IF(INDEX(G:G,ROW())&lt;&gt;"",INDEX(G:G,ROW()),IF(INDEX(E:E,ROW())&lt;&gt;0,INDEX(D:D,ROW()-1),0))</f>
        <v>0</v>
      </c>
      <c r="E2629" s="217" cm="1">
        <f t="array" ref="E2629">IF(INDEX(I:I,ROW())&lt;&gt;"",VALUE(TRIM(LEFT(INDEX(I:I,ROW()),6))),0)</f>
        <v>0</v>
      </c>
      <c r="F2629" s="283"/>
      <c r="G2629" s="287"/>
      <c r="H2629" s="302"/>
      <c r="I2629" s="288"/>
      <c r="J2629" s="302"/>
      <c r="K2629" s="303"/>
      <c r="L2629" s="50"/>
      <c r="M2629" s="63"/>
    </row>
    <row r="2630" spans="1:13">
      <c r="A2630" s="44" cm="1">
        <f t="array" aca="1" ref="A2630" ca="1">IF(INDEX(B:B,ROW()),COUNTIF(OFFSET(INDEX(B:B,ROW()),ROW()*-1+6,,ROW()-5),TRUE),0)</f>
        <v>0</v>
      </c>
      <c r="B2630" s="44" t="b" cm="1">
        <f t="array" ref="B2630">AND(分科號=INDEX(E:E,ROW()),INDEX(D:D,ROW())&gt;=分起日,INDEX(D:D,ROW())&lt;=分訖日,IF(分專案="全部",TRUE,INDEX(J:J,ROW())=分專案))</f>
        <v>0</v>
      </c>
      <c r="C2630" s="45" cm="1">
        <f t="array" ref="C2630">IF(INDEX(F:F,ROW())&lt;&gt;"",INDEX(F:F,ROW()),IF(INDEX(E:E,ROW())&lt;&gt;0,INDEX(C:C,ROW()-1),0))</f>
        <v>0</v>
      </c>
      <c r="D2630" s="44" cm="1">
        <f t="array" ref="D2630">IF(INDEX(G:G,ROW())&lt;&gt;"",INDEX(G:G,ROW()),IF(INDEX(E:E,ROW())&lt;&gt;0,INDEX(D:D,ROW()-1),0))</f>
        <v>0</v>
      </c>
      <c r="E2630" s="217" cm="1">
        <f t="array" ref="E2630">IF(INDEX(I:I,ROW())&lt;&gt;"",VALUE(TRIM(LEFT(INDEX(I:I,ROW()),6))),0)</f>
        <v>0</v>
      </c>
      <c r="F2630" s="283"/>
      <c r="G2630" s="287"/>
      <c r="H2630" s="302"/>
      <c r="I2630" s="288"/>
      <c r="J2630" s="302"/>
      <c r="K2630" s="303"/>
      <c r="L2630" s="50"/>
      <c r="M2630" s="63"/>
    </row>
    <row r="2631" spans="1:13">
      <c r="A2631" s="44" cm="1">
        <f t="array" aca="1" ref="A2631" ca="1">IF(INDEX(B:B,ROW()),COUNTIF(OFFSET(INDEX(B:B,ROW()),ROW()*-1+6,,ROW()-5),TRUE),0)</f>
        <v>0</v>
      </c>
      <c r="B2631" s="44" t="b" cm="1">
        <f t="array" ref="B2631">AND(分科號=INDEX(E:E,ROW()),INDEX(D:D,ROW())&gt;=分起日,INDEX(D:D,ROW())&lt;=分訖日,IF(分專案="全部",TRUE,INDEX(J:J,ROW())=分專案))</f>
        <v>0</v>
      </c>
      <c r="C2631" s="45" cm="1">
        <f t="array" ref="C2631">IF(INDEX(F:F,ROW())&lt;&gt;"",INDEX(F:F,ROW()),IF(INDEX(E:E,ROW())&lt;&gt;0,INDEX(C:C,ROW()-1),0))</f>
        <v>0</v>
      </c>
      <c r="D2631" s="44" cm="1">
        <f t="array" ref="D2631">IF(INDEX(G:G,ROW())&lt;&gt;"",INDEX(G:G,ROW()),IF(INDEX(E:E,ROW())&lt;&gt;0,INDEX(D:D,ROW()-1),0))</f>
        <v>0</v>
      </c>
      <c r="E2631" s="217" cm="1">
        <f t="array" ref="E2631">IF(INDEX(I:I,ROW())&lt;&gt;"",VALUE(TRIM(LEFT(INDEX(I:I,ROW()),6))),0)</f>
        <v>0</v>
      </c>
      <c r="F2631" s="283"/>
      <c r="G2631" s="287"/>
      <c r="H2631" s="302"/>
      <c r="I2631" s="288"/>
      <c r="J2631" s="302"/>
      <c r="K2631" s="303"/>
      <c r="L2631" s="50"/>
      <c r="M2631" s="63"/>
    </row>
    <row r="2632" spans="1:13">
      <c r="A2632" s="44" cm="1">
        <f t="array" aca="1" ref="A2632" ca="1">IF(INDEX(B:B,ROW()),COUNTIF(OFFSET(INDEX(B:B,ROW()),ROW()*-1+6,,ROW()-5),TRUE),0)</f>
        <v>0</v>
      </c>
      <c r="B2632" s="44" t="b" cm="1">
        <f t="array" ref="B2632">AND(分科號=INDEX(E:E,ROW()),INDEX(D:D,ROW())&gt;=分起日,INDEX(D:D,ROW())&lt;=分訖日,IF(分專案="全部",TRUE,INDEX(J:J,ROW())=分專案))</f>
        <v>0</v>
      </c>
      <c r="C2632" s="45" cm="1">
        <f t="array" ref="C2632">IF(INDEX(F:F,ROW())&lt;&gt;"",INDEX(F:F,ROW()),IF(INDEX(E:E,ROW())&lt;&gt;0,INDEX(C:C,ROW()-1),0))</f>
        <v>0</v>
      </c>
      <c r="D2632" s="44" cm="1">
        <f t="array" ref="D2632">IF(INDEX(G:G,ROW())&lt;&gt;"",INDEX(G:G,ROW()),IF(INDEX(E:E,ROW())&lt;&gt;0,INDEX(D:D,ROW()-1),0))</f>
        <v>0</v>
      </c>
      <c r="E2632" s="217" cm="1">
        <f t="array" ref="E2632">IF(INDEX(I:I,ROW())&lt;&gt;"",VALUE(TRIM(LEFT(INDEX(I:I,ROW()),6))),0)</f>
        <v>0</v>
      </c>
      <c r="F2632" s="283"/>
      <c r="G2632" s="287"/>
      <c r="H2632" s="302"/>
      <c r="I2632" s="288"/>
      <c r="J2632" s="302"/>
      <c r="K2632" s="303"/>
      <c r="L2632" s="50"/>
      <c r="M2632" s="63"/>
    </row>
    <row r="2633" spans="1:13">
      <c r="A2633" s="44" cm="1">
        <f t="array" aca="1" ref="A2633" ca="1">IF(INDEX(B:B,ROW()),COUNTIF(OFFSET(INDEX(B:B,ROW()),ROW()*-1+6,,ROW()-5),TRUE),0)</f>
        <v>0</v>
      </c>
      <c r="B2633" s="44" t="b" cm="1">
        <f t="array" ref="B2633">AND(分科號=INDEX(E:E,ROW()),INDEX(D:D,ROW())&gt;=分起日,INDEX(D:D,ROW())&lt;=分訖日,IF(分專案="全部",TRUE,INDEX(J:J,ROW())=分專案))</f>
        <v>0</v>
      </c>
      <c r="C2633" s="45" cm="1">
        <f t="array" ref="C2633">IF(INDEX(F:F,ROW())&lt;&gt;"",INDEX(F:F,ROW()),IF(INDEX(E:E,ROW())&lt;&gt;0,INDEX(C:C,ROW()-1),0))</f>
        <v>0</v>
      </c>
      <c r="D2633" s="44" cm="1">
        <f t="array" ref="D2633">IF(INDEX(G:G,ROW())&lt;&gt;"",INDEX(G:G,ROW()),IF(INDEX(E:E,ROW())&lt;&gt;0,INDEX(D:D,ROW()-1),0))</f>
        <v>0</v>
      </c>
      <c r="E2633" s="217" cm="1">
        <f t="array" ref="E2633">IF(INDEX(I:I,ROW())&lt;&gt;"",VALUE(TRIM(LEFT(INDEX(I:I,ROW()),6))),0)</f>
        <v>0</v>
      </c>
      <c r="F2633" s="283"/>
      <c r="G2633" s="287"/>
      <c r="H2633" s="302"/>
      <c r="I2633" s="288"/>
      <c r="J2633" s="302"/>
      <c r="K2633" s="303"/>
      <c r="L2633" s="50"/>
      <c r="M2633" s="63"/>
    </row>
    <row r="2634" spans="1:13">
      <c r="A2634" s="44" cm="1">
        <f t="array" aca="1" ref="A2634" ca="1">IF(INDEX(B:B,ROW()),COUNTIF(OFFSET(INDEX(B:B,ROW()),ROW()*-1+6,,ROW()-5),TRUE),0)</f>
        <v>0</v>
      </c>
      <c r="B2634" s="44" t="b" cm="1">
        <f t="array" ref="B2634">AND(分科號=INDEX(E:E,ROW()),INDEX(D:D,ROW())&gt;=分起日,INDEX(D:D,ROW())&lt;=分訖日,IF(分專案="全部",TRUE,INDEX(J:J,ROW())=分專案))</f>
        <v>0</v>
      </c>
      <c r="C2634" s="45" cm="1">
        <f t="array" ref="C2634">IF(INDEX(F:F,ROW())&lt;&gt;"",INDEX(F:F,ROW()),IF(INDEX(E:E,ROW())&lt;&gt;0,INDEX(C:C,ROW()-1),0))</f>
        <v>0</v>
      </c>
      <c r="D2634" s="44" cm="1">
        <f t="array" ref="D2634">IF(INDEX(G:G,ROW())&lt;&gt;"",INDEX(G:G,ROW()),IF(INDEX(E:E,ROW())&lt;&gt;0,INDEX(D:D,ROW()-1),0))</f>
        <v>0</v>
      </c>
      <c r="E2634" s="217" cm="1">
        <f t="array" ref="E2634">IF(INDEX(I:I,ROW())&lt;&gt;"",VALUE(TRIM(LEFT(INDEX(I:I,ROW()),6))),0)</f>
        <v>0</v>
      </c>
      <c r="F2634" s="283"/>
      <c r="G2634" s="287"/>
      <c r="H2634" s="302"/>
      <c r="I2634" s="288"/>
      <c r="J2634" s="302"/>
      <c r="K2634" s="303"/>
      <c r="L2634" s="50"/>
      <c r="M2634" s="63"/>
    </row>
    <row r="2635" spans="1:13">
      <c r="A2635" s="44" cm="1">
        <f t="array" aca="1" ref="A2635" ca="1">IF(INDEX(B:B,ROW()),COUNTIF(OFFSET(INDEX(B:B,ROW()),ROW()*-1+6,,ROW()-5),TRUE),0)</f>
        <v>0</v>
      </c>
      <c r="B2635" s="44" t="b" cm="1">
        <f t="array" ref="B2635">AND(分科號=INDEX(E:E,ROW()),INDEX(D:D,ROW())&gt;=分起日,INDEX(D:D,ROW())&lt;=分訖日,IF(分專案="全部",TRUE,INDEX(J:J,ROW())=分專案))</f>
        <v>0</v>
      </c>
      <c r="C2635" s="45" cm="1">
        <f t="array" ref="C2635">IF(INDEX(F:F,ROW())&lt;&gt;"",INDEX(F:F,ROW()),IF(INDEX(E:E,ROW())&lt;&gt;0,INDEX(C:C,ROW()-1),0))</f>
        <v>0</v>
      </c>
      <c r="D2635" s="44" cm="1">
        <f t="array" ref="D2635">IF(INDEX(G:G,ROW())&lt;&gt;"",INDEX(G:G,ROW()),IF(INDEX(E:E,ROW())&lt;&gt;0,INDEX(D:D,ROW()-1),0))</f>
        <v>0</v>
      </c>
      <c r="E2635" s="217" cm="1">
        <f t="array" ref="E2635">IF(INDEX(I:I,ROW())&lt;&gt;"",VALUE(TRIM(LEFT(INDEX(I:I,ROW()),6))),0)</f>
        <v>0</v>
      </c>
      <c r="F2635" s="283"/>
      <c r="G2635" s="287"/>
      <c r="H2635" s="302"/>
      <c r="I2635" s="288"/>
      <c r="J2635" s="302"/>
      <c r="K2635" s="303"/>
      <c r="L2635" s="50"/>
      <c r="M2635" s="63"/>
    </row>
    <row r="2636" spans="1:13">
      <c r="A2636" s="44" cm="1">
        <f t="array" aca="1" ref="A2636" ca="1">IF(INDEX(B:B,ROW()),COUNTIF(OFFSET(INDEX(B:B,ROW()),ROW()*-1+6,,ROW()-5),TRUE),0)</f>
        <v>0</v>
      </c>
      <c r="B2636" s="44" t="b" cm="1">
        <f t="array" ref="B2636">AND(分科號=INDEX(E:E,ROW()),INDEX(D:D,ROW())&gt;=分起日,INDEX(D:D,ROW())&lt;=分訖日,IF(分專案="全部",TRUE,INDEX(J:J,ROW())=分專案))</f>
        <v>0</v>
      </c>
      <c r="C2636" s="45" cm="1">
        <f t="array" ref="C2636">IF(INDEX(F:F,ROW())&lt;&gt;"",INDEX(F:F,ROW()),IF(INDEX(E:E,ROW())&lt;&gt;0,INDEX(C:C,ROW()-1),0))</f>
        <v>0</v>
      </c>
      <c r="D2636" s="44" cm="1">
        <f t="array" ref="D2636">IF(INDEX(G:G,ROW())&lt;&gt;"",INDEX(G:G,ROW()),IF(INDEX(E:E,ROW())&lt;&gt;0,INDEX(D:D,ROW()-1),0))</f>
        <v>0</v>
      </c>
      <c r="E2636" s="217" cm="1">
        <f t="array" ref="E2636">IF(INDEX(I:I,ROW())&lt;&gt;"",VALUE(TRIM(LEFT(INDEX(I:I,ROW()),6))),0)</f>
        <v>0</v>
      </c>
      <c r="F2636" s="283"/>
      <c r="G2636" s="287"/>
      <c r="H2636" s="302"/>
      <c r="I2636" s="288"/>
      <c r="J2636" s="302"/>
      <c r="K2636" s="303"/>
      <c r="L2636" s="50"/>
      <c r="M2636" s="63"/>
    </row>
    <row r="2637" spans="1:13">
      <c r="A2637" s="44" cm="1">
        <f t="array" aca="1" ref="A2637" ca="1">IF(INDEX(B:B,ROW()),COUNTIF(OFFSET(INDEX(B:B,ROW()),ROW()*-1+6,,ROW()-5),TRUE),0)</f>
        <v>0</v>
      </c>
      <c r="B2637" s="44" t="b" cm="1">
        <f t="array" ref="B2637">AND(分科號=INDEX(E:E,ROW()),INDEX(D:D,ROW())&gt;=分起日,INDEX(D:D,ROW())&lt;=分訖日,IF(分專案="全部",TRUE,INDEX(J:J,ROW())=分專案))</f>
        <v>0</v>
      </c>
      <c r="C2637" s="45" cm="1">
        <f t="array" ref="C2637">IF(INDEX(F:F,ROW())&lt;&gt;"",INDEX(F:F,ROW()),IF(INDEX(E:E,ROW())&lt;&gt;0,INDEX(C:C,ROW()-1),0))</f>
        <v>0</v>
      </c>
      <c r="D2637" s="44" cm="1">
        <f t="array" ref="D2637">IF(INDEX(G:G,ROW())&lt;&gt;"",INDEX(G:G,ROW()),IF(INDEX(E:E,ROW())&lt;&gt;0,INDEX(D:D,ROW()-1),0))</f>
        <v>0</v>
      </c>
      <c r="E2637" s="217" cm="1">
        <f t="array" ref="E2637">IF(INDEX(I:I,ROW())&lt;&gt;"",VALUE(TRIM(LEFT(INDEX(I:I,ROW()),6))),0)</f>
        <v>0</v>
      </c>
      <c r="F2637" s="283"/>
      <c r="G2637" s="287"/>
      <c r="H2637" s="302"/>
      <c r="I2637" s="288"/>
      <c r="J2637" s="302"/>
      <c r="K2637" s="303"/>
      <c r="L2637" s="50"/>
      <c r="M2637" s="63"/>
    </row>
    <row r="2638" spans="1:13">
      <c r="A2638" s="44" cm="1">
        <f t="array" aca="1" ref="A2638" ca="1">IF(INDEX(B:B,ROW()),COUNTIF(OFFSET(INDEX(B:B,ROW()),ROW()*-1+6,,ROW()-5),TRUE),0)</f>
        <v>0</v>
      </c>
      <c r="B2638" s="44" t="b" cm="1">
        <f t="array" ref="B2638">AND(分科號=INDEX(E:E,ROW()),INDEX(D:D,ROW())&gt;=分起日,INDEX(D:D,ROW())&lt;=分訖日,IF(分專案="全部",TRUE,INDEX(J:J,ROW())=分專案))</f>
        <v>0</v>
      </c>
      <c r="C2638" s="45" cm="1">
        <f t="array" ref="C2638">IF(INDEX(F:F,ROW())&lt;&gt;"",INDEX(F:F,ROW()),IF(INDEX(E:E,ROW())&lt;&gt;0,INDEX(C:C,ROW()-1),0))</f>
        <v>0</v>
      </c>
      <c r="D2638" s="44" cm="1">
        <f t="array" ref="D2638">IF(INDEX(G:G,ROW())&lt;&gt;"",INDEX(G:G,ROW()),IF(INDEX(E:E,ROW())&lt;&gt;0,INDEX(D:D,ROW()-1),0))</f>
        <v>0</v>
      </c>
      <c r="E2638" s="217" cm="1">
        <f t="array" ref="E2638">IF(INDEX(I:I,ROW())&lt;&gt;"",VALUE(TRIM(LEFT(INDEX(I:I,ROW()),6))),0)</f>
        <v>0</v>
      </c>
      <c r="F2638" s="283"/>
      <c r="G2638" s="287"/>
      <c r="H2638" s="302"/>
      <c r="I2638" s="288"/>
      <c r="J2638" s="302"/>
      <c r="K2638" s="303"/>
      <c r="L2638" s="50"/>
      <c r="M2638" s="63"/>
    </row>
    <row r="2639" spans="1:13">
      <c r="A2639" s="44" cm="1">
        <f t="array" aca="1" ref="A2639" ca="1">IF(INDEX(B:B,ROW()),COUNTIF(OFFSET(INDEX(B:B,ROW()),ROW()*-1+6,,ROW()-5),TRUE),0)</f>
        <v>0</v>
      </c>
      <c r="B2639" s="44" t="b" cm="1">
        <f t="array" ref="B2639">AND(分科號=INDEX(E:E,ROW()),INDEX(D:D,ROW())&gt;=分起日,INDEX(D:D,ROW())&lt;=分訖日,IF(分專案="全部",TRUE,INDEX(J:J,ROW())=分專案))</f>
        <v>0</v>
      </c>
      <c r="C2639" s="45" cm="1">
        <f t="array" ref="C2639">IF(INDEX(F:F,ROW())&lt;&gt;"",INDEX(F:F,ROW()),IF(INDEX(E:E,ROW())&lt;&gt;0,INDEX(C:C,ROW()-1),0))</f>
        <v>0</v>
      </c>
      <c r="D2639" s="44" cm="1">
        <f t="array" ref="D2639">IF(INDEX(G:G,ROW())&lt;&gt;"",INDEX(G:G,ROW()),IF(INDEX(E:E,ROW())&lt;&gt;0,INDEX(D:D,ROW()-1),0))</f>
        <v>0</v>
      </c>
      <c r="E2639" s="217" cm="1">
        <f t="array" ref="E2639">IF(INDEX(I:I,ROW())&lt;&gt;"",VALUE(TRIM(LEFT(INDEX(I:I,ROW()),6))),0)</f>
        <v>0</v>
      </c>
      <c r="F2639" s="283"/>
      <c r="G2639" s="287"/>
      <c r="H2639" s="302"/>
      <c r="I2639" s="288"/>
      <c r="J2639" s="302"/>
      <c r="K2639" s="303"/>
      <c r="L2639" s="50"/>
      <c r="M2639" s="63"/>
    </row>
    <row r="2640" spans="1:13">
      <c r="A2640" s="44" cm="1">
        <f t="array" aca="1" ref="A2640" ca="1">IF(INDEX(B:B,ROW()),COUNTIF(OFFSET(INDEX(B:B,ROW()),ROW()*-1+6,,ROW()-5),TRUE),0)</f>
        <v>0</v>
      </c>
      <c r="B2640" s="44" t="b" cm="1">
        <f t="array" ref="B2640">AND(分科號=INDEX(E:E,ROW()),INDEX(D:D,ROW())&gt;=分起日,INDEX(D:D,ROW())&lt;=分訖日,IF(分專案="全部",TRUE,INDEX(J:J,ROW())=分專案))</f>
        <v>0</v>
      </c>
      <c r="C2640" s="45" cm="1">
        <f t="array" ref="C2640">IF(INDEX(F:F,ROW())&lt;&gt;"",INDEX(F:F,ROW()),IF(INDEX(E:E,ROW())&lt;&gt;0,INDEX(C:C,ROW()-1),0))</f>
        <v>0</v>
      </c>
      <c r="D2640" s="44" cm="1">
        <f t="array" ref="D2640">IF(INDEX(G:G,ROW())&lt;&gt;"",INDEX(G:G,ROW()),IF(INDEX(E:E,ROW())&lt;&gt;0,INDEX(D:D,ROW()-1),0))</f>
        <v>0</v>
      </c>
      <c r="E2640" s="217" cm="1">
        <f t="array" ref="E2640">IF(INDEX(I:I,ROW())&lt;&gt;"",VALUE(TRIM(LEFT(INDEX(I:I,ROW()),6))),0)</f>
        <v>0</v>
      </c>
      <c r="F2640" s="283"/>
      <c r="G2640" s="287"/>
      <c r="H2640" s="302"/>
      <c r="I2640" s="288"/>
      <c r="J2640" s="302"/>
      <c r="K2640" s="303"/>
      <c r="L2640" s="50"/>
      <c r="M2640" s="63"/>
    </row>
    <row r="2641" spans="1:13">
      <c r="A2641" s="44" cm="1">
        <f t="array" aca="1" ref="A2641" ca="1">IF(INDEX(B:B,ROW()),COUNTIF(OFFSET(INDEX(B:B,ROW()),ROW()*-1+6,,ROW()-5),TRUE),0)</f>
        <v>0</v>
      </c>
      <c r="B2641" s="44" t="b" cm="1">
        <f t="array" ref="B2641">AND(分科號=INDEX(E:E,ROW()),INDEX(D:D,ROW())&gt;=分起日,INDEX(D:D,ROW())&lt;=分訖日,IF(分專案="全部",TRUE,INDEX(J:J,ROW())=分專案))</f>
        <v>0</v>
      </c>
      <c r="C2641" s="45" cm="1">
        <f t="array" ref="C2641">IF(INDEX(F:F,ROW())&lt;&gt;"",INDEX(F:F,ROW()),IF(INDEX(E:E,ROW())&lt;&gt;0,INDEX(C:C,ROW()-1),0))</f>
        <v>0</v>
      </c>
      <c r="D2641" s="44" cm="1">
        <f t="array" ref="D2641">IF(INDEX(G:G,ROW())&lt;&gt;"",INDEX(G:G,ROW()),IF(INDEX(E:E,ROW())&lt;&gt;0,INDEX(D:D,ROW()-1),0))</f>
        <v>0</v>
      </c>
      <c r="E2641" s="217" cm="1">
        <f t="array" ref="E2641">IF(INDEX(I:I,ROW())&lt;&gt;"",VALUE(TRIM(LEFT(INDEX(I:I,ROW()),6))),0)</f>
        <v>0</v>
      </c>
      <c r="F2641" s="283"/>
      <c r="G2641" s="287"/>
      <c r="H2641" s="302"/>
      <c r="I2641" s="288"/>
      <c r="J2641" s="302"/>
      <c r="K2641" s="303"/>
      <c r="L2641" s="50"/>
      <c r="M2641" s="63"/>
    </row>
    <row r="2642" spans="1:13">
      <c r="A2642" s="44" cm="1">
        <f t="array" aca="1" ref="A2642" ca="1">IF(INDEX(B:B,ROW()),COUNTIF(OFFSET(INDEX(B:B,ROW()),ROW()*-1+6,,ROW()-5),TRUE),0)</f>
        <v>0</v>
      </c>
      <c r="B2642" s="44" t="b" cm="1">
        <f t="array" ref="B2642">AND(分科號=INDEX(E:E,ROW()),INDEX(D:D,ROW())&gt;=分起日,INDEX(D:D,ROW())&lt;=分訖日,IF(分專案="全部",TRUE,INDEX(J:J,ROW())=分專案))</f>
        <v>0</v>
      </c>
      <c r="C2642" s="45" cm="1">
        <f t="array" ref="C2642">IF(INDEX(F:F,ROW())&lt;&gt;"",INDEX(F:F,ROW()),IF(INDEX(E:E,ROW())&lt;&gt;0,INDEX(C:C,ROW()-1),0))</f>
        <v>0</v>
      </c>
      <c r="D2642" s="44" cm="1">
        <f t="array" ref="D2642">IF(INDEX(G:G,ROW())&lt;&gt;"",INDEX(G:G,ROW()),IF(INDEX(E:E,ROW())&lt;&gt;0,INDEX(D:D,ROW()-1),0))</f>
        <v>0</v>
      </c>
      <c r="E2642" s="217" cm="1">
        <f t="array" ref="E2642">IF(INDEX(I:I,ROW())&lt;&gt;"",VALUE(TRIM(LEFT(INDEX(I:I,ROW()),6))),0)</f>
        <v>0</v>
      </c>
      <c r="F2642" s="283"/>
      <c r="G2642" s="287"/>
      <c r="H2642" s="302"/>
      <c r="I2642" s="288"/>
      <c r="J2642" s="302"/>
      <c r="K2642" s="303"/>
      <c r="L2642" s="50"/>
      <c r="M2642" s="63"/>
    </row>
    <row r="2643" spans="1:13">
      <c r="A2643" s="44" cm="1">
        <f t="array" aca="1" ref="A2643" ca="1">IF(INDEX(B:B,ROW()),COUNTIF(OFFSET(INDEX(B:B,ROW()),ROW()*-1+6,,ROW()-5),TRUE),0)</f>
        <v>0</v>
      </c>
      <c r="B2643" s="44" t="b" cm="1">
        <f t="array" ref="B2643">AND(分科號=INDEX(E:E,ROW()),INDEX(D:D,ROW())&gt;=分起日,INDEX(D:D,ROW())&lt;=分訖日,IF(分專案="全部",TRUE,INDEX(J:J,ROW())=分專案))</f>
        <v>0</v>
      </c>
      <c r="C2643" s="45" cm="1">
        <f t="array" ref="C2643">IF(INDEX(F:F,ROW())&lt;&gt;"",INDEX(F:F,ROW()),IF(INDEX(E:E,ROW())&lt;&gt;0,INDEX(C:C,ROW()-1),0))</f>
        <v>0</v>
      </c>
      <c r="D2643" s="44" cm="1">
        <f t="array" ref="D2643">IF(INDEX(G:G,ROW())&lt;&gt;"",INDEX(G:G,ROW()),IF(INDEX(E:E,ROW())&lt;&gt;0,INDEX(D:D,ROW()-1),0))</f>
        <v>0</v>
      </c>
      <c r="E2643" s="217" cm="1">
        <f t="array" ref="E2643">IF(INDEX(I:I,ROW())&lt;&gt;"",VALUE(TRIM(LEFT(INDEX(I:I,ROW()),6))),0)</f>
        <v>0</v>
      </c>
      <c r="F2643" s="283"/>
      <c r="G2643" s="287"/>
      <c r="H2643" s="302"/>
      <c r="I2643" s="288"/>
      <c r="J2643" s="302"/>
      <c r="K2643" s="303"/>
      <c r="L2643" s="50"/>
      <c r="M2643" s="63"/>
    </row>
    <row r="2644" spans="1:13">
      <c r="A2644" s="44" cm="1">
        <f t="array" aca="1" ref="A2644" ca="1">IF(INDEX(B:B,ROW()),COUNTIF(OFFSET(INDEX(B:B,ROW()),ROW()*-1+6,,ROW()-5),TRUE),0)</f>
        <v>0</v>
      </c>
      <c r="B2644" s="44" t="b" cm="1">
        <f t="array" ref="B2644">AND(分科號=INDEX(E:E,ROW()),INDEX(D:D,ROW())&gt;=分起日,INDEX(D:D,ROW())&lt;=分訖日,IF(分專案="全部",TRUE,INDEX(J:J,ROW())=分專案))</f>
        <v>0</v>
      </c>
      <c r="C2644" s="45" cm="1">
        <f t="array" ref="C2644">IF(INDEX(F:F,ROW())&lt;&gt;"",INDEX(F:F,ROW()),IF(INDEX(E:E,ROW())&lt;&gt;0,INDEX(C:C,ROW()-1),0))</f>
        <v>0</v>
      </c>
      <c r="D2644" s="44" cm="1">
        <f t="array" ref="D2644">IF(INDEX(G:G,ROW())&lt;&gt;"",INDEX(G:G,ROW()),IF(INDEX(E:E,ROW())&lt;&gt;0,INDEX(D:D,ROW()-1),0))</f>
        <v>0</v>
      </c>
      <c r="E2644" s="217" cm="1">
        <f t="array" ref="E2644">IF(INDEX(I:I,ROW())&lt;&gt;"",VALUE(TRIM(LEFT(INDEX(I:I,ROW()),6))),0)</f>
        <v>0</v>
      </c>
      <c r="F2644" s="283"/>
      <c r="G2644" s="287"/>
      <c r="H2644" s="302"/>
      <c r="I2644" s="288"/>
      <c r="J2644" s="302"/>
      <c r="K2644" s="303"/>
      <c r="L2644" s="50"/>
      <c r="M2644" s="63"/>
    </row>
    <row r="2645" spans="1:13">
      <c r="A2645" s="44" cm="1">
        <f t="array" aca="1" ref="A2645" ca="1">IF(INDEX(B:B,ROW()),COUNTIF(OFFSET(INDEX(B:B,ROW()),ROW()*-1+6,,ROW()-5),TRUE),0)</f>
        <v>0</v>
      </c>
      <c r="B2645" s="44" t="b" cm="1">
        <f t="array" ref="B2645">AND(分科號=INDEX(E:E,ROW()),INDEX(D:D,ROW())&gt;=分起日,INDEX(D:D,ROW())&lt;=分訖日,IF(分專案="全部",TRUE,INDEX(J:J,ROW())=分專案))</f>
        <v>0</v>
      </c>
      <c r="C2645" s="45" cm="1">
        <f t="array" ref="C2645">IF(INDEX(F:F,ROW())&lt;&gt;"",INDEX(F:F,ROW()),IF(INDEX(E:E,ROW())&lt;&gt;0,INDEX(C:C,ROW()-1),0))</f>
        <v>0</v>
      </c>
      <c r="D2645" s="44" cm="1">
        <f t="array" ref="D2645">IF(INDEX(G:G,ROW())&lt;&gt;"",INDEX(G:G,ROW()),IF(INDEX(E:E,ROW())&lt;&gt;0,INDEX(D:D,ROW()-1),0))</f>
        <v>0</v>
      </c>
      <c r="E2645" s="217" cm="1">
        <f t="array" ref="E2645">IF(INDEX(I:I,ROW())&lt;&gt;"",VALUE(TRIM(LEFT(INDEX(I:I,ROW()),6))),0)</f>
        <v>0</v>
      </c>
      <c r="F2645" s="283"/>
      <c r="G2645" s="287"/>
      <c r="H2645" s="302"/>
      <c r="I2645" s="288"/>
      <c r="J2645" s="302"/>
      <c r="K2645" s="303"/>
      <c r="L2645" s="50"/>
      <c r="M2645" s="63"/>
    </row>
    <row r="2646" spans="1:13">
      <c r="A2646" s="44" cm="1">
        <f t="array" aca="1" ref="A2646" ca="1">IF(INDEX(B:B,ROW()),COUNTIF(OFFSET(INDEX(B:B,ROW()),ROW()*-1+6,,ROW()-5),TRUE),0)</f>
        <v>0</v>
      </c>
      <c r="B2646" s="44" t="b" cm="1">
        <f t="array" ref="B2646">AND(分科號=INDEX(E:E,ROW()),INDEX(D:D,ROW())&gt;=分起日,INDEX(D:D,ROW())&lt;=分訖日,IF(分專案="全部",TRUE,INDEX(J:J,ROW())=分專案))</f>
        <v>0</v>
      </c>
      <c r="C2646" s="45" cm="1">
        <f t="array" ref="C2646">IF(INDEX(F:F,ROW())&lt;&gt;"",INDEX(F:F,ROW()),IF(INDEX(E:E,ROW())&lt;&gt;0,INDEX(C:C,ROW()-1),0))</f>
        <v>0</v>
      </c>
      <c r="D2646" s="44" cm="1">
        <f t="array" ref="D2646">IF(INDEX(G:G,ROW())&lt;&gt;"",INDEX(G:G,ROW()),IF(INDEX(E:E,ROW())&lt;&gt;0,INDEX(D:D,ROW()-1),0))</f>
        <v>0</v>
      </c>
      <c r="E2646" s="217" cm="1">
        <f t="array" ref="E2646">IF(INDEX(I:I,ROW())&lt;&gt;"",VALUE(TRIM(LEFT(INDEX(I:I,ROW()),6))),0)</f>
        <v>0</v>
      </c>
      <c r="F2646" s="283"/>
      <c r="G2646" s="287"/>
      <c r="H2646" s="302"/>
      <c r="I2646" s="288"/>
      <c r="J2646" s="302"/>
      <c r="K2646" s="303"/>
      <c r="L2646" s="50"/>
      <c r="M2646" s="63"/>
    </row>
    <row r="2647" spans="1:13">
      <c r="A2647" s="44" cm="1">
        <f t="array" aca="1" ref="A2647" ca="1">IF(INDEX(B:B,ROW()),COUNTIF(OFFSET(INDEX(B:B,ROW()),ROW()*-1+6,,ROW()-5),TRUE),0)</f>
        <v>0</v>
      </c>
      <c r="B2647" s="44" t="b" cm="1">
        <f t="array" ref="B2647">AND(分科號=INDEX(E:E,ROW()),INDEX(D:D,ROW())&gt;=分起日,INDEX(D:D,ROW())&lt;=分訖日,IF(分專案="全部",TRUE,INDEX(J:J,ROW())=分專案))</f>
        <v>0</v>
      </c>
      <c r="C2647" s="45" cm="1">
        <f t="array" ref="C2647">IF(INDEX(F:F,ROW())&lt;&gt;"",INDEX(F:F,ROW()),IF(INDEX(E:E,ROW())&lt;&gt;0,INDEX(C:C,ROW()-1),0))</f>
        <v>0</v>
      </c>
      <c r="D2647" s="44" cm="1">
        <f t="array" ref="D2647">IF(INDEX(G:G,ROW())&lt;&gt;"",INDEX(G:G,ROW()),IF(INDEX(E:E,ROW())&lt;&gt;0,INDEX(D:D,ROW()-1),0))</f>
        <v>0</v>
      </c>
      <c r="E2647" s="217" cm="1">
        <f t="array" ref="E2647">IF(INDEX(I:I,ROW())&lt;&gt;"",VALUE(TRIM(LEFT(INDEX(I:I,ROW()),6))),0)</f>
        <v>0</v>
      </c>
      <c r="F2647" s="283"/>
      <c r="G2647" s="287"/>
      <c r="H2647" s="302"/>
      <c r="I2647" s="288"/>
      <c r="J2647" s="302"/>
      <c r="K2647" s="303"/>
      <c r="L2647" s="50"/>
      <c r="M2647" s="63"/>
    </row>
    <row r="2648" spans="1:13">
      <c r="A2648" s="44" cm="1">
        <f t="array" aca="1" ref="A2648" ca="1">IF(INDEX(B:B,ROW()),COUNTIF(OFFSET(INDEX(B:B,ROW()),ROW()*-1+6,,ROW()-5),TRUE),0)</f>
        <v>0</v>
      </c>
      <c r="B2648" s="44" t="b" cm="1">
        <f t="array" ref="B2648">AND(分科號=INDEX(E:E,ROW()),INDEX(D:D,ROW())&gt;=分起日,INDEX(D:D,ROW())&lt;=分訖日,IF(分專案="全部",TRUE,INDEX(J:J,ROW())=分專案))</f>
        <v>0</v>
      </c>
      <c r="C2648" s="45" cm="1">
        <f t="array" ref="C2648">IF(INDEX(F:F,ROW())&lt;&gt;"",INDEX(F:F,ROW()),IF(INDEX(E:E,ROW())&lt;&gt;0,INDEX(C:C,ROW()-1),0))</f>
        <v>0</v>
      </c>
      <c r="D2648" s="44" cm="1">
        <f t="array" ref="D2648">IF(INDEX(G:G,ROW())&lt;&gt;"",INDEX(G:G,ROW()),IF(INDEX(E:E,ROW())&lt;&gt;0,INDEX(D:D,ROW()-1),0))</f>
        <v>0</v>
      </c>
      <c r="E2648" s="217" cm="1">
        <f t="array" ref="E2648">IF(INDEX(I:I,ROW())&lt;&gt;"",VALUE(TRIM(LEFT(INDEX(I:I,ROW()),6))),0)</f>
        <v>0</v>
      </c>
      <c r="F2648" s="283"/>
      <c r="G2648" s="287"/>
      <c r="H2648" s="302"/>
      <c r="I2648" s="288"/>
      <c r="J2648" s="302"/>
      <c r="K2648" s="303"/>
      <c r="L2648" s="50"/>
      <c r="M2648" s="63"/>
    </row>
    <row r="2649" spans="1:13">
      <c r="A2649" s="44" cm="1">
        <f t="array" aca="1" ref="A2649" ca="1">IF(INDEX(B:B,ROW()),COUNTIF(OFFSET(INDEX(B:B,ROW()),ROW()*-1+6,,ROW()-5),TRUE),0)</f>
        <v>0</v>
      </c>
      <c r="B2649" s="44" t="b" cm="1">
        <f t="array" ref="B2649">AND(分科號=INDEX(E:E,ROW()),INDEX(D:D,ROW())&gt;=分起日,INDEX(D:D,ROW())&lt;=分訖日,IF(分專案="全部",TRUE,INDEX(J:J,ROW())=分專案))</f>
        <v>0</v>
      </c>
      <c r="C2649" s="45" cm="1">
        <f t="array" ref="C2649">IF(INDEX(F:F,ROW())&lt;&gt;"",INDEX(F:F,ROW()),IF(INDEX(E:E,ROW())&lt;&gt;0,INDEX(C:C,ROW()-1),0))</f>
        <v>0</v>
      </c>
      <c r="D2649" s="44" cm="1">
        <f t="array" ref="D2649">IF(INDEX(G:G,ROW())&lt;&gt;"",INDEX(G:G,ROW()),IF(INDEX(E:E,ROW())&lt;&gt;0,INDEX(D:D,ROW()-1),0))</f>
        <v>0</v>
      </c>
      <c r="E2649" s="217" cm="1">
        <f t="array" ref="E2649">IF(INDEX(I:I,ROW())&lt;&gt;"",VALUE(TRIM(LEFT(INDEX(I:I,ROW()),6))),0)</f>
        <v>0</v>
      </c>
      <c r="F2649" s="283"/>
      <c r="G2649" s="287"/>
      <c r="H2649" s="302"/>
      <c r="I2649" s="288"/>
      <c r="J2649" s="302"/>
      <c r="K2649" s="303"/>
      <c r="L2649" s="50"/>
      <c r="M2649" s="63"/>
    </row>
    <row r="2650" spans="1:13">
      <c r="A2650" s="44" cm="1">
        <f t="array" aca="1" ref="A2650" ca="1">IF(INDEX(B:B,ROW()),COUNTIF(OFFSET(INDEX(B:B,ROW()),ROW()*-1+6,,ROW()-5),TRUE),0)</f>
        <v>0</v>
      </c>
      <c r="B2650" s="44" t="b" cm="1">
        <f t="array" ref="B2650">AND(分科號=INDEX(E:E,ROW()),INDEX(D:D,ROW())&gt;=分起日,INDEX(D:D,ROW())&lt;=分訖日,IF(分專案="全部",TRUE,INDEX(J:J,ROW())=分專案))</f>
        <v>0</v>
      </c>
      <c r="C2650" s="45" cm="1">
        <f t="array" ref="C2650">IF(INDEX(F:F,ROW())&lt;&gt;"",INDEX(F:F,ROW()),IF(INDEX(E:E,ROW())&lt;&gt;0,INDEX(C:C,ROW()-1),0))</f>
        <v>0</v>
      </c>
      <c r="D2650" s="44" cm="1">
        <f t="array" ref="D2650">IF(INDEX(G:G,ROW())&lt;&gt;"",INDEX(G:G,ROW()),IF(INDEX(E:E,ROW())&lt;&gt;0,INDEX(D:D,ROW()-1),0))</f>
        <v>0</v>
      </c>
      <c r="E2650" s="217" cm="1">
        <f t="array" ref="E2650">IF(INDEX(I:I,ROW())&lt;&gt;"",VALUE(TRIM(LEFT(INDEX(I:I,ROW()),6))),0)</f>
        <v>0</v>
      </c>
      <c r="F2650" s="283"/>
      <c r="G2650" s="287"/>
      <c r="H2650" s="302"/>
      <c r="I2650" s="288"/>
      <c r="J2650" s="302"/>
      <c r="K2650" s="303"/>
      <c r="L2650" s="50"/>
      <c r="M2650" s="63"/>
    </row>
    <row r="2651" spans="1:13">
      <c r="A2651" s="44" cm="1">
        <f t="array" aca="1" ref="A2651" ca="1">IF(INDEX(B:B,ROW()),COUNTIF(OFFSET(INDEX(B:B,ROW()),ROW()*-1+6,,ROW()-5),TRUE),0)</f>
        <v>0</v>
      </c>
      <c r="B2651" s="44" t="b" cm="1">
        <f t="array" ref="B2651">AND(分科號=INDEX(E:E,ROW()),INDEX(D:D,ROW())&gt;=分起日,INDEX(D:D,ROW())&lt;=分訖日,IF(分專案="全部",TRUE,INDEX(J:J,ROW())=分專案))</f>
        <v>0</v>
      </c>
      <c r="C2651" s="45" cm="1">
        <f t="array" ref="C2651">IF(INDEX(F:F,ROW())&lt;&gt;"",INDEX(F:F,ROW()),IF(INDEX(E:E,ROW())&lt;&gt;0,INDEX(C:C,ROW()-1),0))</f>
        <v>0</v>
      </c>
      <c r="D2651" s="44" cm="1">
        <f t="array" ref="D2651">IF(INDEX(G:G,ROW())&lt;&gt;"",INDEX(G:G,ROW()),IF(INDEX(E:E,ROW())&lt;&gt;0,INDEX(D:D,ROW()-1),0))</f>
        <v>0</v>
      </c>
      <c r="E2651" s="217" cm="1">
        <f t="array" ref="E2651">IF(INDEX(I:I,ROW())&lt;&gt;"",VALUE(TRIM(LEFT(INDEX(I:I,ROW()),6))),0)</f>
        <v>0</v>
      </c>
      <c r="F2651" s="283"/>
      <c r="G2651" s="287"/>
      <c r="H2651" s="302"/>
      <c r="I2651" s="288"/>
      <c r="J2651" s="302"/>
      <c r="K2651" s="303"/>
      <c r="L2651" s="50"/>
      <c r="M2651" s="63"/>
    </row>
    <row r="2652" spans="1:13">
      <c r="A2652" s="44" cm="1">
        <f t="array" aca="1" ref="A2652" ca="1">IF(INDEX(B:B,ROW()),COUNTIF(OFFSET(INDEX(B:B,ROW()),ROW()*-1+6,,ROW()-5),TRUE),0)</f>
        <v>0</v>
      </c>
      <c r="B2652" s="44" t="b" cm="1">
        <f t="array" ref="B2652">AND(分科號=INDEX(E:E,ROW()),INDEX(D:D,ROW())&gt;=分起日,INDEX(D:D,ROW())&lt;=分訖日,IF(分專案="全部",TRUE,INDEX(J:J,ROW())=分專案))</f>
        <v>0</v>
      </c>
      <c r="C2652" s="45" cm="1">
        <f t="array" ref="C2652">IF(INDEX(F:F,ROW())&lt;&gt;"",INDEX(F:F,ROW()),IF(INDEX(E:E,ROW())&lt;&gt;0,INDEX(C:C,ROW()-1),0))</f>
        <v>0</v>
      </c>
      <c r="D2652" s="44" cm="1">
        <f t="array" ref="D2652">IF(INDEX(G:G,ROW())&lt;&gt;"",INDEX(G:G,ROW()),IF(INDEX(E:E,ROW())&lt;&gt;0,INDEX(D:D,ROW()-1),0))</f>
        <v>0</v>
      </c>
      <c r="E2652" s="217" cm="1">
        <f t="array" ref="E2652">IF(INDEX(I:I,ROW())&lt;&gt;"",VALUE(TRIM(LEFT(INDEX(I:I,ROW()),6))),0)</f>
        <v>0</v>
      </c>
      <c r="F2652" s="283"/>
      <c r="G2652" s="287"/>
      <c r="H2652" s="302"/>
      <c r="I2652" s="288"/>
      <c r="J2652" s="302"/>
      <c r="K2652" s="303"/>
      <c r="L2652" s="50"/>
      <c r="M2652" s="63"/>
    </row>
    <row r="2653" spans="1:13">
      <c r="A2653" s="44" cm="1">
        <f t="array" aca="1" ref="A2653" ca="1">IF(INDEX(B:B,ROW()),COUNTIF(OFFSET(INDEX(B:B,ROW()),ROW()*-1+6,,ROW()-5),TRUE),0)</f>
        <v>0</v>
      </c>
      <c r="B2653" s="44" t="b" cm="1">
        <f t="array" ref="B2653">AND(分科號=INDEX(E:E,ROW()),INDEX(D:D,ROW())&gt;=分起日,INDEX(D:D,ROW())&lt;=分訖日,IF(分專案="全部",TRUE,INDEX(J:J,ROW())=分專案))</f>
        <v>0</v>
      </c>
      <c r="C2653" s="45" cm="1">
        <f t="array" ref="C2653">IF(INDEX(F:F,ROW())&lt;&gt;"",INDEX(F:F,ROW()),IF(INDEX(E:E,ROW())&lt;&gt;0,INDEX(C:C,ROW()-1),0))</f>
        <v>0</v>
      </c>
      <c r="D2653" s="44" cm="1">
        <f t="array" ref="D2653">IF(INDEX(G:G,ROW())&lt;&gt;"",INDEX(G:G,ROW()),IF(INDEX(E:E,ROW())&lt;&gt;0,INDEX(D:D,ROW()-1),0))</f>
        <v>0</v>
      </c>
      <c r="E2653" s="217" cm="1">
        <f t="array" ref="E2653">IF(INDEX(I:I,ROW())&lt;&gt;"",VALUE(TRIM(LEFT(INDEX(I:I,ROW()),6))),0)</f>
        <v>0</v>
      </c>
      <c r="F2653" s="283"/>
      <c r="G2653" s="287"/>
      <c r="H2653" s="302"/>
      <c r="I2653" s="288"/>
      <c r="J2653" s="302"/>
      <c r="K2653" s="303"/>
      <c r="L2653" s="50"/>
      <c r="M2653" s="63"/>
    </row>
    <row r="2654" spans="1:13">
      <c r="A2654" s="44" cm="1">
        <f t="array" aca="1" ref="A2654" ca="1">IF(INDEX(B:B,ROW()),COUNTIF(OFFSET(INDEX(B:B,ROW()),ROW()*-1+6,,ROW()-5),TRUE),0)</f>
        <v>0</v>
      </c>
      <c r="B2654" s="44" t="b" cm="1">
        <f t="array" ref="B2654">AND(分科號=INDEX(E:E,ROW()),INDEX(D:D,ROW())&gt;=分起日,INDEX(D:D,ROW())&lt;=分訖日,IF(分專案="全部",TRUE,INDEX(J:J,ROW())=分專案))</f>
        <v>0</v>
      </c>
      <c r="C2654" s="45" cm="1">
        <f t="array" ref="C2654">IF(INDEX(F:F,ROW())&lt;&gt;"",INDEX(F:F,ROW()),IF(INDEX(E:E,ROW())&lt;&gt;0,INDEX(C:C,ROW()-1),0))</f>
        <v>0</v>
      </c>
      <c r="D2654" s="44" cm="1">
        <f t="array" ref="D2654">IF(INDEX(G:G,ROW())&lt;&gt;"",INDEX(G:G,ROW()),IF(INDEX(E:E,ROW())&lt;&gt;0,INDEX(D:D,ROW()-1),0))</f>
        <v>0</v>
      </c>
      <c r="E2654" s="217" cm="1">
        <f t="array" ref="E2654">IF(INDEX(I:I,ROW())&lt;&gt;"",VALUE(TRIM(LEFT(INDEX(I:I,ROW()),6))),0)</f>
        <v>0</v>
      </c>
      <c r="F2654" s="283"/>
      <c r="G2654" s="287"/>
      <c r="H2654" s="302"/>
      <c r="I2654" s="288"/>
      <c r="J2654" s="302"/>
      <c r="K2654" s="303"/>
      <c r="L2654" s="50"/>
      <c r="M2654" s="63"/>
    </row>
    <row r="2655" spans="1:13">
      <c r="A2655" s="44" cm="1">
        <f t="array" aca="1" ref="A2655" ca="1">IF(INDEX(B:B,ROW()),COUNTIF(OFFSET(INDEX(B:B,ROW()),ROW()*-1+6,,ROW()-5),TRUE),0)</f>
        <v>0</v>
      </c>
      <c r="B2655" s="44" t="b" cm="1">
        <f t="array" ref="B2655">AND(分科號=INDEX(E:E,ROW()),INDEX(D:D,ROW())&gt;=分起日,INDEX(D:D,ROW())&lt;=分訖日,IF(分專案="全部",TRUE,INDEX(J:J,ROW())=分專案))</f>
        <v>0</v>
      </c>
      <c r="C2655" s="45" cm="1">
        <f t="array" ref="C2655">IF(INDEX(F:F,ROW())&lt;&gt;"",INDEX(F:F,ROW()),IF(INDEX(E:E,ROW())&lt;&gt;0,INDEX(C:C,ROW()-1),0))</f>
        <v>0</v>
      </c>
      <c r="D2655" s="44" cm="1">
        <f t="array" ref="D2655">IF(INDEX(G:G,ROW())&lt;&gt;"",INDEX(G:G,ROW()),IF(INDEX(E:E,ROW())&lt;&gt;0,INDEX(D:D,ROW()-1),0))</f>
        <v>0</v>
      </c>
      <c r="E2655" s="217" cm="1">
        <f t="array" ref="E2655">IF(INDEX(I:I,ROW())&lt;&gt;"",VALUE(TRIM(LEFT(INDEX(I:I,ROW()),6))),0)</f>
        <v>0</v>
      </c>
      <c r="F2655" s="283"/>
      <c r="G2655" s="287"/>
      <c r="H2655" s="302"/>
      <c r="I2655" s="288"/>
      <c r="J2655" s="302"/>
      <c r="K2655" s="303"/>
      <c r="L2655" s="50"/>
      <c r="M2655" s="63"/>
    </row>
    <row r="2656" spans="1:13">
      <c r="A2656" s="44" cm="1">
        <f t="array" aca="1" ref="A2656" ca="1">IF(INDEX(B:B,ROW()),COUNTIF(OFFSET(INDEX(B:B,ROW()),ROW()*-1+6,,ROW()-5),TRUE),0)</f>
        <v>0</v>
      </c>
      <c r="B2656" s="44" t="b" cm="1">
        <f t="array" ref="B2656">AND(分科號=INDEX(E:E,ROW()),INDEX(D:D,ROW())&gt;=分起日,INDEX(D:D,ROW())&lt;=分訖日,IF(分專案="全部",TRUE,INDEX(J:J,ROW())=分專案))</f>
        <v>0</v>
      </c>
      <c r="C2656" s="45" cm="1">
        <f t="array" ref="C2656">IF(INDEX(F:F,ROW())&lt;&gt;"",INDEX(F:F,ROW()),IF(INDEX(E:E,ROW())&lt;&gt;0,INDEX(C:C,ROW()-1),0))</f>
        <v>0</v>
      </c>
      <c r="D2656" s="44" cm="1">
        <f t="array" ref="D2656">IF(INDEX(G:G,ROW())&lt;&gt;"",INDEX(G:G,ROW()),IF(INDEX(E:E,ROW())&lt;&gt;0,INDEX(D:D,ROW()-1),0))</f>
        <v>0</v>
      </c>
      <c r="E2656" s="217" cm="1">
        <f t="array" ref="E2656">IF(INDEX(I:I,ROW())&lt;&gt;"",VALUE(TRIM(LEFT(INDEX(I:I,ROW()),6))),0)</f>
        <v>0</v>
      </c>
      <c r="F2656" s="283"/>
      <c r="G2656" s="287"/>
      <c r="H2656" s="302"/>
      <c r="I2656" s="288"/>
      <c r="J2656" s="302"/>
      <c r="K2656" s="303"/>
      <c r="L2656" s="50"/>
      <c r="M2656" s="63"/>
    </row>
    <row r="2657" spans="1:13">
      <c r="A2657" s="44" cm="1">
        <f t="array" aca="1" ref="A2657" ca="1">IF(INDEX(B:B,ROW()),COUNTIF(OFFSET(INDEX(B:B,ROW()),ROW()*-1+6,,ROW()-5),TRUE),0)</f>
        <v>0</v>
      </c>
      <c r="B2657" s="44" t="b" cm="1">
        <f t="array" ref="B2657">AND(分科號=INDEX(E:E,ROW()),INDEX(D:D,ROW())&gt;=分起日,INDEX(D:D,ROW())&lt;=分訖日,IF(分專案="全部",TRUE,INDEX(J:J,ROW())=分專案))</f>
        <v>0</v>
      </c>
      <c r="C2657" s="45" cm="1">
        <f t="array" ref="C2657">IF(INDEX(F:F,ROW())&lt;&gt;"",INDEX(F:F,ROW()),IF(INDEX(E:E,ROW())&lt;&gt;0,INDEX(C:C,ROW()-1),0))</f>
        <v>0</v>
      </c>
      <c r="D2657" s="44" cm="1">
        <f t="array" ref="D2657">IF(INDEX(G:G,ROW())&lt;&gt;"",INDEX(G:G,ROW()),IF(INDEX(E:E,ROW())&lt;&gt;0,INDEX(D:D,ROW()-1),0))</f>
        <v>0</v>
      </c>
      <c r="E2657" s="217" cm="1">
        <f t="array" ref="E2657">IF(INDEX(I:I,ROW())&lt;&gt;"",VALUE(TRIM(LEFT(INDEX(I:I,ROW()),6))),0)</f>
        <v>0</v>
      </c>
      <c r="F2657" s="283"/>
      <c r="G2657" s="287"/>
      <c r="H2657" s="302"/>
      <c r="I2657" s="288"/>
      <c r="J2657" s="302"/>
      <c r="K2657" s="303"/>
      <c r="L2657" s="50"/>
      <c r="M2657" s="63"/>
    </row>
    <row r="2658" spans="1:13">
      <c r="A2658" s="44" cm="1">
        <f t="array" aca="1" ref="A2658" ca="1">IF(INDEX(B:B,ROW()),COUNTIF(OFFSET(INDEX(B:B,ROW()),ROW()*-1+6,,ROW()-5),TRUE),0)</f>
        <v>0</v>
      </c>
      <c r="B2658" s="44" t="b" cm="1">
        <f t="array" ref="B2658">AND(分科號=INDEX(E:E,ROW()),INDEX(D:D,ROW())&gt;=分起日,INDEX(D:D,ROW())&lt;=分訖日,IF(分專案="全部",TRUE,INDEX(J:J,ROW())=分專案))</f>
        <v>0</v>
      </c>
      <c r="C2658" s="45" cm="1">
        <f t="array" ref="C2658">IF(INDEX(F:F,ROW())&lt;&gt;"",INDEX(F:F,ROW()),IF(INDEX(E:E,ROW())&lt;&gt;0,INDEX(C:C,ROW()-1),0))</f>
        <v>0</v>
      </c>
      <c r="D2658" s="44" cm="1">
        <f t="array" ref="D2658">IF(INDEX(G:G,ROW())&lt;&gt;"",INDEX(G:G,ROW()),IF(INDEX(E:E,ROW())&lt;&gt;0,INDEX(D:D,ROW()-1),0))</f>
        <v>0</v>
      </c>
      <c r="E2658" s="217" cm="1">
        <f t="array" ref="E2658">IF(INDEX(I:I,ROW())&lt;&gt;"",VALUE(TRIM(LEFT(INDEX(I:I,ROW()),6))),0)</f>
        <v>0</v>
      </c>
      <c r="F2658" s="283"/>
      <c r="G2658" s="287"/>
      <c r="H2658" s="302"/>
      <c r="I2658" s="288"/>
      <c r="J2658" s="302"/>
      <c r="K2658" s="303"/>
      <c r="L2658" s="50"/>
      <c r="M2658" s="63"/>
    </row>
    <row r="2659" spans="1:13">
      <c r="A2659" s="44" cm="1">
        <f t="array" aca="1" ref="A2659" ca="1">IF(INDEX(B:B,ROW()),COUNTIF(OFFSET(INDEX(B:B,ROW()),ROW()*-1+6,,ROW()-5),TRUE),0)</f>
        <v>0</v>
      </c>
      <c r="B2659" s="44" t="b" cm="1">
        <f t="array" ref="B2659">AND(分科號=INDEX(E:E,ROW()),INDEX(D:D,ROW())&gt;=分起日,INDEX(D:D,ROW())&lt;=分訖日,IF(分專案="全部",TRUE,INDEX(J:J,ROW())=分專案))</f>
        <v>0</v>
      </c>
      <c r="C2659" s="45" cm="1">
        <f t="array" ref="C2659">IF(INDEX(F:F,ROW())&lt;&gt;"",INDEX(F:F,ROW()),IF(INDEX(E:E,ROW())&lt;&gt;0,INDEX(C:C,ROW()-1),0))</f>
        <v>0</v>
      </c>
      <c r="D2659" s="44" cm="1">
        <f t="array" ref="D2659">IF(INDEX(G:G,ROW())&lt;&gt;"",INDEX(G:G,ROW()),IF(INDEX(E:E,ROW())&lt;&gt;0,INDEX(D:D,ROW()-1),0))</f>
        <v>0</v>
      </c>
      <c r="E2659" s="217" cm="1">
        <f t="array" ref="E2659">IF(INDEX(I:I,ROW())&lt;&gt;"",VALUE(TRIM(LEFT(INDEX(I:I,ROW()),6))),0)</f>
        <v>0</v>
      </c>
      <c r="F2659" s="283"/>
      <c r="G2659" s="287"/>
      <c r="H2659" s="302"/>
      <c r="I2659" s="288"/>
      <c r="J2659" s="302"/>
      <c r="K2659" s="303"/>
      <c r="L2659" s="50"/>
      <c r="M2659" s="63"/>
    </row>
    <row r="2660" spans="1:13">
      <c r="A2660" s="44" cm="1">
        <f t="array" aca="1" ref="A2660" ca="1">IF(INDEX(B:B,ROW()),COUNTIF(OFFSET(INDEX(B:B,ROW()),ROW()*-1+6,,ROW()-5),TRUE),0)</f>
        <v>0</v>
      </c>
      <c r="B2660" s="44" t="b" cm="1">
        <f t="array" ref="B2660">AND(分科號=INDEX(E:E,ROW()),INDEX(D:D,ROW())&gt;=分起日,INDEX(D:D,ROW())&lt;=分訖日,IF(分專案="全部",TRUE,INDEX(J:J,ROW())=分專案))</f>
        <v>0</v>
      </c>
      <c r="C2660" s="45" cm="1">
        <f t="array" ref="C2660">IF(INDEX(F:F,ROW())&lt;&gt;"",INDEX(F:F,ROW()),IF(INDEX(E:E,ROW())&lt;&gt;0,INDEX(C:C,ROW()-1),0))</f>
        <v>0</v>
      </c>
      <c r="D2660" s="44" cm="1">
        <f t="array" ref="D2660">IF(INDEX(G:G,ROW())&lt;&gt;"",INDEX(G:G,ROW()),IF(INDEX(E:E,ROW())&lt;&gt;0,INDEX(D:D,ROW()-1),0))</f>
        <v>0</v>
      </c>
      <c r="E2660" s="217" cm="1">
        <f t="array" ref="E2660">IF(INDEX(I:I,ROW())&lt;&gt;"",VALUE(TRIM(LEFT(INDEX(I:I,ROW()),6))),0)</f>
        <v>0</v>
      </c>
      <c r="F2660" s="283"/>
      <c r="G2660" s="287"/>
      <c r="H2660" s="302"/>
      <c r="I2660" s="288"/>
      <c r="J2660" s="302"/>
      <c r="K2660" s="303"/>
      <c r="L2660" s="50"/>
      <c r="M2660" s="63"/>
    </row>
    <row r="2661" spans="1:13">
      <c r="A2661" s="44" cm="1">
        <f t="array" aca="1" ref="A2661" ca="1">IF(INDEX(B:B,ROW()),COUNTIF(OFFSET(INDEX(B:B,ROW()),ROW()*-1+6,,ROW()-5),TRUE),0)</f>
        <v>0</v>
      </c>
      <c r="B2661" s="44" t="b" cm="1">
        <f t="array" ref="B2661">AND(分科號=INDEX(E:E,ROW()),INDEX(D:D,ROW())&gt;=分起日,INDEX(D:D,ROW())&lt;=分訖日,IF(分專案="全部",TRUE,INDEX(J:J,ROW())=分專案))</f>
        <v>0</v>
      </c>
      <c r="C2661" s="45" cm="1">
        <f t="array" ref="C2661">IF(INDEX(F:F,ROW())&lt;&gt;"",INDEX(F:F,ROW()),IF(INDEX(E:E,ROW())&lt;&gt;0,INDEX(C:C,ROW()-1),0))</f>
        <v>0</v>
      </c>
      <c r="D2661" s="44" cm="1">
        <f t="array" ref="D2661">IF(INDEX(G:G,ROW())&lt;&gt;"",INDEX(G:G,ROW()),IF(INDEX(E:E,ROW())&lt;&gt;0,INDEX(D:D,ROW()-1),0))</f>
        <v>0</v>
      </c>
      <c r="E2661" s="217" cm="1">
        <f t="array" ref="E2661">IF(INDEX(I:I,ROW())&lt;&gt;"",VALUE(TRIM(LEFT(INDEX(I:I,ROW()),6))),0)</f>
        <v>0</v>
      </c>
      <c r="F2661" s="283"/>
      <c r="G2661" s="287"/>
      <c r="H2661" s="302"/>
      <c r="I2661" s="288"/>
      <c r="J2661" s="302"/>
      <c r="K2661" s="303"/>
      <c r="L2661" s="50"/>
      <c r="M2661" s="63"/>
    </row>
    <row r="2662" spans="1:13">
      <c r="A2662" s="44" cm="1">
        <f t="array" aca="1" ref="A2662" ca="1">IF(INDEX(B:B,ROW()),COUNTIF(OFFSET(INDEX(B:B,ROW()),ROW()*-1+6,,ROW()-5),TRUE),0)</f>
        <v>0</v>
      </c>
      <c r="B2662" s="44" t="b" cm="1">
        <f t="array" ref="B2662">AND(分科號=INDEX(E:E,ROW()),INDEX(D:D,ROW())&gt;=分起日,INDEX(D:D,ROW())&lt;=分訖日,IF(分專案="全部",TRUE,INDEX(J:J,ROW())=分專案))</f>
        <v>0</v>
      </c>
      <c r="C2662" s="45" cm="1">
        <f t="array" ref="C2662">IF(INDEX(F:F,ROW())&lt;&gt;"",INDEX(F:F,ROW()),IF(INDEX(E:E,ROW())&lt;&gt;0,INDEX(C:C,ROW()-1),0))</f>
        <v>0</v>
      </c>
      <c r="D2662" s="44" cm="1">
        <f t="array" ref="D2662">IF(INDEX(G:G,ROW())&lt;&gt;"",INDEX(G:G,ROW()),IF(INDEX(E:E,ROW())&lt;&gt;0,INDEX(D:D,ROW()-1),0))</f>
        <v>0</v>
      </c>
      <c r="E2662" s="217" cm="1">
        <f t="array" ref="E2662">IF(INDEX(I:I,ROW())&lt;&gt;"",VALUE(TRIM(LEFT(INDEX(I:I,ROW()),6))),0)</f>
        <v>0</v>
      </c>
      <c r="F2662" s="283"/>
      <c r="G2662" s="287"/>
      <c r="H2662" s="302"/>
      <c r="I2662" s="288"/>
      <c r="J2662" s="302"/>
      <c r="K2662" s="303"/>
      <c r="L2662" s="50"/>
      <c r="M2662" s="63"/>
    </row>
    <row r="2663" spans="1:13">
      <c r="A2663" s="44" cm="1">
        <f t="array" aca="1" ref="A2663" ca="1">IF(INDEX(B:B,ROW()),COUNTIF(OFFSET(INDEX(B:B,ROW()),ROW()*-1+6,,ROW()-5),TRUE),0)</f>
        <v>0</v>
      </c>
      <c r="B2663" s="44" t="b" cm="1">
        <f t="array" ref="B2663">AND(分科號=INDEX(E:E,ROW()),INDEX(D:D,ROW())&gt;=分起日,INDEX(D:D,ROW())&lt;=分訖日,IF(分專案="全部",TRUE,INDEX(J:J,ROW())=分專案))</f>
        <v>0</v>
      </c>
      <c r="C2663" s="45" cm="1">
        <f t="array" ref="C2663">IF(INDEX(F:F,ROW())&lt;&gt;"",INDEX(F:F,ROW()),IF(INDEX(E:E,ROW())&lt;&gt;0,INDEX(C:C,ROW()-1),0))</f>
        <v>0</v>
      </c>
      <c r="D2663" s="44" cm="1">
        <f t="array" ref="D2663">IF(INDEX(G:G,ROW())&lt;&gt;"",INDEX(G:G,ROW()),IF(INDEX(E:E,ROW())&lt;&gt;0,INDEX(D:D,ROW()-1),0))</f>
        <v>0</v>
      </c>
      <c r="E2663" s="217" cm="1">
        <f t="array" ref="E2663">IF(INDEX(I:I,ROW())&lt;&gt;"",VALUE(TRIM(LEFT(INDEX(I:I,ROW()),6))),0)</f>
        <v>0</v>
      </c>
      <c r="F2663" s="283"/>
      <c r="G2663" s="287"/>
      <c r="H2663" s="302"/>
      <c r="I2663" s="288"/>
      <c r="J2663" s="302"/>
      <c r="K2663" s="303"/>
      <c r="L2663" s="50"/>
      <c r="M2663" s="63"/>
    </row>
    <row r="2664" spans="1:13">
      <c r="A2664" s="44" cm="1">
        <f t="array" aca="1" ref="A2664" ca="1">IF(INDEX(B:B,ROW()),COUNTIF(OFFSET(INDEX(B:B,ROW()),ROW()*-1+6,,ROW()-5),TRUE),0)</f>
        <v>0</v>
      </c>
      <c r="B2664" s="44" t="b" cm="1">
        <f t="array" ref="B2664">AND(分科號=INDEX(E:E,ROW()),INDEX(D:D,ROW())&gt;=分起日,INDEX(D:D,ROW())&lt;=分訖日,IF(分專案="全部",TRUE,INDEX(J:J,ROW())=分專案))</f>
        <v>0</v>
      </c>
      <c r="C2664" s="45" cm="1">
        <f t="array" ref="C2664">IF(INDEX(F:F,ROW())&lt;&gt;"",INDEX(F:F,ROW()),IF(INDEX(E:E,ROW())&lt;&gt;0,INDEX(C:C,ROW()-1),0))</f>
        <v>0</v>
      </c>
      <c r="D2664" s="44" cm="1">
        <f t="array" ref="D2664">IF(INDEX(G:G,ROW())&lt;&gt;"",INDEX(G:G,ROW()),IF(INDEX(E:E,ROW())&lt;&gt;0,INDEX(D:D,ROW()-1),0))</f>
        <v>0</v>
      </c>
      <c r="E2664" s="217" cm="1">
        <f t="array" ref="E2664">IF(INDEX(I:I,ROW())&lt;&gt;"",VALUE(TRIM(LEFT(INDEX(I:I,ROW()),6))),0)</f>
        <v>0</v>
      </c>
      <c r="F2664" s="283"/>
      <c r="G2664" s="287"/>
      <c r="H2664" s="302"/>
      <c r="I2664" s="288"/>
      <c r="J2664" s="302"/>
      <c r="K2664" s="303"/>
      <c r="L2664" s="50"/>
      <c r="M2664" s="63"/>
    </row>
    <row r="2665" spans="1:13">
      <c r="A2665" s="44" cm="1">
        <f t="array" aca="1" ref="A2665" ca="1">IF(INDEX(B:B,ROW()),COUNTIF(OFFSET(INDEX(B:B,ROW()),ROW()*-1+6,,ROW()-5),TRUE),0)</f>
        <v>0</v>
      </c>
      <c r="B2665" s="44" t="b" cm="1">
        <f t="array" ref="B2665">AND(分科號=INDEX(E:E,ROW()),INDEX(D:D,ROW())&gt;=分起日,INDEX(D:D,ROW())&lt;=分訖日,IF(分專案="全部",TRUE,INDEX(J:J,ROW())=分專案))</f>
        <v>0</v>
      </c>
      <c r="C2665" s="45" cm="1">
        <f t="array" ref="C2665">IF(INDEX(F:F,ROW())&lt;&gt;"",INDEX(F:F,ROW()),IF(INDEX(E:E,ROW())&lt;&gt;0,INDEX(C:C,ROW()-1),0))</f>
        <v>0</v>
      </c>
      <c r="D2665" s="44" cm="1">
        <f t="array" ref="D2665">IF(INDEX(G:G,ROW())&lt;&gt;"",INDEX(G:G,ROW()),IF(INDEX(E:E,ROW())&lt;&gt;0,INDEX(D:D,ROW()-1),0))</f>
        <v>0</v>
      </c>
      <c r="E2665" s="217" cm="1">
        <f t="array" ref="E2665">IF(INDEX(I:I,ROW())&lt;&gt;"",VALUE(TRIM(LEFT(INDEX(I:I,ROW()),6))),0)</f>
        <v>0</v>
      </c>
      <c r="F2665" s="283"/>
      <c r="G2665" s="287"/>
      <c r="H2665" s="302"/>
      <c r="I2665" s="288"/>
      <c r="J2665" s="302"/>
      <c r="K2665" s="303"/>
      <c r="L2665" s="50"/>
      <c r="M2665" s="63"/>
    </row>
    <row r="2666" spans="1:13">
      <c r="A2666" s="44" cm="1">
        <f t="array" aca="1" ref="A2666" ca="1">IF(INDEX(B:B,ROW()),COUNTIF(OFFSET(INDEX(B:B,ROW()),ROW()*-1+6,,ROW()-5),TRUE),0)</f>
        <v>0</v>
      </c>
      <c r="B2666" s="44" t="b" cm="1">
        <f t="array" ref="B2666">AND(分科號=INDEX(E:E,ROW()),INDEX(D:D,ROW())&gt;=分起日,INDEX(D:D,ROW())&lt;=分訖日,IF(分專案="全部",TRUE,INDEX(J:J,ROW())=分專案))</f>
        <v>0</v>
      </c>
      <c r="C2666" s="45" cm="1">
        <f t="array" ref="C2666">IF(INDEX(F:F,ROW())&lt;&gt;"",INDEX(F:F,ROW()),IF(INDEX(E:E,ROW())&lt;&gt;0,INDEX(C:C,ROW()-1),0))</f>
        <v>0</v>
      </c>
      <c r="D2666" s="44" cm="1">
        <f t="array" ref="D2666">IF(INDEX(G:G,ROW())&lt;&gt;"",INDEX(G:G,ROW()),IF(INDEX(E:E,ROW())&lt;&gt;0,INDEX(D:D,ROW()-1),0))</f>
        <v>0</v>
      </c>
      <c r="E2666" s="217" cm="1">
        <f t="array" ref="E2666">IF(INDEX(I:I,ROW())&lt;&gt;"",VALUE(TRIM(LEFT(INDEX(I:I,ROW()),6))),0)</f>
        <v>0</v>
      </c>
      <c r="F2666" s="283"/>
      <c r="G2666" s="287"/>
      <c r="H2666" s="302"/>
      <c r="I2666" s="288"/>
      <c r="J2666" s="302"/>
      <c r="K2666" s="303"/>
      <c r="L2666" s="50"/>
      <c r="M2666" s="63"/>
    </row>
    <row r="2667" spans="1:13">
      <c r="A2667" s="44" cm="1">
        <f t="array" aca="1" ref="A2667" ca="1">IF(INDEX(B:B,ROW()),COUNTIF(OFFSET(INDEX(B:B,ROW()),ROW()*-1+6,,ROW()-5),TRUE),0)</f>
        <v>0</v>
      </c>
      <c r="B2667" s="44" t="b" cm="1">
        <f t="array" ref="B2667">AND(分科號=INDEX(E:E,ROW()),INDEX(D:D,ROW())&gt;=分起日,INDEX(D:D,ROW())&lt;=分訖日,IF(分專案="全部",TRUE,INDEX(J:J,ROW())=分專案))</f>
        <v>0</v>
      </c>
      <c r="C2667" s="45" cm="1">
        <f t="array" ref="C2667">IF(INDEX(F:F,ROW())&lt;&gt;"",INDEX(F:F,ROW()),IF(INDEX(E:E,ROW())&lt;&gt;0,INDEX(C:C,ROW()-1),0))</f>
        <v>0</v>
      </c>
      <c r="D2667" s="44" cm="1">
        <f t="array" ref="D2667">IF(INDEX(G:G,ROW())&lt;&gt;"",INDEX(G:G,ROW()),IF(INDEX(E:E,ROW())&lt;&gt;0,INDEX(D:D,ROW()-1),0))</f>
        <v>0</v>
      </c>
      <c r="E2667" s="217" cm="1">
        <f t="array" ref="E2667">IF(INDEX(I:I,ROW())&lt;&gt;"",VALUE(TRIM(LEFT(INDEX(I:I,ROW()),6))),0)</f>
        <v>0</v>
      </c>
      <c r="F2667" s="283"/>
      <c r="G2667" s="287"/>
      <c r="H2667" s="302"/>
      <c r="I2667" s="288"/>
      <c r="J2667" s="302"/>
      <c r="K2667" s="303"/>
      <c r="L2667" s="50"/>
      <c r="M2667" s="63"/>
    </row>
    <row r="2668" spans="1:13">
      <c r="A2668" s="44" cm="1">
        <f t="array" aca="1" ref="A2668" ca="1">IF(INDEX(B:B,ROW()),COUNTIF(OFFSET(INDEX(B:B,ROW()),ROW()*-1+6,,ROW()-5),TRUE),0)</f>
        <v>0</v>
      </c>
      <c r="B2668" s="44" t="b" cm="1">
        <f t="array" ref="B2668">AND(分科號=INDEX(E:E,ROW()),INDEX(D:D,ROW())&gt;=分起日,INDEX(D:D,ROW())&lt;=分訖日,IF(分專案="全部",TRUE,INDEX(J:J,ROW())=分專案))</f>
        <v>0</v>
      </c>
      <c r="C2668" s="45" cm="1">
        <f t="array" ref="C2668">IF(INDEX(F:F,ROW())&lt;&gt;"",INDEX(F:F,ROW()),IF(INDEX(E:E,ROW())&lt;&gt;0,INDEX(C:C,ROW()-1),0))</f>
        <v>0</v>
      </c>
      <c r="D2668" s="44" cm="1">
        <f t="array" ref="D2668">IF(INDEX(G:G,ROW())&lt;&gt;"",INDEX(G:G,ROW()),IF(INDEX(E:E,ROW())&lt;&gt;0,INDEX(D:D,ROW()-1),0))</f>
        <v>0</v>
      </c>
      <c r="E2668" s="217" cm="1">
        <f t="array" ref="E2668">IF(INDEX(I:I,ROW())&lt;&gt;"",VALUE(TRIM(LEFT(INDEX(I:I,ROW()),6))),0)</f>
        <v>0</v>
      </c>
      <c r="F2668" s="283"/>
      <c r="G2668" s="287"/>
      <c r="H2668" s="302"/>
      <c r="I2668" s="288"/>
      <c r="J2668" s="302"/>
      <c r="K2668" s="303"/>
      <c r="L2668" s="50"/>
      <c r="M2668" s="63"/>
    </row>
    <row r="2669" spans="1:13">
      <c r="A2669" s="44" cm="1">
        <f t="array" aca="1" ref="A2669" ca="1">IF(INDEX(B:B,ROW()),COUNTIF(OFFSET(INDEX(B:B,ROW()),ROW()*-1+6,,ROW()-5),TRUE),0)</f>
        <v>0</v>
      </c>
      <c r="B2669" s="44" t="b" cm="1">
        <f t="array" ref="B2669">AND(分科號=INDEX(E:E,ROW()),INDEX(D:D,ROW())&gt;=分起日,INDEX(D:D,ROW())&lt;=分訖日,IF(分專案="全部",TRUE,INDEX(J:J,ROW())=分專案))</f>
        <v>0</v>
      </c>
      <c r="C2669" s="45" cm="1">
        <f t="array" ref="C2669">IF(INDEX(F:F,ROW())&lt;&gt;"",INDEX(F:F,ROW()),IF(INDEX(E:E,ROW())&lt;&gt;0,INDEX(C:C,ROW()-1),0))</f>
        <v>0</v>
      </c>
      <c r="D2669" s="44" cm="1">
        <f t="array" ref="D2669">IF(INDEX(G:G,ROW())&lt;&gt;"",INDEX(G:G,ROW()),IF(INDEX(E:E,ROW())&lt;&gt;0,INDEX(D:D,ROW()-1),0))</f>
        <v>0</v>
      </c>
      <c r="E2669" s="217" cm="1">
        <f t="array" ref="E2669">IF(INDEX(I:I,ROW())&lt;&gt;"",VALUE(TRIM(LEFT(INDEX(I:I,ROW()),6))),0)</f>
        <v>0</v>
      </c>
      <c r="F2669" s="283"/>
      <c r="G2669" s="287"/>
      <c r="H2669" s="302"/>
      <c r="I2669" s="288"/>
      <c r="J2669" s="302"/>
      <c r="K2669" s="303"/>
      <c r="L2669" s="50"/>
      <c r="M2669" s="63"/>
    </row>
    <row r="2670" spans="1:13">
      <c r="A2670" s="44" cm="1">
        <f t="array" aca="1" ref="A2670" ca="1">IF(INDEX(B:B,ROW()),COUNTIF(OFFSET(INDEX(B:B,ROW()),ROW()*-1+6,,ROW()-5),TRUE),0)</f>
        <v>0</v>
      </c>
      <c r="B2670" s="44" t="b" cm="1">
        <f t="array" ref="B2670">AND(分科號=INDEX(E:E,ROW()),INDEX(D:D,ROW())&gt;=分起日,INDEX(D:D,ROW())&lt;=分訖日,IF(分專案="全部",TRUE,INDEX(J:J,ROW())=分專案))</f>
        <v>0</v>
      </c>
      <c r="C2670" s="45" cm="1">
        <f t="array" ref="C2670">IF(INDEX(F:F,ROW())&lt;&gt;"",INDEX(F:F,ROW()),IF(INDEX(E:E,ROW())&lt;&gt;0,INDEX(C:C,ROW()-1),0))</f>
        <v>0</v>
      </c>
      <c r="D2670" s="44" cm="1">
        <f t="array" ref="D2670">IF(INDEX(G:G,ROW())&lt;&gt;"",INDEX(G:G,ROW()),IF(INDEX(E:E,ROW())&lt;&gt;0,INDEX(D:D,ROW()-1),0))</f>
        <v>0</v>
      </c>
      <c r="E2670" s="217" cm="1">
        <f t="array" ref="E2670">IF(INDEX(I:I,ROW())&lt;&gt;"",VALUE(TRIM(LEFT(INDEX(I:I,ROW()),6))),0)</f>
        <v>0</v>
      </c>
      <c r="F2670" s="283"/>
      <c r="G2670" s="287"/>
      <c r="H2670" s="302"/>
      <c r="I2670" s="288"/>
      <c r="J2670" s="302"/>
      <c r="K2670" s="303"/>
      <c r="L2670" s="50"/>
      <c r="M2670" s="63"/>
    </row>
    <row r="2671" spans="1:13">
      <c r="A2671" s="44" cm="1">
        <f t="array" aca="1" ref="A2671" ca="1">IF(INDEX(B:B,ROW()),COUNTIF(OFFSET(INDEX(B:B,ROW()),ROW()*-1+6,,ROW()-5),TRUE),0)</f>
        <v>0</v>
      </c>
      <c r="B2671" s="44" t="b" cm="1">
        <f t="array" ref="B2671">AND(分科號=INDEX(E:E,ROW()),INDEX(D:D,ROW())&gt;=分起日,INDEX(D:D,ROW())&lt;=分訖日,IF(分專案="全部",TRUE,INDEX(J:J,ROW())=分專案))</f>
        <v>0</v>
      </c>
      <c r="C2671" s="45" cm="1">
        <f t="array" ref="C2671">IF(INDEX(F:F,ROW())&lt;&gt;"",INDEX(F:F,ROW()),IF(INDEX(E:E,ROW())&lt;&gt;0,INDEX(C:C,ROW()-1),0))</f>
        <v>0</v>
      </c>
      <c r="D2671" s="44" cm="1">
        <f t="array" ref="D2671">IF(INDEX(G:G,ROW())&lt;&gt;"",INDEX(G:G,ROW()),IF(INDEX(E:E,ROW())&lt;&gt;0,INDEX(D:D,ROW()-1),0))</f>
        <v>0</v>
      </c>
      <c r="E2671" s="217" cm="1">
        <f t="array" ref="E2671">IF(INDEX(I:I,ROW())&lt;&gt;"",VALUE(TRIM(LEFT(INDEX(I:I,ROW()),6))),0)</f>
        <v>0</v>
      </c>
      <c r="F2671" s="283"/>
      <c r="G2671" s="287"/>
      <c r="H2671" s="302"/>
      <c r="I2671" s="288"/>
      <c r="J2671" s="302"/>
      <c r="K2671" s="303"/>
      <c r="L2671" s="50"/>
      <c r="M2671" s="63"/>
    </row>
    <row r="2672" spans="1:13">
      <c r="A2672" s="44" cm="1">
        <f t="array" aca="1" ref="A2672" ca="1">IF(INDEX(B:B,ROW()),COUNTIF(OFFSET(INDEX(B:B,ROW()),ROW()*-1+6,,ROW()-5),TRUE),0)</f>
        <v>0</v>
      </c>
      <c r="B2672" s="44" t="b" cm="1">
        <f t="array" ref="B2672">AND(分科號=INDEX(E:E,ROW()),INDEX(D:D,ROW())&gt;=分起日,INDEX(D:D,ROW())&lt;=分訖日,IF(分專案="全部",TRUE,INDEX(J:J,ROW())=分專案))</f>
        <v>0</v>
      </c>
      <c r="C2672" s="45" cm="1">
        <f t="array" ref="C2672">IF(INDEX(F:F,ROW())&lt;&gt;"",INDEX(F:F,ROW()),IF(INDEX(E:E,ROW())&lt;&gt;0,INDEX(C:C,ROW()-1),0))</f>
        <v>0</v>
      </c>
      <c r="D2672" s="44" cm="1">
        <f t="array" ref="D2672">IF(INDEX(G:G,ROW())&lt;&gt;"",INDEX(G:G,ROW()),IF(INDEX(E:E,ROW())&lt;&gt;0,INDEX(D:D,ROW()-1),0))</f>
        <v>0</v>
      </c>
      <c r="E2672" s="217" cm="1">
        <f t="array" ref="E2672">IF(INDEX(I:I,ROW())&lt;&gt;"",VALUE(TRIM(LEFT(INDEX(I:I,ROW()),6))),0)</f>
        <v>0</v>
      </c>
      <c r="F2672" s="283"/>
      <c r="G2672" s="287"/>
      <c r="H2672" s="302"/>
      <c r="I2672" s="288"/>
      <c r="J2672" s="302"/>
      <c r="K2672" s="303"/>
      <c r="L2672" s="50"/>
      <c r="M2672" s="63"/>
    </row>
    <row r="2673" spans="1:13">
      <c r="A2673" s="44" cm="1">
        <f t="array" aca="1" ref="A2673" ca="1">IF(INDEX(B:B,ROW()),COUNTIF(OFFSET(INDEX(B:B,ROW()),ROW()*-1+6,,ROW()-5),TRUE),0)</f>
        <v>0</v>
      </c>
      <c r="B2673" s="44" t="b" cm="1">
        <f t="array" ref="B2673">AND(分科號=INDEX(E:E,ROW()),INDEX(D:D,ROW())&gt;=分起日,INDEX(D:D,ROW())&lt;=分訖日,IF(分專案="全部",TRUE,INDEX(J:J,ROW())=分專案))</f>
        <v>0</v>
      </c>
      <c r="C2673" s="45" cm="1">
        <f t="array" ref="C2673">IF(INDEX(F:F,ROW())&lt;&gt;"",INDEX(F:F,ROW()),IF(INDEX(E:E,ROW())&lt;&gt;0,INDEX(C:C,ROW()-1),0))</f>
        <v>0</v>
      </c>
      <c r="D2673" s="44" cm="1">
        <f t="array" ref="D2673">IF(INDEX(G:G,ROW())&lt;&gt;"",INDEX(G:G,ROW()),IF(INDEX(E:E,ROW())&lt;&gt;0,INDEX(D:D,ROW()-1),0))</f>
        <v>0</v>
      </c>
      <c r="E2673" s="217" cm="1">
        <f t="array" ref="E2673">IF(INDEX(I:I,ROW())&lt;&gt;"",VALUE(TRIM(LEFT(INDEX(I:I,ROW()),6))),0)</f>
        <v>0</v>
      </c>
      <c r="F2673" s="283"/>
      <c r="G2673" s="287"/>
      <c r="H2673" s="302"/>
      <c r="I2673" s="288"/>
      <c r="J2673" s="302"/>
      <c r="K2673" s="303"/>
      <c r="L2673" s="50"/>
      <c r="M2673" s="63"/>
    </row>
    <row r="2674" spans="1:13">
      <c r="A2674" s="44" cm="1">
        <f t="array" aca="1" ref="A2674" ca="1">IF(INDEX(B:B,ROW()),COUNTIF(OFFSET(INDEX(B:B,ROW()),ROW()*-1+6,,ROW()-5),TRUE),0)</f>
        <v>0</v>
      </c>
      <c r="B2674" s="44" t="b" cm="1">
        <f t="array" ref="B2674">AND(分科號=INDEX(E:E,ROW()),INDEX(D:D,ROW())&gt;=分起日,INDEX(D:D,ROW())&lt;=分訖日,IF(分專案="全部",TRUE,INDEX(J:J,ROW())=分專案))</f>
        <v>0</v>
      </c>
      <c r="C2674" s="45" cm="1">
        <f t="array" ref="C2674">IF(INDEX(F:F,ROW())&lt;&gt;"",INDEX(F:F,ROW()),IF(INDEX(E:E,ROW())&lt;&gt;0,INDEX(C:C,ROW()-1),0))</f>
        <v>0</v>
      </c>
      <c r="D2674" s="44" cm="1">
        <f t="array" ref="D2674">IF(INDEX(G:G,ROW())&lt;&gt;"",INDEX(G:G,ROW()),IF(INDEX(E:E,ROW())&lt;&gt;0,INDEX(D:D,ROW()-1),0))</f>
        <v>0</v>
      </c>
      <c r="E2674" s="217" cm="1">
        <f t="array" ref="E2674">IF(INDEX(I:I,ROW())&lt;&gt;"",VALUE(TRIM(LEFT(INDEX(I:I,ROW()),6))),0)</f>
        <v>0</v>
      </c>
      <c r="F2674" s="283"/>
      <c r="G2674" s="287"/>
      <c r="H2674" s="302"/>
      <c r="I2674" s="288"/>
      <c r="J2674" s="302"/>
      <c r="K2674" s="303"/>
      <c r="L2674" s="50"/>
      <c r="M2674" s="63"/>
    </row>
    <row r="2675" spans="1:13">
      <c r="A2675" s="44" cm="1">
        <f t="array" aca="1" ref="A2675" ca="1">IF(INDEX(B:B,ROW()),COUNTIF(OFFSET(INDEX(B:B,ROW()),ROW()*-1+6,,ROW()-5),TRUE),0)</f>
        <v>0</v>
      </c>
      <c r="B2675" s="44" t="b" cm="1">
        <f t="array" ref="B2675">AND(分科號=INDEX(E:E,ROW()),INDEX(D:D,ROW())&gt;=分起日,INDEX(D:D,ROW())&lt;=分訖日,IF(分專案="全部",TRUE,INDEX(J:J,ROW())=分專案))</f>
        <v>0</v>
      </c>
      <c r="C2675" s="45" cm="1">
        <f t="array" ref="C2675">IF(INDEX(F:F,ROW())&lt;&gt;"",INDEX(F:F,ROW()),IF(INDEX(E:E,ROW())&lt;&gt;0,INDEX(C:C,ROW()-1),0))</f>
        <v>0</v>
      </c>
      <c r="D2675" s="44" cm="1">
        <f t="array" ref="D2675">IF(INDEX(G:G,ROW())&lt;&gt;"",INDEX(G:G,ROW()),IF(INDEX(E:E,ROW())&lt;&gt;0,INDEX(D:D,ROW()-1),0))</f>
        <v>0</v>
      </c>
      <c r="E2675" s="217" cm="1">
        <f t="array" ref="E2675">IF(INDEX(I:I,ROW())&lt;&gt;"",VALUE(TRIM(LEFT(INDEX(I:I,ROW()),6))),0)</f>
        <v>0</v>
      </c>
      <c r="F2675" s="283"/>
      <c r="G2675" s="287"/>
      <c r="H2675" s="302"/>
      <c r="I2675" s="288"/>
      <c r="J2675" s="302"/>
      <c r="K2675" s="303"/>
      <c r="L2675" s="50"/>
      <c r="M2675" s="63"/>
    </row>
    <row r="2676" spans="1:13">
      <c r="A2676" s="44" cm="1">
        <f t="array" aca="1" ref="A2676" ca="1">IF(INDEX(B:B,ROW()),COUNTIF(OFFSET(INDEX(B:B,ROW()),ROW()*-1+6,,ROW()-5),TRUE),0)</f>
        <v>0</v>
      </c>
      <c r="B2676" s="44" t="b" cm="1">
        <f t="array" ref="B2676">AND(分科號=INDEX(E:E,ROW()),INDEX(D:D,ROW())&gt;=分起日,INDEX(D:D,ROW())&lt;=分訖日,IF(分專案="全部",TRUE,INDEX(J:J,ROW())=分專案))</f>
        <v>0</v>
      </c>
      <c r="C2676" s="45" cm="1">
        <f t="array" ref="C2676">IF(INDEX(F:F,ROW())&lt;&gt;"",INDEX(F:F,ROW()),IF(INDEX(E:E,ROW())&lt;&gt;0,INDEX(C:C,ROW()-1),0))</f>
        <v>0</v>
      </c>
      <c r="D2676" s="44" cm="1">
        <f t="array" ref="D2676">IF(INDEX(G:G,ROW())&lt;&gt;"",INDEX(G:G,ROW()),IF(INDEX(E:E,ROW())&lt;&gt;0,INDEX(D:D,ROW()-1),0))</f>
        <v>0</v>
      </c>
      <c r="E2676" s="217" cm="1">
        <f t="array" ref="E2676">IF(INDEX(I:I,ROW())&lt;&gt;"",VALUE(TRIM(LEFT(INDEX(I:I,ROW()),6))),0)</f>
        <v>0</v>
      </c>
      <c r="F2676" s="283"/>
      <c r="G2676" s="287"/>
      <c r="H2676" s="302"/>
      <c r="I2676" s="288"/>
      <c r="J2676" s="302"/>
      <c r="K2676" s="303"/>
      <c r="L2676" s="50"/>
      <c r="M2676" s="63"/>
    </row>
    <row r="2677" spans="1:13">
      <c r="A2677" s="44" cm="1">
        <f t="array" aca="1" ref="A2677" ca="1">IF(INDEX(B:B,ROW()),COUNTIF(OFFSET(INDEX(B:B,ROW()),ROW()*-1+6,,ROW()-5),TRUE),0)</f>
        <v>0</v>
      </c>
      <c r="B2677" s="44" t="b" cm="1">
        <f t="array" ref="B2677">AND(分科號=INDEX(E:E,ROW()),INDEX(D:D,ROW())&gt;=分起日,INDEX(D:D,ROW())&lt;=分訖日,IF(分專案="全部",TRUE,INDEX(J:J,ROW())=分專案))</f>
        <v>0</v>
      </c>
      <c r="C2677" s="45" cm="1">
        <f t="array" ref="C2677">IF(INDEX(F:F,ROW())&lt;&gt;"",INDEX(F:F,ROW()),IF(INDEX(E:E,ROW())&lt;&gt;0,INDEX(C:C,ROW()-1),0))</f>
        <v>0</v>
      </c>
      <c r="D2677" s="44" cm="1">
        <f t="array" ref="D2677">IF(INDEX(G:G,ROW())&lt;&gt;"",INDEX(G:G,ROW()),IF(INDEX(E:E,ROW())&lt;&gt;0,INDEX(D:D,ROW()-1),0))</f>
        <v>0</v>
      </c>
      <c r="E2677" s="217" cm="1">
        <f t="array" ref="E2677">IF(INDEX(I:I,ROW())&lt;&gt;"",VALUE(TRIM(LEFT(INDEX(I:I,ROW()),6))),0)</f>
        <v>0</v>
      </c>
      <c r="F2677" s="283"/>
      <c r="G2677" s="287"/>
      <c r="H2677" s="302"/>
      <c r="I2677" s="288"/>
      <c r="J2677" s="302"/>
      <c r="K2677" s="303"/>
      <c r="L2677" s="50"/>
      <c r="M2677" s="63"/>
    </row>
    <row r="2678" spans="1:13">
      <c r="A2678" s="44" cm="1">
        <f t="array" aca="1" ref="A2678" ca="1">IF(INDEX(B:B,ROW()),COUNTIF(OFFSET(INDEX(B:B,ROW()),ROW()*-1+6,,ROW()-5),TRUE),0)</f>
        <v>0</v>
      </c>
      <c r="B2678" s="44" t="b" cm="1">
        <f t="array" ref="B2678">AND(分科號=INDEX(E:E,ROW()),INDEX(D:D,ROW())&gt;=分起日,INDEX(D:D,ROW())&lt;=分訖日,IF(分專案="全部",TRUE,INDEX(J:J,ROW())=分專案))</f>
        <v>0</v>
      </c>
      <c r="C2678" s="45" cm="1">
        <f t="array" ref="C2678">IF(INDEX(F:F,ROW())&lt;&gt;"",INDEX(F:F,ROW()),IF(INDEX(E:E,ROW())&lt;&gt;0,INDEX(C:C,ROW()-1),0))</f>
        <v>0</v>
      </c>
      <c r="D2678" s="44" cm="1">
        <f t="array" ref="D2678">IF(INDEX(G:G,ROW())&lt;&gt;"",INDEX(G:G,ROW()),IF(INDEX(E:E,ROW())&lt;&gt;0,INDEX(D:D,ROW()-1),0))</f>
        <v>0</v>
      </c>
      <c r="E2678" s="217" cm="1">
        <f t="array" ref="E2678">IF(INDEX(I:I,ROW())&lt;&gt;"",VALUE(TRIM(LEFT(INDEX(I:I,ROW()),6))),0)</f>
        <v>0</v>
      </c>
      <c r="F2678" s="283"/>
      <c r="G2678" s="287"/>
      <c r="H2678" s="302"/>
      <c r="I2678" s="288"/>
      <c r="J2678" s="302"/>
      <c r="K2678" s="303"/>
      <c r="L2678" s="50"/>
      <c r="M2678" s="63"/>
    </row>
    <row r="2679" spans="1:13">
      <c r="A2679" s="44" cm="1">
        <f t="array" aca="1" ref="A2679" ca="1">IF(INDEX(B:B,ROW()),COUNTIF(OFFSET(INDEX(B:B,ROW()),ROW()*-1+6,,ROW()-5),TRUE),0)</f>
        <v>0</v>
      </c>
      <c r="B2679" s="44" t="b" cm="1">
        <f t="array" ref="B2679">AND(分科號=INDEX(E:E,ROW()),INDEX(D:D,ROW())&gt;=分起日,INDEX(D:D,ROW())&lt;=分訖日,IF(分專案="全部",TRUE,INDEX(J:J,ROW())=分專案))</f>
        <v>0</v>
      </c>
      <c r="C2679" s="45" cm="1">
        <f t="array" ref="C2679">IF(INDEX(F:F,ROW())&lt;&gt;"",INDEX(F:F,ROW()),IF(INDEX(E:E,ROW())&lt;&gt;0,INDEX(C:C,ROW()-1),0))</f>
        <v>0</v>
      </c>
      <c r="D2679" s="44" cm="1">
        <f t="array" ref="D2679">IF(INDEX(G:G,ROW())&lt;&gt;"",INDEX(G:G,ROW()),IF(INDEX(E:E,ROW())&lt;&gt;0,INDEX(D:D,ROW()-1),0))</f>
        <v>0</v>
      </c>
      <c r="E2679" s="217" cm="1">
        <f t="array" ref="E2679">IF(INDEX(I:I,ROW())&lt;&gt;"",VALUE(TRIM(LEFT(INDEX(I:I,ROW()),6))),0)</f>
        <v>0</v>
      </c>
      <c r="F2679" s="283"/>
      <c r="G2679" s="287"/>
      <c r="H2679" s="302"/>
      <c r="I2679" s="288"/>
      <c r="J2679" s="302"/>
      <c r="K2679" s="303"/>
      <c r="L2679" s="50"/>
      <c r="M2679" s="63"/>
    </row>
    <row r="2680" spans="1:13">
      <c r="A2680" s="44" cm="1">
        <f t="array" aca="1" ref="A2680" ca="1">IF(INDEX(B:B,ROW()),COUNTIF(OFFSET(INDEX(B:B,ROW()),ROW()*-1+6,,ROW()-5),TRUE),0)</f>
        <v>0</v>
      </c>
      <c r="B2680" s="44" t="b" cm="1">
        <f t="array" ref="B2680">AND(分科號=INDEX(E:E,ROW()),INDEX(D:D,ROW())&gt;=分起日,INDEX(D:D,ROW())&lt;=分訖日,IF(分專案="全部",TRUE,INDEX(J:J,ROW())=分專案))</f>
        <v>0</v>
      </c>
      <c r="C2680" s="45" cm="1">
        <f t="array" ref="C2680">IF(INDEX(F:F,ROW())&lt;&gt;"",INDEX(F:F,ROW()),IF(INDEX(E:E,ROW())&lt;&gt;0,INDEX(C:C,ROW()-1),0))</f>
        <v>0</v>
      </c>
      <c r="D2680" s="44" cm="1">
        <f t="array" ref="D2680">IF(INDEX(G:G,ROW())&lt;&gt;"",INDEX(G:G,ROW()),IF(INDEX(E:E,ROW())&lt;&gt;0,INDEX(D:D,ROW()-1),0))</f>
        <v>0</v>
      </c>
      <c r="E2680" s="217" cm="1">
        <f t="array" ref="E2680">IF(INDEX(I:I,ROW())&lt;&gt;"",VALUE(TRIM(LEFT(INDEX(I:I,ROW()),6))),0)</f>
        <v>0</v>
      </c>
      <c r="F2680" s="283"/>
      <c r="G2680" s="287"/>
      <c r="H2680" s="302"/>
      <c r="I2680" s="288"/>
      <c r="J2680" s="302"/>
      <c r="K2680" s="303"/>
      <c r="L2680" s="50"/>
      <c r="M2680" s="63"/>
    </row>
    <row r="2681" spans="1:13">
      <c r="A2681" s="44" cm="1">
        <f t="array" aca="1" ref="A2681" ca="1">IF(INDEX(B:B,ROW()),COUNTIF(OFFSET(INDEX(B:B,ROW()),ROW()*-1+6,,ROW()-5),TRUE),0)</f>
        <v>0</v>
      </c>
      <c r="B2681" s="44" t="b" cm="1">
        <f t="array" ref="B2681">AND(分科號=INDEX(E:E,ROW()),INDEX(D:D,ROW())&gt;=分起日,INDEX(D:D,ROW())&lt;=分訖日,IF(分專案="全部",TRUE,INDEX(J:J,ROW())=分專案))</f>
        <v>0</v>
      </c>
      <c r="C2681" s="45" cm="1">
        <f t="array" ref="C2681">IF(INDEX(F:F,ROW())&lt;&gt;"",INDEX(F:F,ROW()),IF(INDEX(E:E,ROW())&lt;&gt;0,INDEX(C:C,ROW()-1),0))</f>
        <v>0</v>
      </c>
      <c r="D2681" s="44" cm="1">
        <f t="array" ref="D2681">IF(INDEX(G:G,ROW())&lt;&gt;"",INDEX(G:G,ROW()),IF(INDEX(E:E,ROW())&lt;&gt;0,INDEX(D:D,ROW()-1),0))</f>
        <v>0</v>
      </c>
      <c r="E2681" s="217" cm="1">
        <f t="array" ref="E2681">IF(INDEX(I:I,ROW())&lt;&gt;"",VALUE(TRIM(LEFT(INDEX(I:I,ROW()),6))),0)</f>
        <v>0</v>
      </c>
      <c r="F2681" s="283"/>
      <c r="G2681" s="287"/>
      <c r="H2681" s="302"/>
      <c r="I2681" s="288"/>
      <c r="J2681" s="302"/>
      <c r="K2681" s="303"/>
      <c r="L2681" s="50"/>
      <c r="M2681" s="63"/>
    </row>
    <row r="2682" spans="1:13">
      <c r="A2682" s="44" cm="1">
        <f t="array" aca="1" ref="A2682" ca="1">IF(INDEX(B:B,ROW()),COUNTIF(OFFSET(INDEX(B:B,ROW()),ROW()*-1+6,,ROW()-5),TRUE),0)</f>
        <v>0</v>
      </c>
      <c r="B2682" s="44" t="b" cm="1">
        <f t="array" ref="B2682">AND(分科號=INDEX(E:E,ROW()),INDEX(D:D,ROW())&gt;=分起日,INDEX(D:D,ROW())&lt;=分訖日,IF(分專案="全部",TRUE,INDEX(J:J,ROW())=分專案))</f>
        <v>0</v>
      </c>
      <c r="C2682" s="45" cm="1">
        <f t="array" ref="C2682">IF(INDEX(F:F,ROW())&lt;&gt;"",INDEX(F:F,ROW()),IF(INDEX(E:E,ROW())&lt;&gt;0,INDEX(C:C,ROW()-1),0))</f>
        <v>0</v>
      </c>
      <c r="D2682" s="44" cm="1">
        <f t="array" ref="D2682">IF(INDEX(G:G,ROW())&lt;&gt;"",INDEX(G:G,ROW()),IF(INDEX(E:E,ROW())&lt;&gt;0,INDEX(D:D,ROW()-1),0))</f>
        <v>0</v>
      </c>
      <c r="E2682" s="217" cm="1">
        <f t="array" ref="E2682">IF(INDEX(I:I,ROW())&lt;&gt;"",VALUE(TRIM(LEFT(INDEX(I:I,ROW()),6))),0)</f>
        <v>0</v>
      </c>
      <c r="F2682" s="283"/>
      <c r="G2682" s="287"/>
      <c r="H2682" s="302"/>
      <c r="I2682" s="288"/>
      <c r="J2682" s="302"/>
      <c r="K2682" s="303"/>
      <c r="L2682" s="50"/>
      <c r="M2682" s="63"/>
    </row>
    <row r="2683" spans="1:13">
      <c r="A2683" s="44" cm="1">
        <f t="array" aca="1" ref="A2683" ca="1">IF(INDEX(B:B,ROW()),COUNTIF(OFFSET(INDEX(B:B,ROW()),ROW()*-1+6,,ROW()-5),TRUE),0)</f>
        <v>0</v>
      </c>
      <c r="B2683" s="44" t="b" cm="1">
        <f t="array" ref="B2683">AND(分科號=INDEX(E:E,ROW()),INDEX(D:D,ROW())&gt;=分起日,INDEX(D:D,ROW())&lt;=分訖日,IF(分專案="全部",TRUE,INDEX(J:J,ROW())=分專案))</f>
        <v>0</v>
      </c>
      <c r="C2683" s="45" cm="1">
        <f t="array" ref="C2683">IF(INDEX(F:F,ROW())&lt;&gt;"",INDEX(F:F,ROW()),IF(INDEX(E:E,ROW())&lt;&gt;0,INDEX(C:C,ROW()-1),0))</f>
        <v>0</v>
      </c>
      <c r="D2683" s="44" cm="1">
        <f t="array" ref="D2683">IF(INDEX(G:G,ROW())&lt;&gt;"",INDEX(G:G,ROW()),IF(INDEX(E:E,ROW())&lt;&gt;0,INDEX(D:D,ROW()-1),0))</f>
        <v>0</v>
      </c>
      <c r="E2683" s="217" cm="1">
        <f t="array" ref="E2683">IF(INDEX(I:I,ROW())&lt;&gt;"",VALUE(TRIM(LEFT(INDEX(I:I,ROW()),6))),0)</f>
        <v>0</v>
      </c>
      <c r="F2683" s="283"/>
      <c r="G2683" s="287"/>
      <c r="H2683" s="302"/>
      <c r="I2683" s="288"/>
      <c r="J2683" s="302"/>
      <c r="K2683" s="303"/>
      <c r="L2683" s="50"/>
      <c r="M2683" s="63"/>
    </row>
    <row r="2684" spans="1:13">
      <c r="A2684" s="44" cm="1">
        <f t="array" aca="1" ref="A2684" ca="1">IF(INDEX(B:B,ROW()),COUNTIF(OFFSET(INDEX(B:B,ROW()),ROW()*-1+6,,ROW()-5),TRUE),0)</f>
        <v>0</v>
      </c>
      <c r="B2684" s="44" t="b" cm="1">
        <f t="array" ref="B2684">AND(分科號=INDEX(E:E,ROW()),INDEX(D:D,ROW())&gt;=分起日,INDEX(D:D,ROW())&lt;=分訖日,IF(分專案="全部",TRUE,INDEX(J:J,ROW())=分專案))</f>
        <v>0</v>
      </c>
      <c r="C2684" s="45" cm="1">
        <f t="array" ref="C2684">IF(INDEX(F:F,ROW())&lt;&gt;"",INDEX(F:F,ROW()),IF(INDEX(E:E,ROW())&lt;&gt;0,INDEX(C:C,ROW()-1),0))</f>
        <v>0</v>
      </c>
      <c r="D2684" s="44" cm="1">
        <f t="array" ref="D2684">IF(INDEX(G:G,ROW())&lt;&gt;"",INDEX(G:G,ROW()),IF(INDEX(E:E,ROW())&lt;&gt;0,INDEX(D:D,ROW()-1),0))</f>
        <v>0</v>
      </c>
      <c r="E2684" s="217" cm="1">
        <f t="array" ref="E2684">IF(INDEX(I:I,ROW())&lt;&gt;"",VALUE(TRIM(LEFT(INDEX(I:I,ROW()),6))),0)</f>
        <v>0</v>
      </c>
      <c r="F2684" s="283"/>
      <c r="G2684" s="287"/>
      <c r="H2684" s="302"/>
      <c r="I2684" s="288"/>
      <c r="J2684" s="302"/>
      <c r="K2684" s="303"/>
      <c r="L2684" s="50"/>
      <c r="M2684" s="63"/>
    </row>
    <row r="2685" spans="1:13">
      <c r="A2685" s="44" cm="1">
        <f t="array" aca="1" ref="A2685" ca="1">IF(INDEX(B:B,ROW()),COUNTIF(OFFSET(INDEX(B:B,ROW()),ROW()*-1+6,,ROW()-5),TRUE),0)</f>
        <v>0</v>
      </c>
      <c r="B2685" s="44" t="b" cm="1">
        <f t="array" ref="B2685">AND(分科號=INDEX(E:E,ROW()),INDEX(D:D,ROW())&gt;=分起日,INDEX(D:D,ROW())&lt;=分訖日,IF(分專案="全部",TRUE,INDEX(J:J,ROW())=分專案))</f>
        <v>0</v>
      </c>
      <c r="C2685" s="45" cm="1">
        <f t="array" ref="C2685">IF(INDEX(F:F,ROW())&lt;&gt;"",INDEX(F:F,ROW()),IF(INDEX(E:E,ROW())&lt;&gt;0,INDEX(C:C,ROW()-1),0))</f>
        <v>0</v>
      </c>
      <c r="D2685" s="44" cm="1">
        <f t="array" ref="D2685">IF(INDEX(G:G,ROW())&lt;&gt;"",INDEX(G:G,ROW()),IF(INDEX(E:E,ROW())&lt;&gt;0,INDEX(D:D,ROW()-1),0))</f>
        <v>0</v>
      </c>
      <c r="E2685" s="217" cm="1">
        <f t="array" ref="E2685">IF(INDEX(I:I,ROW())&lt;&gt;"",VALUE(TRIM(LEFT(INDEX(I:I,ROW()),6))),0)</f>
        <v>0</v>
      </c>
      <c r="F2685" s="283"/>
      <c r="G2685" s="287"/>
      <c r="H2685" s="302"/>
      <c r="I2685" s="288"/>
      <c r="J2685" s="302"/>
      <c r="K2685" s="303"/>
      <c r="L2685" s="50"/>
      <c r="M2685" s="63"/>
    </row>
    <row r="2686" spans="1:13">
      <c r="A2686" s="44" cm="1">
        <f t="array" aca="1" ref="A2686" ca="1">IF(INDEX(B:B,ROW()),COUNTIF(OFFSET(INDEX(B:B,ROW()),ROW()*-1+6,,ROW()-5),TRUE),0)</f>
        <v>0</v>
      </c>
      <c r="B2686" s="44" t="b" cm="1">
        <f t="array" ref="B2686">AND(分科號=INDEX(E:E,ROW()),INDEX(D:D,ROW())&gt;=分起日,INDEX(D:D,ROW())&lt;=分訖日,IF(分專案="全部",TRUE,INDEX(J:J,ROW())=分專案))</f>
        <v>0</v>
      </c>
      <c r="C2686" s="45" cm="1">
        <f t="array" ref="C2686">IF(INDEX(F:F,ROW())&lt;&gt;"",INDEX(F:F,ROW()),IF(INDEX(E:E,ROW())&lt;&gt;0,INDEX(C:C,ROW()-1),0))</f>
        <v>0</v>
      </c>
      <c r="D2686" s="44" cm="1">
        <f t="array" ref="D2686">IF(INDEX(G:G,ROW())&lt;&gt;"",INDEX(G:G,ROW()),IF(INDEX(E:E,ROW())&lt;&gt;0,INDEX(D:D,ROW()-1),0))</f>
        <v>0</v>
      </c>
      <c r="E2686" s="217" cm="1">
        <f t="array" ref="E2686">IF(INDEX(I:I,ROW())&lt;&gt;"",VALUE(TRIM(LEFT(INDEX(I:I,ROW()),6))),0)</f>
        <v>0</v>
      </c>
      <c r="F2686" s="283"/>
      <c r="G2686" s="287"/>
      <c r="H2686" s="302"/>
      <c r="I2686" s="288"/>
      <c r="J2686" s="302"/>
      <c r="K2686" s="303"/>
      <c r="L2686" s="50"/>
      <c r="M2686" s="63"/>
    </row>
    <row r="2687" spans="1:13">
      <c r="A2687" s="44" cm="1">
        <f t="array" aca="1" ref="A2687" ca="1">IF(INDEX(B:B,ROW()),COUNTIF(OFFSET(INDEX(B:B,ROW()),ROW()*-1+6,,ROW()-5),TRUE),0)</f>
        <v>0</v>
      </c>
      <c r="B2687" s="44" t="b" cm="1">
        <f t="array" ref="B2687">AND(分科號=INDEX(E:E,ROW()),INDEX(D:D,ROW())&gt;=分起日,INDEX(D:D,ROW())&lt;=分訖日,IF(分專案="全部",TRUE,INDEX(J:J,ROW())=分專案))</f>
        <v>0</v>
      </c>
      <c r="C2687" s="45" cm="1">
        <f t="array" ref="C2687">IF(INDEX(F:F,ROW())&lt;&gt;"",INDEX(F:F,ROW()),IF(INDEX(E:E,ROW())&lt;&gt;0,INDEX(C:C,ROW()-1),0))</f>
        <v>0</v>
      </c>
      <c r="D2687" s="44" cm="1">
        <f t="array" ref="D2687">IF(INDEX(G:G,ROW())&lt;&gt;"",INDEX(G:G,ROW()),IF(INDEX(E:E,ROW())&lt;&gt;0,INDEX(D:D,ROW()-1),0))</f>
        <v>0</v>
      </c>
      <c r="E2687" s="217" cm="1">
        <f t="array" ref="E2687">IF(INDEX(I:I,ROW())&lt;&gt;"",VALUE(TRIM(LEFT(INDEX(I:I,ROW()),6))),0)</f>
        <v>0</v>
      </c>
      <c r="F2687" s="283"/>
      <c r="G2687" s="287"/>
      <c r="H2687" s="302"/>
      <c r="I2687" s="288"/>
      <c r="J2687" s="302"/>
      <c r="K2687" s="303"/>
      <c r="L2687" s="50"/>
      <c r="M2687" s="63"/>
    </row>
    <row r="2688" spans="1:13">
      <c r="A2688" s="44" cm="1">
        <f t="array" aca="1" ref="A2688" ca="1">IF(INDEX(B:B,ROW()),COUNTIF(OFFSET(INDEX(B:B,ROW()),ROW()*-1+6,,ROW()-5),TRUE),0)</f>
        <v>0</v>
      </c>
      <c r="B2688" s="44" t="b" cm="1">
        <f t="array" ref="B2688">AND(分科號=INDEX(E:E,ROW()),INDEX(D:D,ROW())&gt;=分起日,INDEX(D:D,ROW())&lt;=分訖日,IF(分專案="全部",TRUE,INDEX(J:J,ROW())=分專案))</f>
        <v>0</v>
      </c>
      <c r="C2688" s="45" cm="1">
        <f t="array" ref="C2688">IF(INDEX(F:F,ROW())&lt;&gt;"",INDEX(F:F,ROW()),IF(INDEX(E:E,ROW())&lt;&gt;0,INDEX(C:C,ROW()-1),0))</f>
        <v>0</v>
      </c>
      <c r="D2688" s="44" cm="1">
        <f t="array" ref="D2688">IF(INDEX(G:G,ROW())&lt;&gt;"",INDEX(G:G,ROW()),IF(INDEX(E:E,ROW())&lt;&gt;0,INDEX(D:D,ROW()-1),0))</f>
        <v>0</v>
      </c>
      <c r="E2688" s="217" cm="1">
        <f t="array" ref="E2688">IF(INDEX(I:I,ROW())&lt;&gt;"",VALUE(TRIM(LEFT(INDEX(I:I,ROW()),6))),0)</f>
        <v>0</v>
      </c>
      <c r="F2688" s="283"/>
      <c r="G2688" s="287"/>
      <c r="H2688" s="302"/>
      <c r="I2688" s="288"/>
      <c r="J2688" s="302"/>
      <c r="K2688" s="303"/>
      <c r="L2688" s="50"/>
      <c r="M2688" s="63"/>
    </row>
    <row r="2689" spans="1:13">
      <c r="A2689" s="44" cm="1">
        <f t="array" aca="1" ref="A2689" ca="1">IF(INDEX(B:B,ROW()),COUNTIF(OFFSET(INDEX(B:B,ROW()),ROW()*-1+6,,ROW()-5),TRUE),0)</f>
        <v>0</v>
      </c>
      <c r="B2689" s="44" t="b" cm="1">
        <f t="array" ref="B2689">AND(分科號=INDEX(E:E,ROW()),INDEX(D:D,ROW())&gt;=分起日,INDEX(D:D,ROW())&lt;=分訖日,IF(分專案="全部",TRUE,INDEX(J:J,ROW())=分專案))</f>
        <v>0</v>
      </c>
      <c r="C2689" s="45" cm="1">
        <f t="array" ref="C2689">IF(INDEX(F:F,ROW())&lt;&gt;"",INDEX(F:F,ROW()),IF(INDEX(E:E,ROW())&lt;&gt;0,INDEX(C:C,ROW()-1),0))</f>
        <v>0</v>
      </c>
      <c r="D2689" s="44" cm="1">
        <f t="array" ref="D2689">IF(INDEX(G:G,ROW())&lt;&gt;"",INDEX(G:G,ROW()),IF(INDEX(E:E,ROW())&lt;&gt;0,INDEX(D:D,ROW()-1),0))</f>
        <v>0</v>
      </c>
      <c r="E2689" s="217" cm="1">
        <f t="array" ref="E2689">IF(INDEX(I:I,ROW())&lt;&gt;"",VALUE(TRIM(LEFT(INDEX(I:I,ROW()),6))),0)</f>
        <v>0</v>
      </c>
      <c r="F2689" s="283"/>
      <c r="G2689" s="287"/>
      <c r="H2689" s="302"/>
      <c r="I2689" s="288"/>
      <c r="J2689" s="302"/>
      <c r="K2689" s="303"/>
      <c r="L2689" s="50"/>
      <c r="M2689" s="63"/>
    </row>
    <row r="2690" spans="1:13">
      <c r="A2690" s="44" cm="1">
        <f t="array" aca="1" ref="A2690" ca="1">IF(INDEX(B:B,ROW()),COUNTIF(OFFSET(INDEX(B:B,ROW()),ROW()*-1+6,,ROW()-5),TRUE),0)</f>
        <v>0</v>
      </c>
      <c r="B2690" s="44" t="b" cm="1">
        <f t="array" ref="B2690">AND(分科號=INDEX(E:E,ROW()),INDEX(D:D,ROW())&gt;=分起日,INDEX(D:D,ROW())&lt;=分訖日,IF(分專案="全部",TRUE,INDEX(J:J,ROW())=分專案))</f>
        <v>0</v>
      </c>
      <c r="C2690" s="45" cm="1">
        <f t="array" ref="C2690">IF(INDEX(F:F,ROW())&lt;&gt;"",INDEX(F:F,ROW()),IF(INDEX(E:E,ROW())&lt;&gt;0,INDEX(C:C,ROW()-1),0))</f>
        <v>0</v>
      </c>
      <c r="D2690" s="44" cm="1">
        <f t="array" ref="D2690">IF(INDEX(G:G,ROW())&lt;&gt;"",INDEX(G:G,ROW()),IF(INDEX(E:E,ROW())&lt;&gt;0,INDEX(D:D,ROW()-1),0))</f>
        <v>0</v>
      </c>
      <c r="E2690" s="217" cm="1">
        <f t="array" ref="E2690">IF(INDEX(I:I,ROW())&lt;&gt;"",VALUE(TRIM(LEFT(INDEX(I:I,ROW()),6))),0)</f>
        <v>0</v>
      </c>
      <c r="F2690" s="283"/>
      <c r="G2690" s="287"/>
      <c r="H2690" s="302"/>
      <c r="I2690" s="288"/>
      <c r="J2690" s="302"/>
      <c r="K2690" s="303"/>
      <c r="L2690" s="50"/>
      <c r="M2690" s="63"/>
    </row>
    <row r="2691" spans="1:13">
      <c r="A2691" s="44" cm="1">
        <f t="array" aca="1" ref="A2691" ca="1">IF(INDEX(B:B,ROW()),COUNTIF(OFFSET(INDEX(B:B,ROW()),ROW()*-1+6,,ROW()-5),TRUE),0)</f>
        <v>0</v>
      </c>
      <c r="B2691" s="44" t="b" cm="1">
        <f t="array" ref="B2691">AND(分科號=INDEX(E:E,ROW()),INDEX(D:D,ROW())&gt;=分起日,INDEX(D:D,ROW())&lt;=分訖日,IF(分專案="全部",TRUE,INDEX(J:J,ROW())=分專案))</f>
        <v>0</v>
      </c>
      <c r="C2691" s="45" cm="1">
        <f t="array" ref="C2691">IF(INDEX(F:F,ROW())&lt;&gt;"",INDEX(F:F,ROW()),IF(INDEX(E:E,ROW())&lt;&gt;0,INDEX(C:C,ROW()-1),0))</f>
        <v>0</v>
      </c>
      <c r="D2691" s="44" cm="1">
        <f t="array" ref="D2691">IF(INDEX(G:G,ROW())&lt;&gt;"",INDEX(G:G,ROW()),IF(INDEX(E:E,ROW())&lt;&gt;0,INDEX(D:D,ROW()-1),0))</f>
        <v>0</v>
      </c>
      <c r="E2691" s="217" cm="1">
        <f t="array" ref="E2691">IF(INDEX(I:I,ROW())&lt;&gt;"",VALUE(TRIM(LEFT(INDEX(I:I,ROW()),6))),0)</f>
        <v>0</v>
      </c>
      <c r="F2691" s="283"/>
      <c r="G2691" s="287"/>
      <c r="H2691" s="302"/>
      <c r="I2691" s="288"/>
      <c r="J2691" s="302"/>
      <c r="K2691" s="303"/>
      <c r="L2691" s="50"/>
      <c r="M2691" s="63"/>
    </row>
    <row r="2692" spans="1:13">
      <c r="A2692" s="44" cm="1">
        <f t="array" aca="1" ref="A2692" ca="1">IF(INDEX(B:B,ROW()),COUNTIF(OFFSET(INDEX(B:B,ROW()),ROW()*-1+6,,ROW()-5),TRUE),0)</f>
        <v>0</v>
      </c>
      <c r="B2692" s="44" t="b" cm="1">
        <f t="array" ref="B2692">AND(分科號=INDEX(E:E,ROW()),INDEX(D:D,ROW())&gt;=分起日,INDEX(D:D,ROW())&lt;=分訖日,IF(分專案="全部",TRUE,INDEX(J:J,ROW())=分專案))</f>
        <v>0</v>
      </c>
      <c r="C2692" s="45" cm="1">
        <f t="array" ref="C2692">IF(INDEX(F:F,ROW())&lt;&gt;"",INDEX(F:F,ROW()),IF(INDEX(E:E,ROW())&lt;&gt;0,INDEX(C:C,ROW()-1),0))</f>
        <v>0</v>
      </c>
      <c r="D2692" s="44" cm="1">
        <f t="array" ref="D2692">IF(INDEX(G:G,ROW())&lt;&gt;"",INDEX(G:G,ROW()),IF(INDEX(E:E,ROW())&lt;&gt;0,INDEX(D:D,ROW()-1),0))</f>
        <v>0</v>
      </c>
      <c r="E2692" s="217" cm="1">
        <f t="array" ref="E2692">IF(INDEX(I:I,ROW())&lt;&gt;"",VALUE(TRIM(LEFT(INDEX(I:I,ROW()),6))),0)</f>
        <v>0</v>
      </c>
      <c r="F2692" s="283"/>
      <c r="G2692" s="287"/>
      <c r="H2692" s="302"/>
      <c r="I2692" s="288"/>
      <c r="J2692" s="302"/>
      <c r="K2692" s="303"/>
      <c r="L2692" s="50"/>
      <c r="M2692" s="63"/>
    </row>
    <row r="2693" spans="1:13">
      <c r="A2693" s="44" cm="1">
        <f t="array" aca="1" ref="A2693" ca="1">IF(INDEX(B:B,ROW()),COUNTIF(OFFSET(INDEX(B:B,ROW()),ROW()*-1+6,,ROW()-5),TRUE),0)</f>
        <v>0</v>
      </c>
      <c r="B2693" s="44" t="b" cm="1">
        <f t="array" ref="B2693">AND(分科號=INDEX(E:E,ROW()),INDEX(D:D,ROW())&gt;=分起日,INDEX(D:D,ROW())&lt;=分訖日,IF(分專案="全部",TRUE,INDEX(J:J,ROW())=分專案))</f>
        <v>0</v>
      </c>
      <c r="C2693" s="45" cm="1">
        <f t="array" ref="C2693">IF(INDEX(F:F,ROW())&lt;&gt;"",INDEX(F:F,ROW()),IF(INDEX(E:E,ROW())&lt;&gt;0,INDEX(C:C,ROW()-1),0))</f>
        <v>0</v>
      </c>
      <c r="D2693" s="44" cm="1">
        <f t="array" ref="D2693">IF(INDEX(G:G,ROW())&lt;&gt;"",INDEX(G:G,ROW()),IF(INDEX(E:E,ROW())&lt;&gt;0,INDEX(D:D,ROW()-1),0))</f>
        <v>0</v>
      </c>
      <c r="E2693" s="217" cm="1">
        <f t="array" ref="E2693">IF(INDEX(I:I,ROW())&lt;&gt;"",VALUE(TRIM(LEFT(INDEX(I:I,ROW()),6))),0)</f>
        <v>0</v>
      </c>
      <c r="F2693" s="283"/>
      <c r="G2693" s="287"/>
      <c r="H2693" s="302"/>
      <c r="I2693" s="288"/>
      <c r="J2693" s="302"/>
      <c r="K2693" s="303"/>
      <c r="L2693" s="50"/>
      <c r="M2693" s="63"/>
    </row>
    <row r="2694" spans="1:13">
      <c r="A2694" s="44" cm="1">
        <f t="array" aca="1" ref="A2694" ca="1">IF(INDEX(B:B,ROW()),COUNTIF(OFFSET(INDEX(B:B,ROW()),ROW()*-1+6,,ROW()-5),TRUE),0)</f>
        <v>0</v>
      </c>
      <c r="B2694" s="44" t="b" cm="1">
        <f t="array" ref="B2694">AND(分科號=INDEX(E:E,ROW()),INDEX(D:D,ROW())&gt;=分起日,INDEX(D:D,ROW())&lt;=分訖日,IF(分專案="全部",TRUE,INDEX(J:J,ROW())=分專案))</f>
        <v>0</v>
      </c>
      <c r="C2694" s="45" cm="1">
        <f t="array" ref="C2694">IF(INDEX(F:F,ROW())&lt;&gt;"",INDEX(F:F,ROW()),IF(INDEX(E:E,ROW())&lt;&gt;0,INDEX(C:C,ROW()-1),0))</f>
        <v>0</v>
      </c>
      <c r="D2694" s="44" cm="1">
        <f t="array" ref="D2694">IF(INDEX(G:G,ROW())&lt;&gt;"",INDEX(G:G,ROW()),IF(INDEX(E:E,ROW())&lt;&gt;0,INDEX(D:D,ROW()-1),0))</f>
        <v>0</v>
      </c>
      <c r="E2694" s="217" cm="1">
        <f t="array" ref="E2694">IF(INDEX(I:I,ROW())&lt;&gt;"",VALUE(TRIM(LEFT(INDEX(I:I,ROW()),6))),0)</f>
        <v>0</v>
      </c>
      <c r="F2694" s="283"/>
      <c r="G2694" s="287"/>
      <c r="H2694" s="302"/>
      <c r="I2694" s="288"/>
      <c r="J2694" s="302"/>
      <c r="K2694" s="303"/>
      <c r="L2694" s="50"/>
      <c r="M2694" s="63"/>
    </row>
    <row r="2695" spans="1:13">
      <c r="A2695" s="44" cm="1">
        <f t="array" aca="1" ref="A2695" ca="1">IF(INDEX(B:B,ROW()),COUNTIF(OFFSET(INDEX(B:B,ROW()),ROW()*-1+6,,ROW()-5),TRUE),0)</f>
        <v>0</v>
      </c>
      <c r="B2695" s="44" t="b" cm="1">
        <f t="array" ref="B2695">AND(分科號=INDEX(E:E,ROW()),INDEX(D:D,ROW())&gt;=分起日,INDEX(D:D,ROW())&lt;=分訖日,IF(分專案="全部",TRUE,INDEX(J:J,ROW())=分專案))</f>
        <v>0</v>
      </c>
      <c r="C2695" s="45" cm="1">
        <f t="array" ref="C2695">IF(INDEX(F:F,ROW())&lt;&gt;"",INDEX(F:F,ROW()),IF(INDEX(E:E,ROW())&lt;&gt;0,INDEX(C:C,ROW()-1),0))</f>
        <v>0</v>
      </c>
      <c r="D2695" s="44" cm="1">
        <f t="array" ref="D2695">IF(INDEX(G:G,ROW())&lt;&gt;"",INDEX(G:G,ROW()),IF(INDEX(E:E,ROW())&lt;&gt;0,INDEX(D:D,ROW()-1),0))</f>
        <v>0</v>
      </c>
      <c r="E2695" s="217" cm="1">
        <f t="array" ref="E2695">IF(INDEX(I:I,ROW())&lt;&gt;"",VALUE(TRIM(LEFT(INDEX(I:I,ROW()),6))),0)</f>
        <v>0</v>
      </c>
      <c r="F2695" s="283"/>
      <c r="G2695" s="287"/>
      <c r="H2695" s="302"/>
      <c r="I2695" s="288"/>
      <c r="J2695" s="302"/>
      <c r="K2695" s="303"/>
      <c r="L2695" s="50"/>
      <c r="M2695" s="63"/>
    </row>
    <row r="2696" spans="1:13">
      <c r="A2696" s="44" cm="1">
        <f t="array" aca="1" ref="A2696" ca="1">IF(INDEX(B:B,ROW()),COUNTIF(OFFSET(INDEX(B:B,ROW()),ROW()*-1+6,,ROW()-5),TRUE),0)</f>
        <v>0</v>
      </c>
      <c r="B2696" s="44" t="b" cm="1">
        <f t="array" ref="B2696">AND(分科號=INDEX(E:E,ROW()),INDEX(D:D,ROW())&gt;=分起日,INDEX(D:D,ROW())&lt;=分訖日,IF(分專案="全部",TRUE,INDEX(J:J,ROW())=分專案))</f>
        <v>0</v>
      </c>
      <c r="C2696" s="45" cm="1">
        <f t="array" ref="C2696">IF(INDEX(F:F,ROW())&lt;&gt;"",INDEX(F:F,ROW()),IF(INDEX(E:E,ROW())&lt;&gt;0,INDEX(C:C,ROW()-1),0))</f>
        <v>0</v>
      </c>
      <c r="D2696" s="44" cm="1">
        <f t="array" ref="D2696">IF(INDEX(G:G,ROW())&lt;&gt;"",INDEX(G:G,ROW()),IF(INDEX(E:E,ROW())&lt;&gt;0,INDEX(D:D,ROW()-1),0))</f>
        <v>0</v>
      </c>
      <c r="E2696" s="217" cm="1">
        <f t="array" ref="E2696">IF(INDEX(I:I,ROW())&lt;&gt;"",VALUE(TRIM(LEFT(INDEX(I:I,ROW()),6))),0)</f>
        <v>0</v>
      </c>
      <c r="F2696" s="283"/>
      <c r="G2696" s="287"/>
      <c r="H2696" s="302"/>
      <c r="I2696" s="288"/>
      <c r="J2696" s="302"/>
      <c r="K2696" s="303"/>
      <c r="L2696" s="50"/>
      <c r="M2696" s="63"/>
    </row>
    <row r="2697" spans="1:13">
      <c r="A2697" s="44" cm="1">
        <f t="array" aca="1" ref="A2697" ca="1">IF(INDEX(B:B,ROW()),COUNTIF(OFFSET(INDEX(B:B,ROW()),ROW()*-1+6,,ROW()-5),TRUE),0)</f>
        <v>0</v>
      </c>
      <c r="B2697" s="44" t="b" cm="1">
        <f t="array" ref="B2697">AND(分科號=INDEX(E:E,ROW()),INDEX(D:D,ROW())&gt;=分起日,INDEX(D:D,ROW())&lt;=分訖日,IF(分專案="全部",TRUE,INDEX(J:J,ROW())=分專案))</f>
        <v>0</v>
      </c>
      <c r="C2697" s="45" cm="1">
        <f t="array" ref="C2697">IF(INDEX(F:F,ROW())&lt;&gt;"",INDEX(F:F,ROW()),IF(INDEX(E:E,ROW())&lt;&gt;0,INDEX(C:C,ROW()-1),0))</f>
        <v>0</v>
      </c>
      <c r="D2697" s="44" cm="1">
        <f t="array" ref="D2697">IF(INDEX(G:G,ROW())&lt;&gt;"",INDEX(G:G,ROW()),IF(INDEX(E:E,ROW())&lt;&gt;0,INDEX(D:D,ROW()-1),0))</f>
        <v>0</v>
      </c>
      <c r="E2697" s="217" cm="1">
        <f t="array" ref="E2697">IF(INDEX(I:I,ROW())&lt;&gt;"",VALUE(TRIM(LEFT(INDEX(I:I,ROW()),6))),0)</f>
        <v>0</v>
      </c>
      <c r="F2697" s="283"/>
      <c r="G2697" s="287"/>
      <c r="H2697" s="302"/>
      <c r="I2697" s="288"/>
      <c r="J2697" s="302"/>
      <c r="K2697" s="303"/>
      <c r="L2697" s="50"/>
      <c r="M2697" s="63"/>
    </row>
    <row r="2698" spans="1:13">
      <c r="A2698" s="44" cm="1">
        <f t="array" aca="1" ref="A2698" ca="1">IF(INDEX(B:B,ROW()),COUNTIF(OFFSET(INDEX(B:B,ROW()),ROW()*-1+6,,ROW()-5),TRUE),0)</f>
        <v>0</v>
      </c>
      <c r="B2698" s="44" t="b" cm="1">
        <f t="array" ref="B2698">AND(分科號=INDEX(E:E,ROW()),INDEX(D:D,ROW())&gt;=分起日,INDEX(D:D,ROW())&lt;=分訖日,IF(分專案="全部",TRUE,INDEX(J:J,ROW())=分專案))</f>
        <v>0</v>
      </c>
      <c r="C2698" s="45" cm="1">
        <f t="array" ref="C2698">IF(INDEX(F:F,ROW())&lt;&gt;"",INDEX(F:F,ROW()),IF(INDEX(E:E,ROW())&lt;&gt;0,INDEX(C:C,ROW()-1),0))</f>
        <v>0</v>
      </c>
      <c r="D2698" s="44" cm="1">
        <f t="array" ref="D2698">IF(INDEX(G:G,ROW())&lt;&gt;"",INDEX(G:G,ROW()),IF(INDEX(E:E,ROW())&lt;&gt;0,INDEX(D:D,ROW()-1),0))</f>
        <v>0</v>
      </c>
      <c r="E2698" s="217" cm="1">
        <f t="array" ref="E2698">IF(INDEX(I:I,ROW())&lt;&gt;"",VALUE(TRIM(LEFT(INDEX(I:I,ROW()),6))),0)</f>
        <v>0</v>
      </c>
      <c r="F2698" s="283"/>
      <c r="G2698" s="287"/>
      <c r="H2698" s="302"/>
      <c r="I2698" s="288"/>
      <c r="J2698" s="302"/>
      <c r="K2698" s="303"/>
      <c r="L2698" s="50"/>
      <c r="M2698" s="63"/>
    </row>
    <row r="2699" spans="1:13">
      <c r="A2699" s="44" cm="1">
        <f t="array" aca="1" ref="A2699" ca="1">IF(INDEX(B:B,ROW()),COUNTIF(OFFSET(INDEX(B:B,ROW()),ROW()*-1+6,,ROW()-5),TRUE),0)</f>
        <v>0</v>
      </c>
      <c r="B2699" s="44" t="b" cm="1">
        <f t="array" ref="B2699">AND(分科號=INDEX(E:E,ROW()),INDEX(D:D,ROW())&gt;=分起日,INDEX(D:D,ROW())&lt;=分訖日,IF(分專案="全部",TRUE,INDEX(J:J,ROW())=分專案))</f>
        <v>0</v>
      </c>
      <c r="C2699" s="45" cm="1">
        <f t="array" ref="C2699">IF(INDEX(F:F,ROW())&lt;&gt;"",INDEX(F:F,ROW()),IF(INDEX(E:E,ROW())&lt;&gt;0,INDEX(C:C,ROW()-1),0))</f>
        <v>0</v>
      </c>
      <c r="D2699" s="44" cm="1">
        <f t="array" ref="D2699">IF(INDEX(G:G,ROW())&lt;&gt;"",INDEX(G:G,ROW()),IF(INDEX(E:E,ROW())&lt;&gt;0,INDEX(D:D,ROW()-1),0))</f>
        <v>0</v>
      </c>
      <c r="E2699" s="217" cm="1">
        <f t="array" ref="E2699">IF(INDEX(I:I,ROW())&lt;&gt;"",VALUE(TRIM(LEFT(INDEX(I:I,ROW()),6))),0)</f>
        <v>0</v>
      </c>
      <c r="F2699" s="283"/>
      <c r="G2699" s="287"/>
      <c r="H2699" s="302"/>
      <c r="I2699" s="288"/>
      <c r="J2699" s="302"/>
      <c r="K2699" s="303"/>
      <c r="L2699" s="50"/>
      <c r="M2699" s="63"/>
    </row>
    <row r="2700" spans="1:13">
      <c r="A2700" s="44" cm="1">
        <f t="array" aca="1" ref="A2700" ca="1">IF(INDEX(B:B,ROW()),COUNTIF(OFFSET(INDEX(B:B,ROW()),ROW()*-1+6,,ROW()-5),TRUE),0)</f>
        <v>0</v>
      </c>
      <c r="B2700" s="44" t="b" cm="1">
        <f t="array" ref="B2700">AND(分科號=INDEX(E:E,ROW()),INDEX(D:D,ROW())&gt;=分起日,INDEX(D:D,ROW())&lt;=分訖日,IF(分專案="全部",TRUE,INDEX(J:J,ROW())=分專案))</f>
        <v>0</v>
      </c>
      <c r="C2700" s="45" cm="1">
        <f t="array" ref="C2700">IF(INDEX(F:F,ROW())&lt;&gt;"",INDEX(F:F,ROW()),IF(INDEX(E:E,ROW())&lt;&gt;0,INDEX(C:C,ROW()-1),0))</f>
        <v>0</v>
      </c>
      <c r="D2700" s="44" cm="1">
        <f t="array" ref="D2700">IF(INDEX(G:G,ROW())&lt;&gt;"",INDEX(G:G,ROW()),IF(INDEX(E:E,ROW())&lt;&gt;0,INDEX(D:D,ROW()-1),0))</f>
        <v>0</v>
      </c>
      <c r="E2700" s="217" cm="1">
        <f t="array" ref="E2700">IF(INDEX(I:I,ROW())&lt;&gt;"",VALUE(TRIM(LEFT(INDEX(I:I,ROW()),6))),0)</f>
        <v>0</v>
      </c>
      <c r="F2700" s="283"/>
      <c r="G2700" s="287"/>
      <c r="H2700" s="302"/>
      <c r="I2700" s="288"/>
      <c r="J2700" s="302"/>
      <c r="K2700" s="303"/>
      <c r="L2700" s="50"/>
      <c r="M2700" s="63"/>
    </row>
    <row r="2701" spans="1:13">
      <c r="A2701" s="44" cm="1">
        <f t="array" aca="1" ref="A2701" ca="1">IF(INDEX(B:B,ROW()),COUNTIF(OFFSET(INDEX(B:B,ROW()),ROW()*-1+6,,ROW()-5),TRUE),0)</f>
        <v>0</v>
      </c>
      <c r="B2701" s="44" t="b" cm="1">
        <f t="array" ref="B2701">AND(分科號=INDEX(E:E,ROW()),INDEX(D:D,ROW())&gt;=分起日,INDEX(D:D,ROW())&lt;=分訖日,IF(分專案="全部",TRUE,INDEX(J:J,ROW())=分專案))</f>
        <v>0</v>
      </c>
      <c r="C2701" s="45" cm="1">
        <f t="array" ref="C2701">IF(INDEX(F:F,ROW())&lt;&gt;"",INDEX(F:F,ROW()),IF(INDEX(E:E,ROW())&lt;&gt;0,INDEX(C:C,ROW()-1),0))</f>
        <v>0</v>
      </c>
      <c r="D2701" s="44" cm="1">
        <f t="array" ref="D2701">IF(INDEX(G:G,ROW())&lt;&gt;"",INDEX(G:G,ROW()),IF(INDEX(E:E,ROW())&lt;&gt;0,INDEX(D:D,ROW()-1),0))</f>
        <v>0</v>
      </c>
      <c r="E2701" s="217" cm="1">
        <f t="array" ref="E2701">IF(INDEX(I:I,ROW())&lt;&gt;"",VALUE(TRIM(LEFT(INDEX(I:I,ROW()),6))),0)</f>
        <v>0</v>
      </c>
      <c r="F2701" s="283"/>
      <c r="G2701" s="287"/>
      <c r="H2701" s="302"/>
      <c r="I2701" s="288"/>
      <c r="J2701" s="302"/>
      <c r="K2701" s="303"/>
      <c r="L2701" s="50"/>
      <c r="M2701" s="63"/>
    </row>
    <row r="2702" spans="1:13">
      <c r="A2702" s="44" cm="1">
        <f t="array" aca="1" ref="A2702" ca="1">IF(INDEX(B:B,ROW()),COUNTIF(OFFSET(INDEX(B:B,ROW()),ROW()*-1+6,,ROW()-5),TRUE),0)</f>
        <v>0</v>
      </c>
      <c r="B2702" s="44" t="b" cm="1">
        <f t="array" ref="B2702">AND(分科號=INDEX(E:E,ROW()),INDEX(D:D,ROW())&gt;=分起日,INDEX(D:D,ROW())&lt;=分訖日,IF(分專案="全部",TRUE,INDEX(J:J,ROW())=分專案))</f>
        <v>0</v>
      </c>
      <c r="C2702" s="45" cm="1">
        <f t="array" ref="C2702">IF(INDEX(F:F,ROW())&lt;&gt;"",INDEX(F:F,ROW()),IF(INDEX(E:E,ROW())&lt;&gt;0,INDEX(C:C,ROW()-1),0))</f>
        <v>0</v>
      </c>
      <c r="D2702" s="44" cm="1">
        <f t="array" ref="D2702">IF(INDEX(G:G,ROW())&lt;&gt;"",INDEX(G:G,ROW()),IF(INDEX(E:E,ROW())&lt;&gt;0,INDEX(D:D,ROW()-1),0))</f>
        <v>0</v>
      </c>
      <c r="E2702" s="217" cm="1">
        <f t="array" ref="E2702">IF(INDEX(I:I,ROW())&lt;&gt;"",VALUE(TRIM(LEFT(INDEX(I:I,ROW()),6))),0)</f>
        <v>0</v>
      </c>
      <c r="F2702" s="283"/>
      <c r="G2702" s="287"/>
      <c r="H2702" s="302"/>
      <c r="I2702" s="288"/>
      <c r="J2702" s="302"/>
      <c r="K2702" s="303"/>
      <c r="L2702" s="50"/>
      <c r="M2702" s="63"/>
    </row>
    <row r="2703" spans="1:13">
      <c r="A2703" s="44" cm="1">
        <f t="array" aca="1" ref="A2703" ca="1">IF(INDEX(B:B,ROW()),COUNTIF(OFFSET(INDEX(B:B,ROW()),ROW()*-1+6,,ROW()-5),TRUE),0)</f>
        <v>0</v>
      </c>
      <c r="B2703" s="44" t="b" cm="1">
        <f t="array" ref="B2703">AND(分科號=INDEX(E:E,ROW()),INDEX(D:D,ROW())&gt;=分起日,INDEX(D:D,ROW())&lt;=分訖日,IF(分專案="全部",TRUE,INDEX(J:J,ROW())=分專案))</f>
        <v>0</v>
      </c>
      <c r="C2703" s="45" cm="1">
        <f t="array" ref="C2703">IF(INDEX(F:F,ROW())&lt;&gt;"",INDEX(F:F,ROW()),IF(INDEX(E:E,ROW())&lt;&gt;0,INDEX(C:C,ROW()-1),0))</f>
        <v>0</v>
      </c>
      <c r="D2703" s="44" cm="1">
        <f t="array" ref="D2703">IF(INDEX(G:G,ROW())&lt;&gt;"",INDEX(G:G,ROW()),IF(INDEX(E:E,ROW())&lt;&gt;0,INDEX(D:D,ROW()-1),0))</f>
        <v>0</v>
      </c>
      <c r="E2703" s="217" cm="1">
        <f t="array" ref="E2703">IF(INDEX(I:I,ROW())&lt;&gt;"",VALUE(TRIM(LEFT(INDEX(I:I,ROW()),6))),0)</f>
        <v>0</v>
      </c>
      <c r="F2703" s="283"/>
      <c r="G2703" s="287"/>
      <c r="H2703" s="302"/>
      <c r="I2703" s="288"/>
      <c r="J2703" s="302"/>
      <c r="K2703" s="303"/>
      <c r="L2703" s="50"/>
      <c r="M2703" s="63"/>
    </row>
    <row r="2704" spans="1:13">
      <c r="A2704" s="44" cm="1">
        <f t="array" aca="1" ref="A2704" ca="1">IF(INDEX(B:B,ROW()),COUNTIF(OFFSET(INDEX(B:B,ROW()),ROW()*-1+6,,ROW()-5),TRUE),0)</f>
        <v>0</v>
      </c>
      <c r="B2704" s="44" t="b" cm="1">
        <f t="array" ref="B2704">AND(分科號=INDEX(E:E,ROW()),INDEX(D:D,ROW())&gt;=分起日,INDEX(D:D,ROW())&lt;=分訖日,IF(分專案="全部",TRUE,INDEX(J:J,ROW())=分專案))</f>
        <v>0</v>
      </c>
      <c r="C2704" s="45" cm="1">
        <f t="array" ref="C2704">IF(INDEX(F:F,ROW())&lt;&gt;"",INDEX(F:F,ROW()),IF(INDEX(E:E,ROW())&lt;&gt;0,INDEX(C:C,ROW()-1),0))</f>
        <v>0</v>
      </c>
      <c r="D2704" s="44" cm="1">
        <f t="array" ref="D2704">IF(INDEX(G:G,ROW())&lt;&gt;"",INDEX(G:G,ROW()),IF(INDEX(E:E,ROW())&lt;&gt;0,INDEX(D:D,ROW()-1),0))</f>
        <v>0</v>
      </c>
      <c r="E2704" s="217" cm="1">
        <f t="array" ref="E2704">IF(INDEX(I:I,ROW())&lt;&gt;"",VALUE(TRIM(LEFT(INDEX(I:I,ROW()),6))),0)</f>
        <v>0</v>
      </c>
      <c r="F2704" s="283"/>
      <c r="G2704" s="287"/>
      <c r="H2704" s="302"/>
      <c r="I2704" s="288"/>
      <c r="J2704" s="302"/>
      <c r="K2704" s="303"/>
      <c r="L2704" s="50"/>
      <c r="M2704" s="63"/>
    </row>
    <row r="2705" spans="1:13">
      <c r="A2705" s="44" cm="1">
        <f t="array" aca="1" ref="A2705" ca="1">IF(INDEX(B:B,ROW()),COUNTIF(OFFSET(INDEX(B:B,ROW()),ROW()*-1+6,,ROW()-5),TRUE),0)</f>
        <v>0</v>
      </c>
      <c r="B2705" s="44" t="b" cm="1">
        <f t="array" ref="B2705">AND(分科號=INDEX(E:E,ROW()),INDEX(D:D,ROW())&gt;=分起日,INDEX(D:D,ROW())&lt;=分訖日,IF(分專案="全部",TRUE,INDEX(J:J,ROW())=分專案))</f>
        <v>0</v>
      </c>
      <c r="C2705" s="45" cm="1">
        <f t="array" ref="C2705">IF(INDEX(F:F,ROW())&lt;&gt;"",INDEX(F:F,ROW()),IF(INDEX(E:E,ROW())&lt;&gt;0,INDEX(C:C,ROW()-1),0))</f>
        <v>0</v>
      </c>
      <c r="D2705" s="44" cm="1">
        <f t="array" ref="D2705">IF(INDEX(G:G,ROW())&lt;&gt;"",INDEX(G:G,ROW()),IF(INDEX(E:E,ROW())&lt;&gt;0,INDEX(D:D,ROW()-1),0))</f>
        <v>0</v>
      </c>
      <c r="E2705" s="217" cm="1">
        <f t="array" ref="E2705">IF(INDEX(I:I,ROW())&lt;&gt;"",VALUE(TRIM(LEFT(INDEX(I:I,ROW()),6))),0)</f>
        <v>0</v>
      </c>
      <c r="F2705" s="283"/>
      <c r="G2705" s="287"/>
      <c r="H2705" s="302"/>
      <c r="I2705" s="288"/>
      <c r="J2705" s="302"/>
      <c r="K2705" s="303"/>
      <c r="L2705" s="50"/>
      <c r="M2705" s="63"/>
    </row>
    <row r="2706" spans="1:13">
      <c r="A2706" s="44" cm="1">
        <f t="array" aca="1" ref="A2706" ca="1">IF(INDEX(B:B,ROW()),COUNTIF(OFFSET(INDEX(B:B,ROW()),ROW()*-1+6,,ROW()-5),TRUE),0)</f>
        <v>0</v>
      </c>
      <c r="B2706" s="44" t="b" cm="1">
        <f t="array" ref="B2706">AND(分科號=INDEX(E:E,ROW()),INDEX(D:D,ROW())&gt;=分起日,INDEX(D:D,ROW())&lt;=分訖日,IF(分專案="全部",TRUE,INDEX(J:J,ROW())=分專案))</f>
        <v>0</v>
      </c>
      <c r="C2706" s="45" cm="1">
        <f t="array" ref="C2706">IF(INDEX(F:F,ROW())&lt;&gt;"",INDEX(F:F,ROW()),IF(INDEX(E:E,ROW())&lt;&gt;0,INDEX(C:C,ROW()-1),0))</f>
        <v>0</v>
      </c>
      <c r="D2706" s="44" cm="1">
        <f t="array" ref="D2706">IF(INDEX(G:G,ROW())&lt;&gt;"",INDEX(G:G,ROW()),IF(INDEX(E:E,ROW())&lt;&gt;0,INDEX(D:D,ROW()-1),0))</f>
        <v>0</v>
      </c>
      <c r="E2706" s="217" cm="1">
        <f t="array" ref="E2706">IF(INDEX(I:I,ROW())&lt;&gt;"",VALUE(TRIM(LEFT(INDEX(I:I,ROW()),6))),0)</f>
        <v>0</v>
      </c>
      <c r="F2706" s="283"/>
      <c r="G2706" s="287"/>
      <c r="H2706" s="302"/>
      <c r="I2706" s="288"/>
      <c r="J2706" s="302"/>
      <c r="K2706" s="303"/>
      <c r="L2706" s="50"/>
      <c r="M2706" s="63"/>
    </row>
    <row r="2707" spans="1:13">
      <c r="A2707" s="44" cm="1">
        <f t="array" aca="1" ref="A2707" ca="1">IF(INDEX(B:B,ROW()),COUNTIF(OFFSET(INDEX(B:B,ROW()),ROW()*-1+6,,ROW()-5),TRUE),0)</f>
        <v>0</v>
      </c>
      <c r="B2707" s="44" t="b" cm="1">
        <f t="array" ref="B2707">AND(分科號=INDEX(E:E,ROW()),INDEX(D:D,ROW())&gt;=分起日,INDEX(D:D,ROW())&lt;=分訖日,IF(分專案="全部",TRUE,INDEX(J:J,ROW())=分專案))</f>
        <v>0</v>
      </c>
      <c r="C2707" s="45" cm="1">
        <f t="array" ref="C2707">IF(INDEX(F:F,ROW())&lt;&gt;"",INDEX(F:F,ROW()),IF(INDEX(E:E,ROW())&lt;&gt;0,INDEX(C:C,ROW()-1),0))</f>
        <v>0</v>
      </c>
      <c r="D2707" s="44" cm="1">
        <f t="array" ref="D2707">IF(INDEX(G:G,ROW())&lt;&gt;"",INDEX(G:G,ROW()),IF(INDEX(E:E,ROW())&lt;&gt;0,INDEX(D:D,ROW()-1),0))</f>
        <v>0</v>
      </c>
      <c r="E2707" s="217" cm="1">
        <f t="array" ref="E2707">IF(INDEX(I:I,ROW())&lt;&gt;"",VALUE(TRIM(LEFT(INDEX(I:I,ROW()),6))),0)</f>
        <v>0</v>
      </c>
      <c r="F2707" s="283"/>
      <c r="G2707" s="287"/>
      <c r="H2707" s="302"/>
      <c r="I2707" s="288"/>
      <c r="J2707" s="302"/>
      <c r="K2707" s="303"/>
      <c r="L2707" s="50"/>
      <c r="M2707" s="63"/>
    </row>
    <row r="2708" spans="1:13">
      <c r="A2708" s="44" cm="1">
        <f t="array" aca="1" ref="A2708" ca="1">IF(INDEX(B:B,ROW()),COUNTIF(OFFSET(INDEX(B:B,ROW()),ROW()*-1+6,,ROW()-5),TRUE),0)</f>
        <v>0</v>
      </c>
      <c r="B2708" s="44" t="b" cm="1">
        <f t="array" ref="B2708">AND(分科號=INDEX(E:E,ROW()),INDEX(D:D,ROW())&gt;=分起日,INDEX(D:D,ROW())&lt;=分訖日,IF(分專案="全部",TRUE,INDEX(J:J,ROW())=分專案))</f>
        <v>0</v>
      </c>
      <c r="C2708" s="45" cm="1">
        <f t="array" ref="C2708">IF(INDEX(F:F,ROW())&lt;&gt;"",INDEX(F:F,ROW()),IF(INDEX(E:E,ROW())&lt;&gt;0,INDEX(C:C,ROW()-1),0))</f>
        <v>0</v>
      </c>
      <c r="D2708" s="44" cm="1">
        <f t="array" ref="D2708">IF(INDEX(G:G,ROW())&lt;&gt;"",INDEX(G:G,ROW()),IF(INDEX(E:E,ROW())&lt;&gt;0,INDEX(D:D,ROW()-1),0))</f>
        <v>0</v>
      </c>
      <c r="E2708" s="217" cm="1">
        <f t="array" ref="E2708">IF(INDEX(I:I,ROW())&lt;&gt;"",VALUE(TRIM(LEFT(INDEX(I:I,ROW()),6))),0)</f>
        <v>0</v>
      </c>
      <c r="F2708" s="283"/>
      <c r="G2708" s="287"/>
      <c r="H2708" s="302"/>
      <c r="I2708" s="288"/>
      <c r="J2708" s="302"/>
      <c r="K2708" s="303"/>
      <c r="L2708" s="50"/>
      <c r="M2708" s="63"/>
    </row>
    <row r="2709" spans="1:13">
      <c r="A2709" s="44" cm="1">
        <f t="array" aca="1" ref="A2709" ca="1">IF(INDEX(B:B,ROW()),COUNTIF(OFFSET(INDEX(B:B,ROW()),ROW()*-1+6,,ROW()-5),TRUE),0)</f>
        <v>0</v>
      </c>
      <c r="B2709" s="44" t="b" cm="1">
        <f t="array" ref="B2709">AND(分科號=INDEX(E:E,ROW()),INDEX(D:D,ROW())&gt;=分起日,INDEX(D:D,ROW())&lt;=分訖日,IF(分專案="全部",TRUE,INDEX(J:J,ROW())=分專案))</f>
        <v>0</v>
      </c>
      <c r="C2709" s="45" cm="1">
        <f t="array" ref="C2709">IF(INDEX(F:F,ROW())&lt;&gt;"",INDEX(F:F,ROW()),IF(INDEX(E:E,ROW())&lt;&gt;0,INDEX(C:C,ROW()-1),0))</f>
        <v>0</v>
      </c>
      <c r="D2709" s="44" cm="1">
        <f t="array" ref="D2709">IF(INDEX(G:G,ROW())&lt;&gt;"",INDEX(G:G,ROW()),IF(INDEX(E:E,ROW())&lt;&gt;0,INDEX(D:D,ROW()-1),0))</f>
        <v>0</v>
      </c>
      <c r="E2709" s="217" cm="1">
        <f t="array" ref="E2709">IF(INDEX(I:I,ROW())&lt;&gt;"",VALUE(TRIM(LEFT(INDEX(I:I,ROW()),6))),0)</f>
        <v>0</v>
      </c>
      <c r="F2709" s="283"/>
      <c r="G2709" s="287"/>
      <c r="H2709" s="302"/>
      <c r="I2709" s="288"/>
      <c r="J2709" s="302"/>
      <c r="K2709" s="303"/>
      <c r="L2709" s="50"/>
      <c r="M2709" s="63"/>
    </row>
    <row r="2710" spans="1:13">
      <c r="A2710" s="44" cm="1">
        <f t="array" aca="1" ref="A2710" ca="1">IF(INDEX(B:B,ROW()),COUNTIF(OFFSET(INDEX(B:B,ROW()),ROW()*-1+6,,ROW()-5),TRUE),0)</f>
        <v>0</v>
      </c>
      <c r="B2710" s="44" t="b" cm="1">
        <f t="array" ref="B2710">AND(分科號=INDEX(E:E,ROW()),INDEX(D:D,ROW())&gt;=分起日,INDEX(D:D,ROW())&lt;=分訖日,IF(分專案="全部",TRUE,INDEX(J:J,ROW())=分專案))</f>
        <v>0</v>
      </c>
      <c r="C2710" s="45" cm="1">
        <f t="array" ref="C2710">IF(INDEX(F:F,ROW())&lt;&gt;"",INDEX(F:F,ROW()),IF(INDEX(E:E,ROW())&lt;&gt;0,INDEX(C:C,ROW()-1),0))</f>
        <v>0</v>
      </c>
      <c r="D2710" s="44" cm="1">
        <f t="array" ref="D2710">IF(INDEX(G:G,ROW())&lt;&gt;"",INDEX(G:G,ROW()),IF(INDEX(E:E,ROW())&lt;&gt;0,INDEX(D:D,ROW()-1),0))</f>
        <v>0</v>
      </c>
      <c r="E2710" s="217" cm="1">
        <f t="array" ref="E2710">IF(INDEX(I:I,ROW())&lt;&gt;"",VALUE(TRIM(LEFT(INDEX(I:I,ROW()),6))),0)</f>
        <v>0</v>
      </c>
      <c r="F2710" s="283"/>
      <c r="G2710" s="287"/>
      <c r="H2710" s="302"/>
      <c r="I2710" s="288"/>
      <c r="J2710" s="302"/>
      <c r="K2710" s="303"/>
      <c r="L2710" s="50"/>
      <c r="M2710" s="63"/>
    </row>
    <row r="2711" spans="1:13">
      <c r="A2711" s="44" cm="1">
        <f t="array" aca="1" ref="A2711" ca="1">IF(INDEX(B:B,ROW()),COUNTIF(OFFSET(INDEX(B:B,ROW()),ROW()*-1+6,,ROW()-5),TRUE),0)</f>
        <v>0</v>
      </c>
      <c r="B2711" s="44" t="b" cm="1">
        <f t="array" ref="B2711">AND(分科號=INDEX(E:E,ROW()),INDEX(D:D,ROW())&gt;=分起日,INDEX(D:D,ROW())&lt;=分訖日,IF(分專案="全部",TRUE,INDEX(J:J,ROW())=分專案))</f>
        <v>0</v>
      </c>
      <c r="C2711" s="45" cm="1">
        <f t="array" ref="C2711">IF(INDEX(F:F,ROW())&lt;&gt;"",INDEX(F:F,ROW()),IF(INDEX(E:E,ROW())&lt;&gt;0,INDEX(C:C,ROW()-1),0))</f>
        <v>0</v>
      </c>
      <c r="D2711" s="44" cm="1">
        <f t="array" ref="D2711">IF(INDEX(G:G,ROW())&lt;&gt;"",INDEX(G:G,ROW()),IF(INDEX(E:E,ROW())&lt;&gt;0,INDEX(D:D,ROW()-1),0))</f>
        <v>0</v>
      </c>
      <c r="E2711" s="217" cm="1">
        <f t="array" ref="E2711">IF(INDEX(I:I,ROW())&lt;&gt;"",VALUE(TRIM(LEFT(INDEX(I:I,ROW()),6))),0)</f>
        <v>0</v>
      </c>
      <c r="F2711" s="283"/>
      <c r="G2711" s="287"/>
      <c r="H2711" s="302"/>
      <c r="I2711" s="288"/>
      <c r="J2711" s="302"/>
      <c r="K2711" s="303"/>
      <c r="L2711" s="50"/>
      <c r="M2711" s="63"/>
    </row>
    <row r="2712" spans="1:13">
      <c r="A2712" s="44" cm="1">
        <f t="array" aca="1" ref="A2712" ca="1">IF(INDEX(B:B,ROW()),COUNTIF(OFFSET(INDEX(B:B,ROW()),ROW()*-1+6,,ROW()-5),TRUE),0)</f>
        <v>0</v>
      </c>
      <c r="B2712" s="44" t="b" cm="1">
        <f t="array" ref="B2712">AND(分科號=INDEX(E:E,ROW()),INDEX(D:D,ROW())&gt;=分起日,INDEX(D:D,ROW())&lt;=分訖日,IF(分專案="全部",TRUE,INDEX(J:J,ROW())=分專案))</f>
        <v>0</v>
      </c>
      <c r="C2712" s="45" cm="1">
        <f t="array" ref="C2712">IF(INDEX(F:F,ROW())&lt;&gt;"",INDEX(F:F,ROW()),IF(INDEX(E:E,ROW())&lt;&gt;0,INDEX(C:C,ROW()-1),0))</f>
        <v>0</v>
      </c>
      <c r="D2712" s="44" cm="1">
        <f t="array" ref="D2712">IF(INDEX(G:G,ROW())&lt;&gt;"",INDEX(G:G,ROW()),IF(INDEX(E:E,ROW())&lt;&gt;0,INDEX(D:D,ROW()-1),0))</f>
        <v>0</v>
      </c>
      <c r="E2712" s="217" cm="1">
        <f t="array" ref="E2712">IF(INDEX(I:I,ROW())&lt;&gt;"",VALUE(TRIM(LEFT(INDEX(I:I,ROW()),6))),0)</f>
        <v>0</v>
      </c>
      <c r="F2712" s="283"/>
      <c r="G2712" s="287"/>
      <c r="H2712" s="302"/>
      <c r="I2712" s="288"/>
      <c r="J2712" s="302"/>
      <c r="K2712" s="303"/>
      <c r="L2712" s="50"/>
      <c r="M2712" s="63"/>
    </row>
    <row r="2713" spans="1:13">
      <c r="A2713" s="44" cm="1">
        <f t="array" aca="1" ref="A2713" ca="1">IF(INDEX(B:B,ROW()),COUNTIF(OFFSET(INDEX(B:B,ROW()),ROW()*-1+6,,ROW()-5),TRUE),0)</f>
        <v>0</v>
      </c>
      <c r="B2713" s="44" t="b" cm="1">
        <f t="array" ref="B2713">AND(分科號=INDEX(E:E,ROW()),INDEX(D:D,ROW())&gt;=分起日,INDEX(D:D,ROW())&lt;=分訖日,IF(分專案="全部",TRUE,INDEX(J:J,ROW())=分專案))</f>
        <v>0</v>
      </c>
      <c r="C2713" s="45" cm="1">
        <f t="array" ref="C2713">IF(INDEX(F:F,ROW())&lt;&gt;"",INDEX(F:F,ROW()),IF(INDEX(E:E,ROW())&lt;&gt;0,INDEX(C:C,ROW()-1),0))</f>
        <v>0</v>
      </c>
      <c r="D2713" s="44" cm="1">
        <f t="array" ref="D2713">IF(INDEX(G:G,ROW())&lt;&gt;"",INDEX(G:G,ROW()),IF(INDEX(E:E,ROW())&lt;&gt;0,INDEX(D:D,ROW()-1),0))</f>
        <v>0</v>
      </c>
      <c r="E2713" s="217" cm="1">
        <f t="array" ref="E2713">IF(INDEX(I:I,ROW())&lt;&gt;"",VALUE(TRIM(LEFT(INDEX(I:I,ROW()),6))),0)</f>
        <v>0</v>
      </c>
      <c r="F2713" s="283"/>
      <c r="G2713" s="287"/>
      <c r="H2713" s="302"/>
      <c r="I2713" s="288"/>
      <c r="J2713" s="302"/>
      <c r="K2713" s="303"/>
      <c r="L2713" s="50"/>
      <c r="M2713" s="63"/>
    </row>
    <row r="2714" spans="1:13">
      <c r="A2714" s="44" cm="1">
        <f t="array" aca="1" ref="A2714" ca="1">IF(INDEX(B:B,ROW()),COUNTIF(OFFSET(INDEX(B:B,ROW()),ROW()*-1+6,,ROW()-5),TRUE),0)</f>
        <v>0</v>
      </c>
      <c r="B2714" s="44" t="b" cm="1">
        <f t="array" ref="B2714">AND(分科號=INDEX(E:E,ROW()),INDEX(D:D,ROW())&gt;=分起日,INDEX(D:D,ROW())&lt;=分訖日,IF(分專案="全部",TRUE,INDEX(J:J,ROW())=分專案))</f>
        <v>0</v>
      </c>
      <c r="C2714" s="45" cm="1">
        <f t="array" ref="C2714">IF(INDEX(F:F,ROW())&lt;&gt;"",INDEX(F:F,ROW()),IF(INDEX(E:E,ROW())&lt;&gt;0,INDEX(C:C,ROW()-1),0))</f>
        <v>0</v>
      </c>
      <c r="D2714" s="44" cm="1">
        <f t="array" ref="D2714">IF(INDEX(G:G,ROW())&lt;&gt;"",INDEX(G:G,ROW()),IF(INDEX(E:E,ROW())&lt;&gt;0,INDEX(D:D,ROW()-1),0))</f>
        <v>0</v>
      </c>
      <c r="E2714" s="217" cm="1">
        <f t="array" ref="E2714">IF(INDEX(I:I,ROW())&lt;&gt;"",VALUE(TRIM(LEFT(INDEX(I:I,ROW()),6))),0)</f>
        <v>0</v>
      </c>
      <c r="F2714" s="283"/>
      <c r="G2714" s="287"/>
      <c r="H2714" s="302"/>
      <c r="I2714" s="288"/>
      <c r="J2714" s="302"/>
      <c r="K2714" s="303"/>
      <c r="L2714" s="50"/>
      <c r="M2714" s="63"/>
    </row>
    <row r="2715" spans="1:13">
      <c r="A2715" s="44" cm="1">
        <f t="array" aca="1" ref="A2715" ca="1">IF(INDEX(B:B,ROW()),COUNTIF(OFFSET(INDEX(B:B,ROW()),ROW()*-1+6,,ROW()-5),TRUE),0)</f>
        <v>0</v>
      </c>
      <c r="B2715" s="44" t="b" cm="1">
        <f t="array" ref="B2715">AND(分科號=INDEX(E:E,ROW()),INDEX(D:D,ROW())&gt;=分起日,INDEX(D:D,ROW())&lt;=分訖日,IF(分專案="全部",TRUE,INDEX(J:J,ROW())=分專案))</f>
        <v>0</v>
      </c>
      <c r="C2715" s="45" cm="1">
        <f t="array" ref="C2715">IF(INDEX(F:F,ROW())&lt;&gt;"",INDEX(F:F,ROW()),IF(INDEX(E:E,ROW())&lt;&gt;0,INDEX(C:C,ROW()-1),0))</f>
        <v>0</v>
      </c>
      <c r="D2715" s="44" cm="1">
        <f t="array" ref="D2715">IF(INDEX(G:G,ROW())&lt;&gt;"",INDEX(G:G,ROW()),IF(INDEX(E:E,ROW())&lt;&gt;0,INDEX(D:D,ROW()-1),0))</f>
        <v>0</v>
      </c>
      <c r="E2715" s="217" cm="1">
        <f t="array" ref="E2715">IF(INDEX(I:I,ROW())&lt;&gt;"",VALUE(TRIM(LEFT(INDEX(I:I,ROW()),6))),0)</f>
        <v>0</v>
      </c>
      <c r="F2715" s="283"/>
      <c r="G2715" s="287"/>
      <c r="H2715" s="302"/>
      <c r="I2715" s="288"/>
      <c r="J2715" s="302"/>
      <c r="K2715" s="303"/>
      <c r="L2715" s="50"/>
      <c r="M2715" s="63"/>
    </row>
    <row r="2716" spans="1:13">
      <c r="A2716" s="44" cm="1">
        <f t="array" aca="1" ref="A2716" ca="1">IF(INDEX(B:B,ROW()),COUNTIF(OFFSET(INDEX(B:B,ROW()),ROW()*-1+6,,ROW()-5),TRUE),0)</f>
        <v>0</v>
      </c>
      <c r="B2716" s="44" t="b" cm="1">
        <f t="array" ref="B2716">AND(分科號=INDEX(E:E,ROW()),INDEX(D:D,ROW())&gt;=分起日,INDEX(D:D,ROW())&lt;=分訖日,IF(分專案="全部",TRUE,INDEX(J:J,ROW())=分專案))</f>
        <v>0</v>
      </c>
      <c r="C2716" s="45" cm="1">
        <f t="array" ref="C2716">IF(INDEX(F:F,ROW())&lt;&gt;"",INDEX(F:F,ROW()),IF(INDEX(E:E,ROW())&lt;&gt;0,INDEX(C:C,ROW()-1),0))</f>
        <v>0</v>
      </c>
      <c r="D2716" s="44" cm="1">
        <f t="array" ref="D2716">IF(INDEX(G:G,ROW())&lt;&gt;"",INDEX(G:G,ROW()),IF(INDEX(E:E,ROW())&lt;&gt;0,INDEX(D:D,ROW()-1),0))</f>
        <v>0</v>
      </c>
      <c r="E2716" s="217" cm="1">
        <f t="array" ref="E2716">IF(INDEX(I:I,ROW())&lt;&gt;"",VALUE(TRIM(LEFT(INDEX(I:I,ROW()),6))),0)</f>
        <v>0</v>
      </c>
      <c r="F2716" s="283"/>
      <c r="G2716" s="287"/>
      <c r="H2716" s="302"/>
      <c r="I2716" s="288"/>
      <c r="J2716" s="302"/>
      <c r="K2716" s="303"/>
      <c r="L2716" s="50"/>
      <c r="M2716" s="63"/>
    </row>
    <row r="2717" spans="1:13">
      <c r="A2717" s="44" cm="1">
        <f t="array" aca="1" ref="A2717" ca="1">IF(INDEX(B:B,ROW()),COUNTIF(OFFSET(INDEX(B:B,ROW()),ROW()*-1+6,,ROW()-5),TRUE),0)</f>
        <v>0</v>
      </c>
      <c r="B2717" s="44" t="b" cm="1">
        <f t="array" ref="B2717">AND(分科號=INDEX(E:E,ROW()),INDEX(D:D,ROW())&gt;=分起日,INDEX(D:D,ROW())&lt;=分訖日,IF(分專案="全部",TRUE,INDEX(J:J,ROW())=分專案))</f>
        <v>0</v>
      </c>
      <c r="C2717" s="45" cm="1">
        <f t="array" ref="C2717">IF(INDEX(F:F,ROW())&lt;&gt;"",INDEX(F:F,ROW()),IF(INDEX(E:E,ROW())&lt;&gt;0,INDEX(C:C,ROW()-1),0))</f>
        <v>0</v>
      </c>
      <c r="D2717" s="44" cm="1">
        <f t="array" ref="D2717">IF(INDEX(G:G,ROW())&lt;&gt;"",INDEX(G:G,ROW()),IF(INDEX(E:E,ROW())&lt;&gt;0,INDEX(D:D,ROW()-1),0))</f>
        <v>0</v>
      </c>
      <c r="E2717" s="217" cm="1">
        <f t="array" ref="E2717">IF(INDEX(I:I,ROW())&lt;&gt;"",VALUE(TRIM(LEFT(INDEX(I:I,ROW()),6))),0)</f>
        <v>0</v>
      </c>
      <c r="F2717" s="283"/>
      <c r="G2717" s="287"/>
      <c r="H2717" s="302"/>
      <c r="I2717" s="288"/>
      <c r="J2717" s="302"/>
      <c r="K2717" s="303"/>
      <c r="L2717" s="50"/>
      <c r="M2717" s="63"/>
    </row>
    <row r="2718" spans="1:13">
      <c r="A2718" s="44" cm="1">
        <f t="array" aca="1" ref="A2718" ca="1">IF(INDEX(B:B,ROW()),COUNTIF(OFFSET(INDEX(B:B,ROW()),ROW()*-1+6,,ROW()-5),TRUE),0)</f>
        <v>0</v>
      </c>
      <c r="B2718" s="44" t="b" cm="1">
        <f t="array" ref="B2718">AND(分科號=INDEX(E:E,ROW()),INDEX(D:D,ROW())&gt;=分起日,INDEX(D:D,ROW())&lt;=分訖日,IF(分專案="全部",TRUE,INDEX(J:J,ROW())=分專案))</f>
        <v>0</v>
      </c>
      <c r="C2718" s="45" cm="1">
        <f t="array" ref="C2718">IF(INDEX(F:F,ROW())&lt;&gt;"",INDEX(F:F,ROW()),IF(INDEX(E:E,ROW())&lt;&gt;0,INDEX(C:C,ROW()-1),0))</f>
        <v>0</v>
      </c>
      <c r="D2718" s="44" cm="1">
        <f t="array" ref="D2718">IF(INDEX(G:G,ROW())&lt;&gt;"",INDEX(G:G,ROW()),IF(INDEX(E:E,ROW())&lt;&gt;0,INDEX(D:D,ROW()-1),0))</f>
        <v>0</v>
      </c>
      <c r="E2718" s="217" cm="1">
        <f t="array" ref="E2718">IF(INDEX(I:I,ROW())&lt;&gt;"",VALUE(TRIM(LEFT(INDEX(I:I,ROW()),6))),0)</f>
        <v>0</v>
      </c>
      <c r="F2718" s="283"/>
      <c r="G2718" s="287"/>
      <c r="H2718" s="302"/>
      <c r="I2718" s="288"/>
      <c r="J2718" s="302"/>
      <c r="K2718" s="303"/>
      <c r="L2718" s="50"/>
      <c r="M2718" s="63"/>
    </row>
    <row r="2719" spans="1:13">
      <c r="A2719" s="44" cm="1">
        <f t="array" aca="1" ref="A2719" ca="1">IF(INDEX(B:B,ROW()),COUNTIF(OFFSET(INDEX(B:B,ROW()),ROW()*-1+6,,ROW()-5),TRUE),0)</f>
        <v>0</v>
      </c>
      <c r="B2719" s="44" t="b" cm="1">
        <f t="array" ref="B2719">AND(分科號=INDEX(E:E,ROW()),INDEX(D:D,ROW())&gt;=分起日,INDEX(D:D,ROW())&lt;=分訖日,IF(分專案="全部",TRUE,INDEX(J:J,ROW())=分專案))</f>
        <v>0</v>
      </c>
      <c r="C2719" s="45" cm="1">
        <f t="array" ref="C2719">IF(INDEX(F:F,ROW())&lt;&gt;"",INDEX(F:F,ROW()),IF(INDEX(E:E,ROW())&lt;&gt;0,INDEX(C:C,ROW()-1),0))</f>
        <v>0</v>
      </c>
      <c r="D2719" s="44" cm="1">
        <f t="array" ref="D2719">IF(INDEX(G:G,ROW())&lt;&gt;"",INDEX(G:G,ROW()),IF(INDEX(E:E,ROW())&lt;&gt;0,INDEX(D:D,ROW()-1),0))</f>
        <v>0</v>
      </c>
      <c r="E2719" s="217" cm="1">
        <f t="array" ref="E2719">IF(INDEX(I:I,ROW())&lt;&gt;"",VALUE(TRIM(LEFT(INDEX(I:I,ROW()),6))),0)</f>
        <v>0</v>
      </c>
      <c r="F2719" s="283"/>
      <c r="G2719" s="287"/>
      <c r="H2719" s="302"/>
      <c r="I2719" s="288"/>
      <c r="J2719" s="302"/>
      <c r="K2719" s="303"/>
      <c r="L2719" s="50"/>
      <c r="M2719" s="63"/>
    </row>
    <row r="2720" spans="1:13">
      <c r="A2720" s="44" cm="1">
        <f t="array" aca="1" ref="A2720" ca="1">IF(INDEX(B:B,ROW()),COUNTIF(OFFSET(INDEX(B:B,ROW()),ROW()*-1+6,,ROW()-5),TRUE),0)</f>
        <v>0</v>
      </c>
      <c r="B2720" s="44" t="b" cm="1">
        <f t="array" ref="B2720">AND(分科號=INDEX(E:E,ROW()),INDEX(D:D,ROW())&gt;=分起日,INDEX(D:D,ROW())&lt;=分訖日,IF(分專案="全部",TRUE,INDEX(J:J,ROW())=分專案))</f>
        <v>0</v>
      </c>
      <c r="C2720" s="45" cm="1">
        <f t="array" ref="C2720">IF(INDEX(F:F,ROW())&lt;&gt;"",INDEX(F:F,ROW()),IF(INDEX(E:E,ROW())&lt;&gt;0,INDEX(C:C,ROW()-1),0))</f>
        <v>0</v>
      </c>
      <c r="D2720" s="44" cm="1">
        <f t="array" ref="D2720">IF(INDEX(G:G,ROW())&lt;&gt;"",INDEX(G:G,ROW()),IF(INDEX(E:E,ROW())&lt;&gt;0,INDEX(D:D,ROW()-1),0))</f>
        <v>0</v>
      </c>
      <c r="E2720" s="217" cm="1">
        <f t="array" ref="E2720">IF(INDEX(I:I,ROW())&lt;&gt;"",VALUE(TRIM(LEFT(INDEX(I:I,ROW()),6))),0)</f>
        <v>0</v>
      </c>
      <c r="F2720" s="283"/>
      <c r="G2720" s="287"/>
      <c r="H2720" s="302"/>
      <c r="I2720" s="288"/>
      <c r="J2720" s="302"/>
      <c r="K2720" s="303"/>
      <c r="L2720" s="50"/>
      <c r="M2720" s="63"/>
    </row>
    <row r="2721" spans="1:13">
      <c r="A2721" s="44" cm="1">
        <f t="array" aca="1" ref="A2721" ca="1">IF(INDEX(B:B,ROW()),COUNTIF(OFFSET(INDEX(B:B,ROW()),ROW()*-1+6,,ROW()-5),TRUE),0)</f>
        <v>0</v>
      </c>
      <c r="B2721" s="44" t="b" cm="1">
        <f t="array" ref="B2721">AND(分科號=INDEX(E:E,ROW()),INDEX(D:D,ROW())&gt;=分起日,INDEX(D:D,ROW())&lt;=分訖日,IF(分專案="全部",TRUE,INDEX(J:J,ROW())=分專案))</f>
        <v>0</v>
      </c>
      <c r="C2721" s="45" cm="1">
        <f t="array" ref="C2721">IF(INDEX(F:F,ROW())&lt;&gt;"",INDEX(F:F,ROW()),IF(INDEX(E:E,ROW())&lt;&gt;0,INDEX(C:C,ROW()-1),0))</f>
        <v>0</v>
      </c>
      <c r="D2721" s="44" cm="1">
        <f t="array" ref="D2721">IF(INDEX(G:G,ROW())&lt;&gt;"",INDEX(G:G,ROW()),IF(INDEX(E:E,ROW())&lt;&gt;0,INDEX(D:D,ROW()-1),0))</f>
        <v>0</v>
      </c>
      <c r="E2721" s="217" cm="1">
        <f t="array" ref="E2721">IF(INDEX(I:I,ROW())&lt;&gt;"",VALUE(TRIM(LEFT(INDEX(I:I,ROW()),6))),0)</f>
        <v>0</v>
      </c>
      <c r="F2721" s="283"/>
      <c r="G2721" s="287"/>
      <c r="H2721" s="302"/>
      <c r="I2721" s="288"/>
      <c r="J2721" s="302"/>
      <c r="K2721" s="303"/>
      <c r="L2721" s="50"/>
      <c r="M2721" s="63"/>
    </row>
    <row r="2722" spans="1:13">
      <c r="A2722" s="44" cm="1">
        <f t="array" aca="1" ref="A2722" ca="1">IF(INDEX(B:B,ROW()),COUNTIF(OFFSET(INDEX(B:B,ROW()),ROW()*-1+6,,ROW()-5),TRUE),0)</f>
        <v>0</v>
      </c>
      <c r="B2722" s="44" t="b" cm="1">
        <f t="array" ref="B2722">AND(分科號=INDEX(E:E,ROW()),INDEX(D:D,ROW())&gt;=分起日,INDEX(D:D,ROW())&lt;=分訖日,IF(分專案="全部",TRUE,INDEX(J:J,ROW())=分專案))</f>
        <v>0</v>
      </c>
      <c r="C2722" s="45" cm="1">
        <f t="array" ref="C2722">IF(INDEX(F:F,ROW())&lt;&gt;"",INDEX(F:F,ROW()),IF(INDEX(E:E,ROW())&lt;&gt;0,INDEX(C:C,ROW()-1),0))</f>
        <v>0</v>
      </c>
      <c r="D2722" s="44" cm="1">
        <f t="array" ref="D2722">IF(INDEX(G:G,ROW())&lt;&gt;"",INDEX(G:G,ROW()),IF(INDEX(E:E,ROW())&lt;&gt;0,INDEX(D:D,ROW()-1),0))</f>
        <v>0</v>
      </c>
      <c r="E2722" s="217" cm="1">
        <f t="array" ref="E2722">IF(INDEX(I:I,ROW())&lt;&gt;"",VALUE(TRIM(LEFT(INDEX(I:I,ROW()),6))),0)</f>
        <v>0</v>
      </c>
      <c r="F2722" s="283"/>
      <c r="G2722" s="287"/>
      <c r="H2722" s="302"/>
      <c r="I2722" s="288"/>
      <c r="J2722" s="302"/>
      <c r="K2722" s="303"/>
      <c r="L2722" s="50"/>
      <c r="M2722" s="63"/>
    </row>
    <row r="2723" spans="1:13">
      <c r="A2723" s="44" cm="1">
        <f t="array" aca="1" ref="A2723" ca="1">IF(INDEX(B:B,ROW()),COUNTIF(OFFSET(INDEX(B:B,ROW()),ROW()*-1+6,,ROW()-5),TRUE),0)</f>
        <v>0</v>
      </c>
      <c r="B2723" s="44" t="b" cm="1">
        <f t="array" ref="B2723">AND(分科號=INDEX(E:E,ROW()),INDEX(D:D,ROW())&gt;=分起日,INDEX(D:D,ROW())&lt;=分訖日,IF(分專案="全部",TRUE,INDEX(J:J,ROW())=分專案))</f>
        <v>0</v>
      </c>
      <c r="C2723" s="45" cm="1">
        <f t="array" ref="C2723">IF(INDEX(F:F,ROW())&lt;&gt;"",INDEX(F:F,ROW()),IF(INDEX(E:E,ROW())&lt;&gt;0,INDEX(C:C,ROW()-1),0))</f>
        <v>0</v>
      </c>
      <c r="D2723" s="44" cm="1">
        <f t="array" ref="D2723">IF(INDEX(G:G,ROW())&lt;&gt;"",INDEX(G:G,ROW()),IF(INDEX(E:E,ROW())&lt;&gt;0,INDEX(D:D,ROW()-1),0))</f>
        <v>0</v>
      </c>
      <c r="E2723" s="217" cm="1">
        <f t="array" ref="E2723">IF(INDEX(I:I,ROW())&lt;&gt;"",VALUE(TRIM(LEFT(INDEX(I:I,ROW()),6))),0)</f>
        <v>0</v>
      </c>
      <c r="F2723" s="283"/>
      <c r="G2723" s="287"/>
      <c r="H2723" s="302"/>
      <c r="I2723" s="288"/>
      <c r="J2723" s="302"/>
      <c r="K2723" s="303"/>
      <c r="L2723" s="50"/>
      <c r="M2723" s="63"/>
    </row>
    <row r="2724" spans="1:13">
      <c r="A2724" s="44" cm="1">
        <f t="array" aca="1" ref="A2724" ca="1">IF(INDEX(B:B,ROW()),COUNTIF(OFFSET(INDEX(B:B,ROW()),ROW()*-1+6,,ROW()-5),TRUE),0)</f>
        <v>0</v>
      </c>
      <c r="B2724" s="44" t="b" cm="1">
        <f t="array" ref="B2724">AND(分科號=INDEX(E:E,ROW()),INDEX(D:D,ROW())&gt;=分起日,INDEX(D:D,ROW())&lt;=分訖日,IF(分專案="全部",TRUE,INDEX(J:J,ROW())=分專案))</f>
        <v>0</v>
      </c>
      <c r="C2724" s="45" cm="1">
        <f t="array" ref="C2724">IF(INDEX(F:F,ROW())&lt;&gt;"",INDEX(F:F,ROW()),IF(INDEX(E:E,ROW())&lt;&gt;0,INDEX(C:C,ROW()-1),0))</f>
        <v>0</v>
      </c>
      <c r="D2724" s="44" cm="1">
        <f t="array" ref="D2724">IF(INDEX(G:G,ROW())&lt;&gt;"",INDEX(G:G,ROW()),IF(INDEX(E:E,ROW())&lt;&gt;0,INDEX(D:D,ROW()-1),0))</f>
        <v>0</v>
      </c>
      <c r="E2724" s="217" cm="1">
        <f t="array" ref="E2724">IF(INDEX(I:I,ROW())&lt;&gt;"",VALUE(TRIM(LEFT(INDEX(I:I,ROW()),6))),0)</f>
        <v>0</v>
      </c>
      <c r="F2724" s="283"/>
      <c r="G2724" s="287"/>
      <c r="H2724" s="302"/>
      <c r="I2724" s="288"/>
      <c r="J2724" s="302"/>
      <c r="K2724" s="303"/>
      <c r="L2724" s="50"/>
      <c r="M2724" s="63"/>
    </row>
    <row r="2725" spans="1:13">
      <c r="A2725" s="44" cm="1">
        <f t="array" aca="1" ref="A2725" ca="1">IF(INDEX(B:B,ROW()),COUNTIF(OFFSET(INDEX(B:B,ROW()),ROW()*-1+6,,ROW()-5),TRUE),0)</f>
        <v>0</v>
      </c>
      <c r="B2725" s="44" t="b" cm="1">
        <f t="array" ref="B2725">AND(分科號=INDEX(E:E,ROW()),INDEX(D:D,ROW())&gt;=分起日,INDEX(D:D,ROW())&lt;=分訖日,IF(分專案="全部",TRUE,INDEX(J:J,ROW())=分專案))</f>
        <v>0</v>
      </c>
      <c r="C2725" s="45" cm="1">
        <f t="array" ref="C2725">IF(INDEX(F:F,ROW())&lt;&gt;"",INDEX(F:F,ROW()),IF(INDEX(E:E,ROW())&lt;&gt;0,INDEX(C:C,ROW()-1),0))</f>
        <v>0</v>
      </c>
      <c r="D2725" s="44" cm="1">
        <f t="array" ref="D2725">IF(INDEX(G:G,ROW())&lt;&gt;"",INDEX(G:G,ROW()),IF(INDEX(E:E,ROW())&lt;&gt;0,INDEX(D:D,ROW()-1),0))</f>
        <v>0</v>
      </c>
      <c r="E2725" s="217" cm="1">
        <f t="array" ref="E2725">IF(INDEX(I:I,ROW())&lt;&gt;"",VALUE(TRIM(LEFT(INDEX(I:I,ROW()),6))),0)</f>
        <v>0</v>
      </c>
      <c r="F2725" s="283"/>
      <c r="G2725" s="287"/>
      <c r="H2725" s="302"/>
      <c r="I2725" s="288"/>
      <c r="J2725" s="302"/>
      <c r="K2725" s="303"/>
      <c r="L2725" s="50"/>
      <c r="M2725" s="63"/>
    </row>
    <row r="2726" spans="1:13">
      <c r="A2726" s="44" cm="1">
        <f t="array" aca="1" ref="A2726" ca="1">IF(INDEX(B:B,ROW()),COUNTIF(OFFSET(INDEX(B:B,ROW()),ROW()*-1+6,,ROW()-5),TRUE),0)</f>
        <v>0</v>
      </c>
      <c r="B2726" s="44" t="b" cm="1">
        <f t="array" ref="B2726">AND(分科號=INDEX(E:E,ROW()),INDEX(D:D,ROW())&gt;=分起日,INDEX(D:D,ROW())&lt;=分訖日,IF(分專案="全部",TRUE,INDEX(J:J,ROW())=分專案))</f>
        <v>0</v>
      </c>
      <c r="C2726" s="45" cm="1">
        <f t="array" ref="C2726">IF(INDEX(F:F,ROW())&lt;&gt;"",INDEX(F:F,ROW()),IF(INDEX(E:E,ROW())&lt;&gt;0,INDEX(C:C,ROW()-1),0))</f>
        <v>0</v>
      </c>
      <c r="D2726" s="44" cm="1">
        <f t="array" ref="D2726">IF(INDEX(G:G,ROW())&lt;&gt;"",INDEX(G:G,ROW()),IF(INDEX(E:E,ROW())&lt;&gt;0,INDEX(D:D,ROW()-1),0))</f>
        <v>0</v>
      </c>
      <c r="E2726" s="217" cm="1">
        <f t="array" ref="E2726">IF(INDEX(I:I,ROW())&lt;&gt;"",VALUE(TRIM(LEFT(INDEX(I:I,ROW()),6))),0)</f>
        <v>0</v>
      </c>
      <c r="F2726" s="283"/>
      <c r="G2726" s="287"/>
      <c r="H2726" s="302"/>
      <c r="I2726" s="288"/>
      <c r="J2726" s="302"/>
      <c r="K2726" s="303"/>
      <c r="L2726" s="50"/>
      <c r="M2726" s="63"/>
    </row>
    <row r="2727" spans="1:13">
      <c r="A2727" s="44" cm="1">
        <f t="array" aca="1" ref="A2727" ca="1">IF(INDEX(B:B,ROW()),COUNTIF(OFFSET(INDEX(B:B,ROW()),ROW()*-1+6,,ROW()-5),TRUE),0)</f>
        <v>0</v>
      </c>
      <c r="B2727" s="44" t="b" cm="1">
        <f t="array" ref="B2727">AND(分科號=INDEX(E:E,ROW()),INDEX(D:D,ROW())&gt;=分起日,INDEX(D:D,ROW())&lt;=分訖日,IF(分專案="全部",TRUE,INDEX(J:J,ROW())=分專案))</f>
        <v>0</v>
      </c>
      <c r="C2727" s="45" cm="1">
        <f t="array" ref="C2727">IF(INDEX(F:F,ROW())&lt;&gt;"",INDEX(F:F,ROW()),IF(INDEX(E:E,ROW())&lt;&gt;0,INDEX(C:C,ROW()-1),0))</f>
        <v>0</v>
      </c>
      <c r="D2727" s="44" cm="1">
        <f t="array" ref="D2727">IF(INDEX(G:G,ROW())&lt;&gt;"",INDEX(G:G,ROW()),IF(INDEX(E:E,ROW())&lt;&gt;0,INDEX(D:D,ROW()-1),0))</f>
        <v>0</v>
      </c>
      <c r="E2727" s="217" cm="1">
        <f t="array" ref="E2727">IF(INDEX(I:I,ROW())&lt;&gt;"",VALUE(TRIM(LEFT(INDEX(I:I,ROW()),6))),0)</f>
        <v>0</v>
      </c>
      <c r="F2727" s="283"/>
      <c r="G2727" s="287"/>
      <c r="H2727" s="302"/>
      <c r="I2727" s="288"/>
      <c r="J2727" s="302"/>
      <c r="K2727" s="303"/>
      <c r="L2727" s="50"/>
      <c r="M2727" s="63"/>
    </row>
    <row r="2728" spans="1:13">
      <c r="A2728" s="44" cm="1">
        <f t="array" aca="1" ref="A2728" ca="1">IF(INDEX(B:B,ROW()),COUNTIF(OFFSET(INDEX(B:B,ROW()),ROW()*-1+6,,ROW()-5),TRUE),0)</f>
        <v>0</v>
      </c>
      <c r="B2728" s="44" t="b" cm="1">
        <f t="array" ref="B2728">AND(分科號=INDEX(E:E,ROW()),INDEX(D:D,ROW())&gt;=分起日,INDEX(D:D,ROW())&lt;=分訖日,IF(分專案="全部",TRUE,INDEX(J:J,ROW())=分專案))</f>
        <v>0</v>
      </c>
      <c r="C2728" s="45" cm="1">
        <f t="array" ref="C2728">IF(INDEX(F:F,ROW())&lt;&gt;"",INDEX(F:F,ROW()),IF(INDEX(E:E,ROW())&lt;&gt;0,INDEX(C:C,ROW()-1),0))</f>
        <v>0</v>
      </c>
      <c r="D2728" s="44" cm="1">
        <f t="array" ref="D2728">IF(INDEX(G:G,ROW())&lt;&gt;"",INDEX(G:G,ROW()),IF(INDEX(E:E,ROW())&lt;&gt;0,INDEX(D:D,ROW()-1),0))</f>
        <v>0</v>
      </c>
      <c r="E2728" s="217" cm="1">
        <f t="array" ref="E2728">IF(INDEX(I:I,ROW())&lt;&gt;"",VALUE(TRIM(LEFT(INDEX(I:I,ROW()),6))),0)</f>
        <v>0</v>
      </c>
      <c r="F2728" s="283"/>
      <c r="G2728" s="287"/>
      <c r="H2728" s="302"/>
      <c r="I2728" s="288"/>
      <c r="J2728" s="302"/>
      <c r="K2728" s="303"/>
      <c r="L2728" s="50"/>
      <c r="M2728" s="63"/>
    </row>
    <row r="2729" spans="1:13">
      <c r="A2729" s="44" cm="1">
        <f t="array" aca="1" ref="A2729" ca="1">IF(INDEX(B:B,ROW()),COUNTIF(OFFSET(INDEX(B:B,ROW()),ROW()*-1+6,,ROW()-5),TRUE),0)</f>
        <v>0</v>
      </c>
      <c r="B2729" s="44" t="b" cm="1">
        <f t="array" ref="B2729">AND(分科號=INDEX(E:E,ROW()),INDEX(D:D,ROW())&gt;=分起日,INDEX(D:D,ROW())&lt;=分訖日,IF(分專案="全部",TRUE,INDEX(J:J,ROW())=分專案))</f>
        <v>0</v>
      </c>
      <c r="C2729" s="45" cm="1">
        <f t="array" ref="C2729">IF(INDEX(F:F,ROW())&lt;&gt;"",INDEX(F:F,ROW()),IF(INDEX(E:E,ROW())&lt;&gt;0,INDEX(C:C,ROW()-1),0))</f>
        <v>0</v>
      </c>
      <c r="D2729" s="44" cm="1">
        <f t="array" ref="D2729">IF(INDEX(G:G,ROW())&lt;&gt;"",INDEX(G:G,ROW()),IF(INDEX(E:E,ROW())&lt;&gt;0,INDEX(D:D,ROW()-1),0))</f>
        <v>0</v>
      </c>
      <c r="E2729" s="217" cm="1">
        <f t="array" ref="E2729">IF(INDEX(I:I,ROW())&lt;&gt;"",VALUE(TRIM(LEFT(INDEX(I:I,ROW()),6))),0)</f>
        <v>0</v>
      </c>
      <c r="F2729" s="283"/>
      <c r="G2729" s="287"/>
      <c r="H2729" s="302"/>
      <c r="I2729" s="288"/>
      <c r="J2729" s="302"/>
      <c r="K2729" s="303"/>
      <c r="L2729" s="50"/>
      <c r="M2729" s="63"/>
    </row>
    <row r="2730" spans="1:13">
      <c r="A2730" s="44" cm="1">
        <f t="array" aca="1" ref="A2730" ca="1">IF(INDEX(B:B,ROW()),COUNTIF(OFFSET(INDEX(B:B,ROW()),ROW()*-1+6,,ROW()-5),TRUE),0)</f>
        <v>0</v>
      </c>
      <c r="B2730" s="44" t="b" cm="1">
        <f t="array" ref="B2730">AND(分科號=INDEX(E:E,ROW()),INDEX(D:D,ROW())&gt;=分起日,INDEX(D:D,ROW())&lt;=分訖日,IF(分專案="全部",TRUE,INDEX(J:J,ROW())=分專案))</f>
        <v>0</v>
      </c>
      <c r="C2730" s="45" cm="1">
        <f t="array" ref="C2730">IF(INDEX(F:F,ROW())&lt;&gt;"",INDEX(F:F,ROW()),IF(INDEX(E:E,ROW())&lt;&gt;0,INDEX(C:C,ROW()-1),0))</f>
        <v>0</v>
      </c>
      <c r="D2730" s="44" cm="1">
        <f t="array" ref="D2730">IF(INDEX(G:G,ROW())&lt;&gt;"",INDEX(G:G,ROW()),IF(INDEX(E:E,ROW())&lt;&gt;0,INDEX(D:D,ROW()-1),0))</f>
        <v>0</v>
      </c>
      <c r="E2730" s="217" cm="1">
        <f t="array" ref="E2730">IF(INDEX(I:I,ROW())&lt;&gt;"",VALUE(TRIM(LEFT(INDEX(I:I,ROW()),6))),0)</f>
        <v>0</v>
      </c>
      <c r="F2730" s="283"/>
      <c r="G2730" s="287"/>
      <c r="H2730" s="302"/>
      <c r="I2730" s="288"/>
      <c r="J2730" s="302"/>
      <c r="K2730" s="303"/>
      <c r="L2730" s="50"/>
      <c r="M2730" s="63"/>
    </row>
    <row r="2731" spans="1:13">
      <c r="A2731" s="44" cm="1">
        <f t="array" aca="1" ref="A2731" ca="1">IF(INDEX(B:B,ROW()),COUNTIF(OFFSET(INDEX(B:B,ROW()),ROW()*-1+6,,ROW()-5),TRUE),0)</f>
        <v>0</v>
      </c>
      <c r="B2731" s="44" t="b" cm="1">
        <f t="array" ref="B2731">AND(分科號=INDEX(E:E,ROW()),INDEX(D:D,ROW())&gt;=分起日,INDEX(D:D,ROW())&lt;=分訖日,IF(分專案="全部",TRUE,INDEX(J:J,ROW())=分專案))</f>
        <v>0</v>
      </c>
      <c r="C2731" s="45" cm="1">
        <f t="array" ref="C2731">IF(INDEX(F:F,ROW())&lt;&gt;"",INDEX(F:F,ROW()),IF(INDEX(E:E,ROW())&lt;&gt;0,INDEX(C:C,ROW()-1),0))</f>
        <v>0</v>
      </c>
      <c r="D2731" s="44" cm="1">
        <f t="array" ref="D2731">IF(INDEX(G:G,ROW())&lt;&gt;"",INDEX(G:G,ROW()),IF(INDEX(E:E,ROW())&lt;&gt;0,INDEX(D:D,ROW()-1),0))</f>
        <v>0</v>
      </c>
      <c r="E2731" s="217" cm="1">
        <f t="array" ref="E2731">IF(INDEX(I:I,ROW())&lt;&gt;"",VALUE(TRIM(LEFT(INDEX(I:I,ROW()),6))),0)</f>
        <v>0</v>
      </c>
      <c r="F2731" s="283"/>
      <c r="G2731" s="287"/>
      <c r="H2731" s="302"/>
      <c r="I2731" s="288"/>
      <c r="J2731" s="302"/>
      <c r="K2731" s="303"/>
      <c r="L2731" s="50"/>
      <c r="M2731" s="63"/>
    </row>
    <row r="2732" spans="1:13">
      <c r="A2732" s="44" cm="1">
        <f t="array" aca="1" ref="A2732" ca="1">IF(INDEX(B:B,ROW()),COUNTIF(OFFSET(INDEX(B:B,ROW()),ROW()*-1+6,,ROW()-5),TRUE),0)</f>
        <v>0</v>
      </c>
      <c r="B2732" s="44" t="b" cm="1">
        <f t="array" ref="B2732">AND(分科號=INDEX(E:E,ROW()),INDEX(D:D,ROW())&gt;=分起日,INDEX(D:D,ROW())&lt;=分訖日,IF(分專案="全部",TRUE,INDEX(J:J,ROW())=分專案))</f>
        <v>0</v>
      </c>
      <c r="C2732" s="45" cm="1">
        <f t="array" ref="C2732">IF(INDEX(F:F,ROW())&lt;&gt;"",INDEX(F:F,ROW()),IF(INDEX(E:E,ROW())&lt;&gt;0,INDEX(C:C,ROW()-1),0))</f>
        <v>0</v>
      </c>
      <c r="D2732" s="44" cm="1">
        <f t="array" ref="D2732">IF(INDEX(G:G,ROW())&lt;&gt;"",INDEX(G:G,ROW()),IF(INDEX(E:E,ROW())&lt;&gt;0,INDEX(D:D,ROW()-1),0))</f>
        <v>0</v>
      </c>
      <c r="E2732" s="217" cm="1">
        <f t="array" ref="E2732">IF(INDEX(I:I,ROW())&lt;&gt;"",VALUE(TRIM(LEFT(INDEX(I:I,ROW()),6))),0)</f>
        <v>0</v>
      </c>
      <c r="F2732" s="283"/>
      <c r="G2732" s="287"/>
      <c r="H2732" s="302"/>
      <c r="I2732" s="288"/>
      <c r="J2732" s="302"/>
      <c r="K2732" s="303"/>
      <c r="L2732" s="50"/>
      <c r="M2732" s="63"/>
    </row>
    <row r="2733" spans="1:13">
      <c r="A2733" s="44" cm="1">
        <f t="array" aca="1" ref="A2733" ca="1">IF(INDEX(B:B,ROW()),COUNTIF(OFFSET(INDEX(B:B,ROW()),ROW()*-1+6,,ROW()-5),TRUE),0)</f>
        <v>0</v>
      </c>
      <c r="B2733" s="44" t="b" cm="1">
        <f t="array" ref="B2733">AND(分科號=INDEX(E:E,ROW()),INDEX(D:D,ROW())&gt;=分起日,INDEX(D:D,ROW())&lt;=分訖日,IF(分專案="全部",TRUE,INDEX(J:J,ROW())=分專案))</f>
        <v>0</v>
      </c>
      <c r="C2733" s="45" cm="1">
        <f t="array" ref="C2733">IF(INDEX(F:F,ROW())&lt;&gt;"",INDEX(F:F,ROW()),IF(INDEX(E:E,ROW())&lt;&gt;0,INDEX(C:C,ROW()-1),0))</f>
        <v>0</v>
      </c>
      <c r="D2733" s="44" cm="1">
        <f t="array" ref="D2733">IF(INDEX(G:G,ROW())&lt;&gt;"",INDEX(G:G,ROW()),IF(INDEX(E:E,ROW())&lt;&gt;0,INDEX(D:D,ROW()-1),0))</f>
        <v>0</v>
      </c>
      <c r="E2733" s="217" cm="1">
        <f t="array" ref="E2733">IF(INDEX(I:I,ROW())&lt;&gt;"",VALUE(TRIM(LEFT(INDEX(I:I,ROW()),6))),0)</f>
        <v>0</v>
      </c>
      <c r="F2733" s="283"/>
      <c r="G2733" s="287"/>
      <c r="H2733" s="302"/>
      <c r="I2733" s="288"/>
      <c r="J2733" s="302"/>
      <c r="K2733" s="303"/>
      <c r="L2733" s="50"/>
      <c r="M2733" s="63"/>
    </row>
    <row r="2734" spans="1:13">
      <c r="A2734" s="44" cm="1">
        <f t="array" aca="1" ref="A2734" ca="1">IF(INDEX(B:B,ROW()),COUNTIF(OFFSET(INDEX(B:B,ROW()),ROW()*-1+6,,ROW()-5),TRUE),0)</f>
        <v>0</v>
      </c>
      <c r="B2734" s="44" t="b" cm="1">
        <f t="array" ref="B2734">AND(分科號=INDEX(E:E,ROW()),INDEX(D:D,ROW())&gt;=分起日,INDEX(D:D,ROW())&lt;=分訖日,IF(分專案="全部",TRUE,INDEX(J:J,ROW())=分專案))</f>
        <v>0</v>
      </c>
      <c r="C2734" s="45" cm="1">
        <f t="array" ref="C2734">IF(INDEX(F:F,ROW())&lt;&gt;"",INDEX(F:F,ROW()),IF(INDEX(E:E,ROW())&lt;&gt;0,INDEX(C:C,ROW()-1),0))</f>
        <v>0</v>
      </c>
      <c r="D2734" s="44" cm="1">
        <f t="array" ref="D2734">IF(INDEX(G:G,ROW())&lt;&gt;"",INDEX(G:G,ROW()),IF(INDEX(E:E,ROW())&lt;&gt;0,INDEX(D:D,ROW()-1),0))</f>
        <v>0</v>
      </c>
      <c r="E2734" s="217" cm="1">
        <f t="array" ref="E2734">IF(INDEX(I:I,ROW())&lt;&gt;"",VALUE(TRIM(LEFT(INDEX(I:I,ROW()),6))),0)</f>
        <v>0</v>
      </c>
      <c r="F2734" s="283"/>
      <c r="G2734" s="287"/>
      <c r="H2734" s="302"/>
      <c r="I2734" s="288"/>
      <c r="J2734" s="302"/>
      <c r="K2734" s="303"/>
      <c r="L2734" s="50"/>
      <c r="M2734" s="63"/>
    </row>
    <row r="2735" spans="1:13">
      <c r="A2735" s="44" cm="1">
        <f t="array" aca="1" ref="A2735" ca="1">IF(INDEX(B:B,ROW()),COUNTIF(OFFSET(INDEX(B:B,ROW()),ROW()*-1+6,,ROW()-5),TRUE),0)</f>
        <v>0</v>
      </c>
      <c r="B2735" s="44" t="b" cm="1">
        <f t="array" ref="B2735">AND(分科號=INDEX(E:E,ROW()),INDEX(D:D,ROW())&gt;=分起日,INDEX(D:D,ROW())&lt;=分訖日,IF(分專案="全部",TRUE,INDEX(J:J,ROW())=分專案))</f>
        <v>0</v>
      </c>
      <c r="C2735" s="45" cm="1">
        <f t="array" ref="C2735">IF(INDEX(F:F,ROW())&lt;&gt;"",INDEX(F:F,ROW()),IF(INDEX(E:E,ROW())&lt;&gt;0,INDEX(C:C,ROW()-1),0))</f>
        <v>0</v>
      </c>
      <c r="D2735" s="44" cm="1">
        <f t="array" ref="D2735">IF(INDEX(G:G,ROW())&lt;&gt;"",INDEX(G:G,ROW()),IF(INDEX(E:E,ROW())&lt;&gt;0,INDEX(D:D,ROW()-1),0))</f>
        <v>0</v>
      </c>
      <c r="E2735" s="217" cm="1">
        <f t="array" ref="E2735">IF(INDEX(I:I,ROW())&lt;&gt;"",VALUE(TRIM(LEFT(INDEX(I:I,ROW()),6))),0)</f>
        <v>0</v>
      </c>
      <c r="F2735" s="283"/>
      <c r="G2735" s="287"/>
      <c r="H2735" s="302"/>
      <c r="I2735" s="288"/>
      <c r="J2735" s="302"/>
      <c r="K2735" s="303"/>
      <c r="L2735" s="50"/>
      <c r="M2735" s="63"/>
    </row>
    <row r="2736" spans="1:13">
      <c r="A2736" s="44" cm="1">
        <f t="array" aca="1" ref="A2736" ca="1">IF(INDEX(B:B,ROW()),COUNTIF(OFFSET(INDEX(B:B,ROW()),ROW()*-1+6,,ROW()-5),TRUE),0)</f>
        <v>0</v>
      </c>
      <c r="B2736" s="44" t="b" cm="1">
        <f t="array" ref="B2736">AND(分科號=INDEX(E:E,ROW()),INDEX(D:D,ROW())&gt;=分起日,INDEX(D:D,ROW())&lt;=分訖日,IF(分專案="全部",TRUE,INDEX(J:J,ROW())=分專案))</f>
        <v>0</v>
      </c>
      <c r="C2736" s="45" cm="1">
        <f t="array" ref="C2736">IF(INDEX(F:F,ROW())&lt;&gt;"",INDEX(F:F,ROW()),IF(INDEX(E:E,ROW())&lt;&gt;0,INDEX(C:C,ROW()-1),0))</f>
        <v>0</v>
      </c>
      <c r="D2736" s="44" cm="1">
        <f t="array" ref="D2736">IF(INDEX(G:G,ROW())&lt;&gt;"",INDEX(G:G,ROW()),IF(INDEX(E:E,ROW())&lt;&gt;0,INDEX(D:D,ROW()-1),0))</f>
        <v>0</v>
      </c>
      <c r="E2736" s="217" cm="1">
        <f t="array" ref="E2736">IF(INDEX(I:I,ROW())&lt;&gt;"",VALUE(TRIM(LEFT(INDEX(I:I,ROW()),6))),0)</f>
        <v>0</v>
      </c>
      <c r="F2736" s="283"/>
      <c r="G2736" s="287"/>
      <c r="H2736" s="302"/>
      <c r="I2736" s="288"/>
      <c r="J2736" s="302"/>
      <c r="K2736" s="303"/>
      <c r="L2736" s="50"/>
      <c r="M2736" s="63"/>
    </row>
    <row r="2737" spans="1:13">
      <c r="A2737" s="44" cm="1">
        <f t="array" aca="1" ref="A2737" ca="1">IF(INDEX(B:B,ROW()),COUNTIF(OFFSET(INDEX(B:B,ROW()),ROW()*-1+6,,ROW()-5),TRUE),0)</f>
        <v>0</v>
      </c>
      <c r="B2737" s="44" t="b" cm="1">
        <f t="array" ref="B2737">AND(分科號=INDEX(E:E,ROW()),INDEX(D:D,ROW())&gt;=分起日,INDEX(D:D,ROW())&lt;=分訖日,IF(分專案="全部",TRUE,INDEX(J:J,ROW())=分專案))</f>
        <v>0</v>
      </c>
      <c r="C2737" s="45" cm="1">
        <f t="array" ref="C2737">IF(INDEX(F:F,ROW())&lt;&gt;"",INDEX(F:F,ROW()),IF(INDEX(E:E,ROW())&lt;&gt;0,INDEX(C:C,ROW()-1),0))</f>
        <v>0</v>
      </c>
      <c r="D2737" s="44" cm="1">
        <f t="array" ref="D2737">IF(INDEX(G:G,ROW())&lt;&gt;"",INDEX(G:G,ROW()),IF(INDEX(E:E,ROW())&lt;&gt;0,INDEX(D:D,ROW()-1),0))</f>
        <v>0</v>
      </c>
      <c r="E2737" s="217" cm="1">
        <f t="array" ref="E2737">IF(INDEX(I:I,ROW())&lt;&gt;"",VALUE(TRIM(LEFT(INDEX(I:I,ROW()),6))),0)</f>
        <v>0</v>
      </c>
      <c r="F2737" s="283"/>
      <c r="G2737" s="287"/>
      <c r="H2737" s="302"/>
      <c r="I2737" s="288"/>
      <c r="J2737" s="302"/>
      <c r="K2737" s="303"/>
      <c r="L2737" s="50"/>
      <c r="M2737" s="63"/>
    </row>
    <row r="2738" spans="1:13">
      <c r="A2738" s="44" cm="1">
        <f t="array" aca="1" ref="A2738" ca="1">IF(INDEX(B:B,ROW()),COUNTIF(OFFSET(INDEX(B:B,ROW()),ROW()*-1+6,,ROW()-5),TRUE),0)</f>
        <v>0</v>
      </c>
      <c r="B2738" s="44" t="b" cm="1">
        <f t="array" ref="B2738">AND(分科號=INDEX(E:E,ROW()),INDEX(D:D,ROW())&gt;=分起日,INDEX(D:D,ROW())&lt;=分訖日,IF(分專案="全部",TRUE,INDEX(J:J,ROW())=分專案))</f>
        <v>0</v>
      </c>
      <c r="C2738" s="45" cm="1">
        <f t="array" ref="C2738">IF(INDEX(F:F,ROW())&lt;&gt;"",INDEX(F:F,ROW()),IF(INDEX(E:E,ROW())&lt;&gt;0,INDEX(C:C,ROW()-1),0))</f>
        <v>0</v>
      </c>
      <c r="D2738" s="44" cm="1">
        <f t="array" ref="D2738">IF(INDEX(G:G,ROW())&lt;&gt;"",INDEX(G:G,ROW()),IF(INDEX(E:E,ROW())&lt;&gt;0,INDEX(D:D,ROW()-1),0))</f>
        <v>0</v>
      </c>
      <c r="E2738" s="217" cm="1">
        <f t="array" ref="E2738">IF(INDEX(I:I,ROW())&lt;&gt;"",VALUE(TRIM(LEFT(INDEX(I:I,ROW()),6))),0)</f>
        <v>0</v>
      </c>
      <c r="F2738" s="283"/>
      <c r="G2738" s="287"/>
      <c r="H2738" s="302"/>
      <c r="I2738" s="288"/>
      <c r="J2738" s="302"/>
      <c r="K2738" s="303"/>
      <c r="L2738" s="50"/>
      <c r="M2738" s="63"/>
    </row>
    <row r="2739" spans="1:13">
      <c r="A2739" s="44" cm="1">
        <f t="array" aca="1" ref="A2739" ca="1">IF(INDEX(B:B,ROW()),COUNTIF(OFFSET(INDEX(B:B,ROW()),ROW()*-1+6,,ROW()-5),TRUE),0)</f>
        <v>0</v>
      </c>
      <c r="B2739" s="44" t="b" cm="1">
        <f t="array" ref="B2739">AND(分科號=INDEX(E:E,ROW()),INDEX(D:D,ROW())&gt;=分起日,INDEX(D:D,ROW())&lt;=分訖日,IF(分專案="全部",TRUE,INDEX(J:J,ROW())=分專案))</f>
        <v>0</v>
      </c>
      <c r="C2739" s="45" cm="1">
        <f t="array" ref="C2739">IF(INDEX(F:F,ROW())&lt;&gt;"",INDEX(F:F,ROW()),IF(INDEX(E:E,ROW())&lt;&gt;0,INDEX(C:C,ROW()-1),0))</f>
        <v>0</v>
      </c>
      <c r="D2739" s="44" cm="1">
        <f t="array" ref="D2739">IF(INDEX(G:G,ROW())&lt;&gt;"",INDEX(G:G,ROW()),IF(INDEX(E:E,ROW())&lt;&gt;0,INDEX(D:D,ROW()-1),0))</f>
        <v>0</v>
      </c>
      <c r="E2739" s="217" cm="1">
        <f t="array" ref="E2739">IF(INDEX(I:I,ROW())&lt;&gt;"",VALUE(TRIM(LEFT(INDEX(I:I,ROW()),6))),0)</f>
        <v>0</v>
      </c>
      <c r="F2739" s="283"/>
      <c r="G2739" s="287"/>
      <c r="H2739" s="302"/>
      <c r="I2739" s="288"/>
      <c r="J2739" s="302"/>
      <c r="K2739" s="303"/>
      <c r="L2739" s="50"/>
      <c r="M2739" s="63"/>
    </row>
    <row r="2740" spans="1:13">
      <c r="A2740" s="44" cm="1">
        <f t="array" aca="1" ref="A2740" ca="1">IF(INDEX(B:B,ROW()),COUNTIF(OFFSET(INDEX(B:B,ROW()),ROW()*-1+6,,ROW()-5),TRUE),0)</f>
        <v>0</v>
      </c>
      <c r="B2740" s="44" t="b" cm="1">
        <f t="array" ref="B2740">AND(分科號=INDEX(E:E,ROW()),INDEX(D:D,ROW())&gt;=分起日,INDEX(D:D,ROW())&lt;=分訖日,IF(分專案="全部",TRUE,INDEX(J:J,ROW())=分專案))</f>
        <v>0</v>
      </c>
      <c r="C2740" s="45" cm="1">
        <f t="array" ref="C2740">IF(INDEX(F:F,ROW())&lt;&gt;"",INDEX(F:F,ROW()),IF(INDEX(E:E,ROW())&lt;&gt;0,INDEX(C:C,ROW()-1),0))</f>
        <v>0</v>
      </c>
      <c r="D2740" s="44" cm="1">
        <f t="array" ref="D2740">IF(INDEX(G:G,ROW())&lt;&gt;"",INDEX(G:G,ROW()),IF(INDEX(E:E,ROW())&lt;&gt;0,INDEX(D:D,ROW()-1),0))</f>
        <v>0</v>
      </c>
      <c r="E2740" s="217" cm="1">
        <f t="array" ref="E2740">IF(INDEX(I:I,ROW())&lt;&gt;"",VALUE(TRIM(LEFT(INDEX(I:I,ROW()),6))),0)</f>
        <v>0</v>
      </c>
      <c r="F2740" s="283"/>
      <c r="G2740" s="287"/>
      <c r="H2740" s="302"/>
      <c r="I2740" s="288"/>
      <c r="J2740" s="302"/>
      <c r="K2740" s="303"/>
      <c r="L2740" s="50"/>
      <c r="M2740" s="63"/>
    </row>
    <row r="2741" spans="1:13">
      <c r="A2741" s="44" cm="1">
        <f t="array" aca="1" ref="A2741" ca="1">IF(INDEX(B:B,ROW()),COUNTIF(OFFSET(INDEX(B:B,ROW()),ROW()*-1+6,,ROW()-5),TRUE),0)</f>
        <v>0</v>
      </c>
      <c r="B2741" s="44" t="b" cm="1">
        <f t="array" ref="B2741">AND(分科號=INDEX(E:E,ROW()),INDEX(D:D,ROW())&gt;=分起日,INDEX(D:D,ROW())&lt;=分訖日,IF(分專案="全部",TRUE,INDEX(J:J,ROW())=分專案))</f>
        <v>0</v>
      </c>
      <c r="C2741" s="45" cm="1">
        <f t="array" ref="C2741">IF(INDEX(F:F,ROW())&lt;&gt;"",INDEX(F:F,ROW()),IF(INDEX(E:E,ROW())&lt;&gt;0,INDEX(C:C,ROW()-1),0))</f>
        <v>0</v>
      </c>
      <c r="D2741" s="44" cm="1">
        <f t="array" ref="D2741">IF(INDEX(G:G,ROW())&lt;&gt;"",INDEX(G:G,ROW()),IF(INDEX(E:E,ROW())&lt;&gt;0,INDEX(D:D,ROW()-1),0))</f>
        <v>0</v>
      </c>
      <c r="E2741" s="217" cm="1">
        <f t="array" ref="E2741">IF(INDEX(I:I,ROW())&lt;&gt;"",VALUE(TRIM(LEFT(INDEX(I:I,ROW()),6))),0)</f>
        <v>0</v>
      </c>
      <c r="F2741" s="283"/>
      <c r="G2741" s="287"/>
      <c r="H2741" s="302"/>
      <c r="I2741" s="288"/>
      <c r="J2741" s="302"/>
      <c r="K2741" s="303"/>
      <c r="L2741" s="50"/>
      <c r="M2741" s="63"/>
    </row>
    <row r="2742" spans="1:13">
      <c r="A2742" s="44" cm="1">
        <f t="array" aca="1" ref="A2742" ca="1">IF(INDEX(B:B,ROW()),COUNTIF(OFFSET(INDEX(B:B,ROW()),ROW()*-1+6,,ROW()-5),TRUE),0)</f>
        <v>0</v>
      </c>
      <c r="B2742" s="44" t="b" cm="1">
        <f t="array" ref="B2742">AND(分科號=INDEX(E:E,ROW()),INDEX(D:D,ROW())&gt;=分起日,INDEX(D:D,ROW())&lt;=分訖日,IF(分專案="全部",TRUE,INDEX(J:J,ROW())=分專案))</f>
        <v>0</v>
      </c>
      <c r="C2742" s="45" cm="1">
        <f t="array" ref="C2742">IF(INDEX(F:F,ROW())&lt;&gt;"",INDEX(F:F,ROW()),IF(INDEX(E:E,ROW())&lt;&gt;0,INDEX(C:C,ROW()-1),0))</f>
        <v>0</v>
      </c>
      <c r="D2742" s="44" cm="1">
        <f t="array" ref="D2742">IF(INDEX(G:G,ROW())&lt;&gt;"",INDEX(G:G,ROW()),IF(INDEX(E:E,ROW())&lt;&gt;0,INDEX(D:D,ROW()-1),0))</f>
        <v>0</v>
      </c>
      <c r="E2742" s="217" cm="1">
        <f t="array" ref="E2742">IF(INDEX(I:I,ROW())&lt;&gt;"",VALUE(TRIM(LEFT(INDEX(I:I,ROW()),6))),0)</f>
        <v>0</v>
      </c>
      <c r="F2742" s="283"/>
      <c r="G2742" s="287"/>
      <c r="H2742" s="302"/>
      <c r="I2742" s="288"/>
      <c r="J2742" s="302"/>
      <c r="K2742" s="303"/>
      <c r="L2742" s="50"/>
      <c r="M2742" s="63"/>
    </row>
    <row r="2743" spans="1:13">
      <c r="A2743" s="44" cm="1">
        <f t="array" aca="1" ref="A2743" ca="1">IF(INDEX(B:B,ROW()),COUNTIF(OFFSET(INDEX(B:B,ROW()),ROW()*-1+6,,ROW()-5),TRUE),0)</f>
        <v>0</v>
      </c>
      <c r="B2743" s="44" t="b" cm="1">
        <f t="array" ref="B2743">AND(分科號=INDEX(E:E,ROW()),INDEX(D:D,ROW())&gt;=分起日,INDEX(D:D,ROW())&lt;=分訖日,IF(分專案="全部",TRUE,INDEX(J:J,ROW())=分專案))</f>
        <v>0</v>
      </c>
      <c r="C2743" s="45" cm="1">
        <f t="array" ref="C2743">IF(INDEX(F:F,ROW())&lt;&gt;"",INDEX(F:F,ROW()),IF(INDEX(E:E,ROW())&lt;&gt;0,INDEX(C:C,ROW()-1),0))</f>
        <v>0</v>
      </c>
      <c r="D2743" s="44" cm="1">
        <f t="array" ref="D2743">IF(INDEX(G:G,ROW())&lt;&gt;"",INDEX(G:G,ROW()),IF(INDEX(E:E,ROW())&lt;&gt;0,INDEX(D:D,ROW()-1),0))</f>
        <v>0</v>
      </c>
      <c r="E2743" s="217" cm="1">
        <f t="array" ref="E2743">IF(INDEX(I:I,ROW())&lt;&gt;"",VALUE(TRIM(LEFT(INDEX(I:I,ROW()),6))),0)</f>
        <v>0</v>
      </c>
      <c r="F2743" s="283"/>
      <c r="G2743" s="287"/>
      <c r="H2743" s="302"/>
      <c r="I2743" s="288"/>
      <c r="J2743" s="302"/>
      <c r="K2743" s="303"/>
      <c r="L2743" s="50"/>
      <c r="M2743" s="63"/>
    </row>
    <row r="2744" spans="1:13">
      <c r="A2744" s="44" cm="1">
        <f t="array" aca="1" ref="A2744" ca="1">IF(INDEX(B:B,ROW()),COUNTIF(OFFSET(INDEX(B:B,ROW()),ROW()*-1+6,,ROW()-5),TRUE),0)</f>
        <v>0</v>
      </c>
      <c r="B2744" s="44" t="b" cm="1">
        <f t="array" ref="B2744">AND(分科號=INDEX(E:E,ROW()),INDEX(D:D,ROW())&gt;=分起日,INDEX(D:D,ROW())&lt;=分訖日,IF(分專案="全部",TRUE,INDEX(J:J,ROW())=分專案))</f>
        <v>0</v>
      </c>
      <c r="C2744" s="45" cm="1">
        <f t="array" ref="C2744">IF(INDEX(F:F,ROW())&lt;&gt;"",INDEX(F:F,ROW()),IF(INDEX(E:E,ROW())&lt;&gt;0,INDEX(C:C,ROW()-1),0))</f>
        <v>0</v>
      </c>
      <c r="D2744" s="44" cm="1">
        <f t="array" ref="D2744">IF(INDEX(G:G,ROW())&lt;&gt;"",INDEX(G:G,ROW()),IF(INDEX(E:E,ROW())&lt;&gt;0,INDEX(D:D,ROW()-1),0))</f>
        <v>0</v>
      </c>
      <c r="E2744" s="217" cm="1">
        <f t="array" ref="E2744">IF(INDEX(I:I,ROW())&lt;&gt;"",VALUE(TRIM(LEFT(INDEX(I:I,ROW()),6))),0)</f>
        <v>0</v>
      </c>
      <c r="F2744" s="283"/>
      <c r="G2744" s="287"/>
      <c r="H2744" s="302"/>
      <c r="I2744" s="288"/>
      <c r="J2744" s="302"/>
      <c r="K2744" s="303"/>
      <c r="L2744" s="50"/>
      <c r="M2744" s="63"/>
    </row>
    <row r="2745" spans="1:13">
      <c r="A2745" s="44" cm="1">
        <f t="array" aca="1" ref="A2745" ca="1">IF(INDEX(B:B,ROW()),COUNTIF(OFFSET(INDEX(B:B,ROW()),ROW()*-1+6,,ROW()-5),TRUE),0)</f>
        <v>0</v>
      </c>
      <c r="B2745" s="44" t="b" cm="1">
        <f t="array" ref="B2745">AND(分科號=INDEX(E:E,ROW()),INDEX(D:D,ROW())&gt;=分起日,INDEX(D:D,ROW())&lt;=分訖日,IF(分專案="全部",TRUE,INDEX(J:J,ROW())=分專案))</f>
        <v>0</v>
      </c>
      <c r="C2745" s="45" cm="1">
        <f t="array" ref="C2745">IF(INDEX(F:F,ROW())&lt;&gt;"",INDEX(F:F,ROW()),IF(INDEX(E:E,ROW())&lt;&gt;0,INDEX(C:C,ROW()-1),0))</f>
        <v>0</v>
      </c>
      <c r="D2745" s="44" cm="1">
        <f t="array" ref="D2745">IF(INDEX(G:G,ROW())&lt;&gt;"",INDEX(G:G,ROW()),IF(INDEX(E:E,ROW())&lt;&gt;0,INDEX(D:D,ROW()-1),0))</f>
        <v>0</v>
      </c>
      <c r="E2745" s="217" cm="1">
        <f t="array" ref="E2745">IF(INDEX(I:I,ROW())&lt;&gt;"",VALUE(TRIM(LEFT(INDEX(I:I,ROW()),6))),0)</f>
        <v>0</v>
      </c>
      <c r="F2745" s="283"/>
      <c r="G2745" s="287"/>
      <c r="H2745" s="302"/>
      <c r="I2745" s="288"/>
      <c r="J2745" s="302"/>
      <c r="K2745" s="303"/>
      <c r="L2745" s="50"/>
      <c r="M2745" s="63"/>
    </row>
    <row r="2746" spans="1:13">
      <c r="A2746" s="44" cm="1">
        <f t="array" aca="1" ref="A2746" ca="1">IF(INDEX(B:B,ROW()),COUNTIF(OFFSET(INDEX(B:B,ROW()),ROW()*-1+6,,ROW()-5),TRUE),0)</f>
        <v>0</v>
      </c>
      <c r="B2746" s="44" t="b" cm="1">
        <f t="array" ref="B2746">AND(分科號=INDEX(E:E,ROW()),INDEX(D:D,ROW())&gt;=分起日,INDEX(D:D,ROW())&lt;=分訖日,IF(分專案="全部",TRUE,INDEX(J:J,ROW())=分專案))</f>
        <v>0</v>
      </c>
      <c r="C2746" s="45" cm="1">
        <f t="array" ref="C2746">IF(INDEX(F:F,ROW())&lt;&gt;"",INDEX(F:F,ROW()),IF(INDEX(E:E,ROW())&lt;&gt;0,INDEX(C:C,ROW()-1),0))</f>
        <v>0</v>
      </c>
      <c r="D2746" s="44" cm="1">
        <f t="array" ref="D2746">IF(INDEX(G:G,ROW())&lt;&gt;"",INDEX(G:G,ROW()),IF(INDEX(E:E,ROW())&lt;&gt;0,INDEX(D:D,ROW()-1),0))</f>
        <v>0</v>
      </c>
      <c r="E2746" s="217" cm="1">
        <f t="array" ref="E2746">IF(INDEX(I:I,ROW())&lt;&gt;"",VALUE(TRIM(LEFT(INDEX(I:I,ROW()),6))),0)</f>
        <v>0</v>
      </c>
      <c r="F2746" s="283"/>
      <c r="G2746" s="287"/>
      <c r="H2746" s="302"/>
      <c r="I2746" s="288"/>
      <c r="J2746" s="302"/>
      <c r="K2746" s="303"/>
      <c r="L2746" s="50"/>
      <c r="M2746" s="63"/>
    </row>
    <row r="2747" spans="1:13">
      <c r="A2747" s="44" cm="1">
        <f t="array" aca="1" ref="A2747" ca="1">IF(INDEX(B:B,ROW()),COUNTIF(OFFSET(INDEX(B:B,ROW()),ROW()*-1+6,,ROW()-5),TRUE),0)</f>
        <v>0</v>
      </c>
      <c r="B2747" s="44" t="b" cm="1">
        <f t="array" ref="B2747">AND(分科號=INDEX(E:E,ROW()),INDEX(D:D,ROW())&gt;=分起日,INDEX(D:D,ROW())&lt;=分訖日,IF(分專案="全部",TRUE,INDEX(J:J,ROW())=分專案))</f>
        <v>0</v>
      </c>
      <c r="C2747" s="45" cm="1">
        <f t="array" ref="C2747">IF(INDEX(F:F,ROW())&lt;&gt;"",INDEX(F:F,ROW()),IF(INDEX(E:E,ROW())&lt;&gt;0,INDEX(C:C,ROW()-1),0))</f>
        <v>0</v>
      </c>
      <c r="D2747" s="44" cm="1">
        <f t="array" ref="D2747">IF(INDEX(G:G,ROW())&lt;&gt;"",INDEX(G:G,ROW()),IF(INDEX(E:E,ROW())&lt;&gt;0,INDEX(D:D,ROW()-1),0))</f>
        <v>0</v>
      </c>
      <c r="E2747" s="217" cm="1">
        <f t="array" ref="E2747">IF(INDEX(I:I,ROW())&lt;&gt;"",VALUE(TRIM(LEFT(INDEX(I:I,ROW()),6))),0)</f>
        <v>0</v>
      </c>
      <c r="F2747" s="283"/>
      <c r="G2747" s="287"/>
      <c r="H2747" s="302"/>
      <c r="I2747" s="288"/>
      <c r="J2747" s="302"/>
      <c r="K2747" s="303"/>
      <c r="L2747" s="50"/>
      <c r="M2747" s="63"/>
    </row>
    <row r="2748" spans="1:13">
      <c r="A2748" s="44" cm="1">
        <f t="array" aca="1" ref="A2748" ca="1">IF(INDEX(B:B,ROW()),COUNTIF(OFFSET(INDEX(B:B,ROW()),ROW()*-1+6,,ROW()-5),TRUE),0)</f>
        <v>0</v>
      </c>
      <c r="B2748" s="44" t="b" cm="1">
        <f t="array" ref="B2748">AND(分科號=INDEX(E:E,ROW()),INDEX(D:D,ROW())&gt;=分起日,INDEX(D:D,ROW())&lt;=分訖日,IF(分專案="全部",TRUE,INDEX(J:J,ROW())=分專案))</f>
        <v>0</v>
      </c>
      <c r="C2748" s="45" cm="1">
        <f t="array" ref="C2748">IF(INDEX(F:F,ROW())&lt;&gt;"",INDEX(F:F,ROW()),IF(INDEX(E:E,ROW())&lt;&gt;0,INDEX(C:C,ROW()-1),0))</f>
        <v>0</v>
      </c>
      <c r="D2748" s="44" cm="1">
        <f t="array" ref="D2748">IF(INDEX(G:G,ROW())&lt;&gt;"",INDEX(G:G,ROW()),IF(INDEX(E:E,ROW())&lt;&gt;0,INDEX(D:D,ROW()-1),0))</f>
        <v>0</v>
      </c>
      <c r="E2748" s="217" cm="1">
        <f t="array" ref="E2748">IF(INDEX(I:I,ROW())&lt;&gt;"",VALUE(TRIM(LEFT(INDEX(I:I,ROW()),6))),0)</f>
        <v>0</v>
      </c>
      <c r="F2748" s="283"/>
      <c r="G2748" s="287"/>
      <c r="H2748" s="302"/>
      <c r="I2748" s="288"/>
      <c r="J2748" s="302"/>
      <c r="K2748" s="303"/>
      <c r="L2748" s="50"/>
      <c r="M2748" s="63"/>
    </row>
    <row r="2749" spans="1:13">
      <c r="A2749" s="44" cm="1">
        <f t="array" aca="1" ref="A2749" ca="1">IF(INDEX(B:B,ROW()),COUNTIF(OFFSET(INDEX(B:B,ROW()),ROW()*-1+6,,ROW()-5),TRUE),0)</f>
        <v>0</v>
      </c>
      <c r="B2749" s="44" t="b" cm="1">
        <f t="array" ref="B2749">AND(分科號=INDEX(E:E,ROW()),INDEX(D:D,ROW())&gt;=分起日,INDEX(D:D,ROW())&lt;=分訖日,IF(分專案="全部",TRUE,INDEX(J:J,ROW())=分專案))</f>
        <v>0</v>
      </c>
      <c r="C2749" s="45" cm="1">
        <f t="array" ref="C2749">IF(INDEX(F:F,ROW())&lt;&gt;"",INDEX(F:F,ROW()),IF(INDEX(E:E,ROW())&lt;&gt;0,INDEX(C:C,ROW()-1),0))</f>
        <v>0</v>
      </c>
      <c r="D2749" s="44" cm="1">
        <f t="array" ref="D2749">IF(INDEX(G:G,ROW())&lt;&gt;"",INDEX(G:G,ROW()),IF(INDEX(E:E,ROW())&lt;&gt;0,INDEX(D:D,ROW()-1),0))</f>
        <v>0</v>
      </c>
      <c r="E2749" s="217" cm="1">
        <f t="array" ref="E2749">IF(INDEX(I:I,ROW())&lt;&gt;"",VALUE(TRIM(LEFT(INDEX(I:I,ROW()),6))),0)</f>
        <v>0</v>
      </c>
      <c r="F2749" s="283"/>
      <c r="G2749" s="287"/>
      <c r="H2749" s="302"/>
      <c r="I2749" s="288"/>
      <c r="J2749" s="302"/>
      <c r="K2749" s="303"/>
      <c r="L2749" s="50"/>
      <c r="M2749" s="63"/>
    </row>
    <row r="2750" spans="1:13">
      <c r="A2750" s="44" cm="1">
        <f t="array" aca="1" ref="A2750" ca="1">IF(INDEX(B:B,ROW()),COUNTIF(OFFSET(INDEX(B:B,ROW()),ROW()*-1+6,,ROW()-5),TRUE),0)</f>
        <v>0</v>
      </c>
      <c r="B2750" s="44" t="b" cm="1">
        <f t="array" ref="B2750">AND(分科號=INDEX(E:E,ROW()),INDEX(D:D,ROW())&gt;=分起日,INDEX(D:D,ROW())&lt;=分訖日,IF(分專案="全部",TRUE,INDEX(J:J,ROW())=分專案))</f>
        <v>0</v>
      </c>
      <c r="C2750" s="45" cm="1">
        <f t="array" ref="C2750">IF(INDEX(F:F,ROW())&lt;&gt;"",INDEX(F:F,ROW()),IF(INDEX(E:E,ROW())&lt;&gt;0,INDEX(C:C,ROW()-1),0))</f>
        <v>0</v>
      </c>
      <c r="D2750" s="44" cm="1">
        <f t="array" ref="D2750">IF(INDEX(G:G,ROW())&lt;&gt;"",INDEX(G:G,ROW()),IF(INDEX(E:E,ROW())&lt;&gt;0,INDEX(D:D,ROW()-1),0))</f>
        <v>0</v>
      </c>
      <c r="E2750" s="217" cm="1">
        <f t="array" ref="E2750">IF(INDEX(I:I,ROW())&lt;&gt;"",VALUE(TRIM(LEFT(INDEX(I:I,ROW()),6))),0)</f>
        <v>0</v>
      </c>
      <c r="F2750" s="283"/>
      <c r="G2750" s="287"/>
      <c r="H2750" s="302"/>
      <c r="I2750" s="288"/>
      <c r="J2750" s="302"/>
      <c r="K2750" s="303"/>
      <c r="L2750" s="50"/>
      <c r="M2750" s="63"/>
    </row>
    <row r="2751" spans="1:13">
      <c r="A2751" s="44" cm="1">
        <f t="array" aca="1" ref="A2751" ca="1">IF(INDEX(B:B,ROW()),COUNTIF(OFFSET(INDEX(B:B,ROW()),ROW()*-1+6,,ROW()-5),TRUE),0)</f>
        <v>0</v>
      </c>
      <c r="B2751" s="44" t="b" cm="1">
        <f t="array" ref="B2751">AND(分科號=INDEX(E:E,ROW()),INDEX(D:D,ROW())&gt;=分起日,INDEX(D:D,ROW())&lt;=分訖日,IF(分專案="全部",TRUE,INDEX(J:J,ROW())=分專案))</f>
        <v>0</v>
      </c>
      <c r="C2751" s="45" cm="1">
        <f t="array" ref="C2751">IF(INDEX(F:F,ROW())&lt;&gt;"",INDEX(F:F,ROW()),IF(INDEX(E:E,ROW())&lt;&gt;0,INDEX(C:C,ROW()-1),0))</f>
        <v>0</v>
      </c>
      <c r="D2751" s="44" cm="1">
        <f t="array" ref="D2751">IF(INDEX(G:G,ROW())&lt;&gt;"",INDEX(G:G,ROW()),IF(INDEX(E:E,ROW())&lt;&gt;0,INDEX(D:D,ROW()-1),0))</f>
        <v>0</v>
      </c>
      <c r="E2751" s="217" cm="1">
        <f t="array" ref="E2751">IF(INDEX(I:I,ROW())&lt;&gt;"",VALUE(TRIM(LEFT(INDEX(I:I,ROW()),6))),0)</f>
        <v>0</v>
      </c>
      <c r="F2751" s="283"/>
      <c r="G2751" s="287"/>
      <c r="H2751" s="302"/>
      <c r="I2751" s="288"/>
      <c r="J2751" s="302"/>
      <c r="K2751" s="303"/>
      <c r="L2751" s="50"/>
      <c r="M2751" s="63"/>
    </row>
    <row r="2752" spans="1:13">
      <c r="A2752" s="44" cm="1">
        <f t="array" aca="1" ref="A2752" ca="1">IF(INDEX(B:B,ROW()),COUNTIF(OFFSET(INDEX(B:B,ROW()),ROW()*-1+6,,ROW()-5),TRUE),0)</f>
        <v>0</v>
      </c>
      <c r="B2752" s="44" t="b" cm="1">
        <f t="array" ref="B2752">AND(分科號=INDEX(E:E,ROW()),INDEX(D:D,ROW())&gt;=分起日,INDEX(D:D,ROW())&lt;=分訖日,IF(分專案="全部",TRUE,INDEX(J:J,ROW())=分專案))</f>
        <v>0</v>
      </c>
      <c r="C2752" s="45" cm="1">
        <f t="array" ref="C2752">IF(INDEX(F:F,ROW())&lt;&gt;"",INDEX(F:F,ROW()),IF(INDEX(E:E,ROW())&lt;&gt;0,INDEX(C:C,ROW()-1),0))</f>
        <v>0</v>
      </c>
      <c r="D2752" s="44" cm="1">
        <f t="array" ref="D2752">IF(INDEX(G:G,ROW())&lt;&gt;"",INDEX(G:G,ROW()),IF(INDEX(E:E,ROW())&lt;&gt;0,INDEX(D:D,ROW()-1),0))</f>
        <v>0</v>
      </c>
      <c r="E2752" s="217" cm="1">
        <f t="array" ref="E2752">IF(INDEX(I:I,ROW())&lt;&gt;"",VALUE(TRIM(LEFT(INDEX(I:I,ROW()),6))),0)</f>
        <v>0</v>
      </c>
      <c r="F2752" s="283"/>
      <c r="G2752" s="287"/>
      <c r="H2752" s="302"/>
      <c r="I2752" s="288"/>
      <c r="J2752" s="302"/>
      <c r="K2752" s="303"/>
      <c r="L2752" s="50"/>
      <c r="M2752" s="63"/>
    </row>
    <row r="2753" spans="1:13">
      <c r="A2753" s="44" cm="1">
        <f t="array" aca="1" ref="A2753" ca="1">IF(INDEX(B:B,ROW()),COUNTIF(OFFSET(INDEX(B:B,ROW()),ROW()*-1+6,,ROW()-5),TRUE),0)</f>
        <v>0</v>
      </c>
      <c r="B2753" s="44" t="b" cm="1">
        <f t="array" ref="B2753">AND(分科號=INDEX(E:E,ROW()),INDEX(D:D,ROW())&gt;=分起日,INDEX(D:D,ROW())&lt;=分訖日,IF(分專案="全部",TRUE,INDEX(J:J,ROW())=分專案))</f>
        <v>0</v>
      </c>
      <c r="C2753" s="45" cm="1">
        <f t="array" ref="C2753">IF(INDEX(F:F,ROW())&lt;&gt;"",INDEX(F:F,ROW()),IF(INDEX(E:E,ROW())&lt;&gt;0,INDEX(C:C,ROW()-1),0))</f>
        <v>0</v>
      </c>
      <c r="D2753" s="44" cm="1">
        <f t="array" ref="D2753">IF(INDEX(G:G,ROW())&lt;&gt;"",INDEX(G:G,ROW()),IF(INDEX(E:E,ROW())&lt;&gt;0,INDEX(D:D,ROW()-1),0))</f>
        <v>0</v>
      </c>
      <c r="E2753" s="217" cm="1">
        <f t="array" ref="E2753">IF(INDEX(I:I,ROW())&lt;&gt;"",VALUE(TRIM(LEFT(INDEX(I:I,ROW()),6))),0)</f>
        <v>0</v>
      </c>
      <c r="F2753" s="283"/>
      <c r="G2753" s="287"/>
      <c r="H2753" s="302"/>
      <c r="I2753" s="288"/>
      <c r="J2753" s="302"/>
      <c r="K2753" s="303"/>
      <c r="L2753" s="50"/>
      <c r="M2753" s="63"/>
    </row>
    <row r="2754" spans="1:13">
      <c r="A2754" s="44" cm="1">
        <f t="array" aca="1" ref="A2754" ca="1">IF(INDEX(B:B,ROW()),COUNTIF(OFFSET(INDEX(B:B,ROW()),ROW()*-1+6,,ROW()-5),TRUE),0)</f>
        <v>0</v>
      </c>
      <c r="B2754" s="44" t="b" cm="1">
        <f t="array" ref="B2754">AND(分科號=INDEX(E:E,ROW()),INDEX(D:D,ROW())&gt;=分起日,INDEX(D:D,ROW())&lt;=分訖日,IF(分專案="全部",TRUE,INDEX(J:J,ROW())=分專案))</f>
        <v>0</v>
      </c>
      <c r="C2754" s="45" cm="1">
        <f t="array" ref="C2754">IF(INDEX(F:F,ROW())&lt;&gt;"",INDEX(F:F,ROW()),IF(INDEX(E:E,ROW())&lt;&gt;0,INDEX(C:C,ROW()-1),0))</f>
        <v>0</v>
      </c>
      <c r="D2754" s="44" cm="1">
        <f t="array" ref="D2754">IF(INDEX(G:G,ROW())&lt;&gt;"",INDEX(G:G,ROW()),IF(INDEX(E:E,ROW())&lt;&gt;0,INDEX(D:D,ROW()-1),0))</f>
        <v>0</v>
      </c>
      <c r="E2754" s="217" cm="1">
        <f t="array" ref="E2754">IF(INDEX(I:I,ROW())&lt;&gt;"",VALUE(TRIM(LEFT(INDEX(I:I,ROW()),6))),0)</f>
        <v>0</v>
      </c>
      <c r="F2754" s="283"/>
      <c r="G2754" s="287"/>
      <c r="H2754" s="302"/>
      <c r="I2754" s="288"/>
      <c r="J2754" s="302"/>
      <c r="K2754" s="303"/>
      <c r="L2754" s="50"/>
      <c r="M2754" s="63"/>
    </row>
    <row r="2755" spans="1:13">
      <c r="A2755" s="44" cm="1">
        <f t="array" aca="1" ref="A2755" ca="1">IF(INDEX(B:B,ROW()),COUNTIF(OFFSET(INDEX(B:B,ROW()),ROW()*-1+6,,ROW()-5),TRUE),0)</f>
        <v>0</v>
      </c>
      <c r="B2755" s="44" t="b" cm="1">
        <f t="array" ref="B2755">AND(分科號=INDEX(E:E,ROW()),INDEX(D:D,ROW())&gt;=分起日,INDEX(D:D,ROW())&lt;=分訖日,IF(分專案="全部",TRUE,INDEX(J:J,ROW())=分專案))</f>
        <v>0</v>
      </c>
      <c r="C2755" s="45" cm="1">
        <f t="array" ref="C2755">IF(INDEX(F:F,ROW())&lt;&gt;"",INDEX(F:F,ROW()),IF(INDEX(E:E,ROW())&lt;&gt;0,INDEX(C:C,ROW()-1),0))</f>
        <v>0</v>
      </c>
      <c r="D2755" s="44" cm="1">
        <f t="array" ref="D2755">IF(INDEX(G:G,ROW())&lt;&gt;"",INDEX(G:G,ROW()),IF(INDEX(E:E,ROW())&lt;&gt;0,INDEX(D:D,ROW()-1),0))</f>
        <v>0</v>
      </c>
      <c r="E2755" s="217" cm="1">
        <f t="array" ref="E2755">IF(INDEX(I:I,ROW())&lt;&gt;"",VALUE(TRIM(LEFT(INDEX(I:I,ROW()),6))),0)</f>
        <v>0</v>
      </c>
      <c r="F2755" s="283"/>
      <c r="G2755" s="287"/>
      <c r="H2755" s="302"/>
      <c r="I2755" s="288"/>
      <c r="J2755" s="302"/>
      <c r="K2755" s="303"/>
      <c r="L2755" s="50"/>
      <c r="M2755" s="63"/>
    </row>
    <row r="2756" spans="1:13">
      <c r="A2756" s="44" cm="1">
        <f t="array" aca="1" ref="A2756" ca="1">IF(INDEX(B:B,ROW()),COUNTIF(OFFSET(INDEX(B:B,ROW()),ROW()*-1+6,,ROW()-5),TRUE),0)</f>
        <v>0</v>
      </c>
      <c r="B2756" s="44" t="b" cm="1">
        <f t="array" ref="B2756">AND(分科號=INDEX(E:E,ROW()),INDEX(D:D,ROW())&gt;=分起日,INDEX(D:D,ROW())&lt;=分訖日,IF(分專案="全部",TRUE,INDEX(J:J,ROW())=分專案))</f>
        <v>0</v>
      </c>
      <c r="C2756" s="45" cm="1">
        <f t="array" ref="C2756">IF(INDEX(F:F,ROW())&lt;&gt;"",INDEX(F:F,ROW()),IF(INDEX(E:E,ROW())&lt;&gt;0,INDEX(C:C,ROW()-1),0))</f>
        <v>0</v>
      </c>
      <c r="D2756" s="44" cm="1">
        <f t="array" ref="D2756">IF(INDEX(G:G,ROW())&lt;&gt;"",INDEX(G:G,ROW()),IF(INDEX(E:E,ROW())&lt;&gt;0,INDEX(D:D,ROW()-1),0))</f>
        <v>0</v>
      </c>
      <c r="E2756" s="217" cm="1">
        <f t="array" ref="E2756">IF(INDEX(I:I,ROW())&lt;&gt;"",VALUE(TRIM(LEFT(INDEX(I:I,ROW()),6))),0)</f>
        <v>0</v>
      </c>
      <c r="F2756" s="283"/>
      <c r="G2756" s="287"/>
      <c r="H2756" s="302"/>
      <c r="I2756" s="288"/>
      <c r="J2756" s="302"/>
      <c r="K2756" s="303"/>
      <c r="L2756" s="50"/>
      <c r="M2756" s="63"/>
    </row>
    <row r="2757" spans="1:13">
      <c r="A2757" s="44" cm="1">
        <f t="array" aca="1" ref="A2757" ca="1">IF(INDEX(B:B,ROW()),COUNTIF(OFFSET(INDEX(B:B,ROW()),ROW()*-1+6,,ROW()-5),TRUE),0)</f>
        <v>0</v>
      </c>
      <c r="B2757" s="44" t="b" cm="1">
        <f t="array" ref="B2757">AND(分科號=INDEX(E:E,ROW()),INDEX(D:D,ROW())&gt;=分起日,INDEX(D:D,ROW())&lt;=分訖日,IF(分專案="全部",TRUE,INDEX(J:J,ROW())=分專案))</f>
        <v>0</v>
      </c>
      <c r="C2757" s="45" cm="1">
        <f t="array" ref="C2757">IF(INDEX(F:F,ROW())&lt;&gt;"",INDEX(F:F,ROW()),IF(INDEX(E:E,ROW())&lt;&gt;0,INDEX(C:C,ROW()-1),0))</f>
        <v>0</v>
      </c>
      <c r="D2757" s="44" cm="1">
        <f t="array" ref="D2757">IF(INDEX(G:G,ROW())&lt;&gt;"",INDEX(G:G,ROW()),IF(INDEX(E:E,ROW())&lt;&gt;0,INDEX(D:D,ROW()-1),0))</f>
        <v>0</v>
      </c>
      <c r="E2757" s="217" cm="1">
        <f t="array" ref="E2757">IF(INDEX(I:I,ROW())&lt;&gt;"",VALUE(TRIM(LEFT(INDEX(I:I,ROW()),6))),0)</f>
        <v>0</v>
      </c>
      <c r="F2757" s="283"/>
      <c r="G2757" s="287"/>
      <c r="H2757" s="302"/>
      <c r="I2757" s="288"/>
      <c r="J2757" s="302"/>
      <c r="K2757" s="303"/>
      <c r="L2757" s="50"/>
      <c r="M2757" s="63"/>
    </row>
    <row r="2758" spans="1:13">
      <c r="A2758" s="44" cm="1">
        <f t="array" aca="1" ref="A2758" ca="1">IF(INDEX(B:B,ROW()),COUNTIF(OFFSET(INDEX(B:B,ROW()),ROW()*-1+6,,ROW()-5),TRUE),0)</f>
        <v>0</v>
      </c>
      <c r="B2758" s="44" t="b" cm="1">
        <f t="array" ref="B2758">AND(分科號=INDEX(E:E,ROW()),INDEX(D:D,ROW())&gt;=分起日,INDEX(D:D,ROW())&lt;=分訖日,IF(分專案="全部",TRUE,INDEX(J:J,ROW())=分專案))</f>
        <v>0</v>
      </c>
      <c r="C2758" s="45" cm="1">
        <f t="array" ref="C2758">IF(INDEX(F:F,ROW())&lt;&gt;"",INDEX(F:F,ROW()),IF(INDEX(E:E,ROW())&lt;&gt;0,INDEX(C:C,ROW()-1),0))</f>
        <v>0</v>
      </c>
      <c r="D2758" s="44" cm="1">
        <f t="array" ref="D2758">IF(INDEX(G:G,ROW())&lt;&gt;"",INDEX(G:G,ROW()),IF(INDEX(E:E,ROW())&lt;&gt;0,INDEX(D:D,ROW()-1),0))</f>
        <v>0</v>
      </c>
      <c r="E2758" s="217" cm="1">
        <f t="array" ref="E2758">IF(INDEX(I:I,ROW())&lt;&gt;"",VALUE(TRIM(LEFT(INDEX(I:I,ROW()),6))),0)</f>
        <v>0</v>
      </c>
      <c r="F2758" s="283"/>
      <c r="G2758" s="287"/>
      <c r="H2758" s="302"/>
      <c r="I2758" s="288"/>
      <c r="J2758" s="302"/>
      <c r="K2758" s="303"/>
      <c r="L2758" s="50"/>
      <c r="M2758" s="63"/>
    </row>
    <row r="2759" spans="1:13">
      <c r="A2759" s="44" cm="1">
        <f t="array" aca="1" ref="A2759" ca="1">IF(INDEX(B:B,ROW()),COUNTIF(OFFSET(INDEX(B:B,ROW()),ROW()*-1+6,,ROW()-5),TRUE),0)</f>
        <v>0</v>
      </c>
      <c r="B2759" s="44" t="b" cm="1">
        <f t="array" ref="B2759">AND(分科號=INDEX(E:E,ROW()),INDEX(D:D,ROW())&gt;=分起日,INDEX(D:D,ROW())&lt;=分訖日,IF(分專案="全部",TRUE,INDEX(J:J,ROW())=分專案))</f>
        <v>0</v>
      </c>
      <c r="C2759" s="45" cm="1">
        <f t="array" ref="C2759">IF(INDEX(F:F,ROW())&lt;&gt;"",INDEX(F:F,ROW()),IF(INDEX(E:E,ROW())&lt;&gt;0,INDEX(C:C,ROW()-1),0))</f>
        <v>0</v>
      </c>
      <c r="D2759" s="44" cm="1">
        <f t="array" ref="D2759">IF(INDEX(G:G,ROW())&lt;&gt;"",INDEX(G:G,ROW()),IF(INDEX(E:E,ROW())&lt;&gt;0,INDEX(D:D,ROW()-1),0))</f>
        <v>0</v>
      </c>
      <c r="E2759" s="217" cm="1">
        <f t="array" ref="E2759">IF(INDEX(I:I,ROW())&lt;&gt;"",VALUE(TRIM(LEFT(INDEX(I:I,ROW()),6))),0)</f>
        <v>0</v>
      </c>
      <c r="F2759" s="283"/>
      <c r="G2759" s="287"/>
      <c r="H2759" s="302"/>
      <c r="I2759" s="288"/>
      <c r="J2759" s="302"/>
      <c r="K2759" s="303"/>
      <c r="L2759" s="50"/>
      <c r="M2759" s="63"/>
    </row>
    <row r="2760" spans="1:13">
      <c r="A2760" s="44" cm="1">
        <f t="array" aca="1" ref="A2760" ca="1">IF(INDEX(B:B,ROW()),COUNTIF(OFFSET(INDEX(B:B,ROW()),ROW()*-1+6,,ROW()-5),TRUE),0)</f>
        <v>0</v>
      </c>
      <c r="B2760" s="44" t="b" cm="1">
        <f t="array" ref="B2760">AND(分科號=INDEX(E:E,ROW()),INDEX(D:D,ROW())&gt;=分起日,INDEX(D:D,ROW())&lt;=分訖日,IF(分專案="全部",TRUE,INDEX(J:J,ROW())=分專案))</f>
        <v>0</v>
      </c>
      <c r="C2760" s="45" cm="1">
        <f t="array" ref="C2760">IF(INDEX(F:F,ROW())&lt;&gt;"",INDEX(F:F,ROW()),IF(INDEX(E:E,ROW())&lt;&gt;0,INDEX(C:C,ROW()-1),0))</f>
        <v>0</v>
      </c>
      <c r="D2760" s="44" cm="1">
        <f t="array" ref="D2760">IF(INDEX(G:G,ROW())&lt;&gt;"",INDEX(G:G,ROW()),IF(INDEX(E:E,ROW())&lt;&gt;0,INDEX(D:D,ROW()-1),0))</f>
        <v>0</v>
      </c>
      <c r="E2760" s="217" cm="1">
        <f t="array" ref="E2760">IF(INDEX(I:I,ROW())&lt;&gt;"",VALUE(TRIM(LEFT(INDEX(I:I,ROW()),6))),0)</f>
        <v>0</v>
      </c>
      <c r="F2760" s="283"/>
      <c r="G2760" s="287"/>
      <c r="H2760" s="302"/>
      <c r="I2760" s="288"/>
      <c r="J2760" s="302"/>
      <c r="K2760" s="303"/>
      <c r="L2760" s="50"/>
      <c r="M2760" s="63"/>
    </row>
    <row r="2761" spans="1:13">
      <c r="A2761" s="44" cm="1">
        <f t="array" aca="1" ref="A2761" ca="1">IF(INDEX(B:B,ROW()),COUNTIF(OFFSET(INDEX(B:B,ROW()),ROW()*-1+6,,ROW()-5),TRUE),0)</f>
        <v>0</v>
      </c>
      <c r="B2761" s="44" t="b" cm="1">
        <f t="array" ref="B2761">AND(分科號=INDEX(E:E,ROW()),INDEX(D:D,ROW())&gt;=分起日,INDEX(D:D,ROW())&lt;=分訖日,IF(分專案="全部",TRUE,INDEX(J:J,ROW())=分專案))</f>
        <v>0</v>
      </c>
      <c r="C2761" s="45" cm="1">
        <f t="array" ref="C2761">IF(INDEX(F:F,ROW())&lt;&gt;"",INDEX(F:F,ROW()),IF(INDEX(E:E,ROW())&lt;&gt;0,INDEX(C:C,ROW()-1),0))</f>
        <v>0</v>
      </c>
      <c r="D2761" s="44" cm="1">
        <f t="array" ref="D2761">IF(INDEX(G:G,ROW())&lt;&gt;"",INDEX(G:G,ROW()),IF(INDEX(E:E,ROW())&lt;&gt;0,INDEX(D:D,ROW()-1),0))</f>
        <v>0</v>
      </c>
      <c r="E2761" s="217" cm="1">
        <f t="array" ref="E2761">IF(INDEX(I:I,ROW())&lt;&gt;"",VALUE(TRIM(LEFT(INDEX(I:I,ROW()),6))),0)</f>
        <v>0</v>
      </c>
      <c r="F2761" s="283"/>
      <c r="G2761" s="287"/>
      <c r="H2761" s="302"/>
      <c r="I2761" s="288"/>
      <c r="J2761" s="302"/>
      <c r="K2761" s="303"/>
      <c r="L2761" s="50"/>
      <c r="M2761" s="63"/>
    </row>
    <row r="2762" spans="1:13">
      <c r="A2762" s="44" cm="1">
        <f t="array" aca="1" ref="A2762" ca="1">IF(INDEX(B:B,ROW()),COUNTIF(OFFSET(INDEX(B:B,ROW()),ROW()*-1+6,,ROW()-5),TRUE),0)</f>
        <v>0</v>
      </c>
      <c r="B2762" s="44" t="b" cm="1">
        <f t="array" ref="B2762">AND(分科號=INDEX(E:E,ROW()),INDEX(D:D,ROW())&gt;=分起日,INDEX(D:D,ROW())&lt;=分訖日,IF(分專案="全部",TRUE,INDEX(J:J,ROW())=分專案))</f>
        <v>0</v>
      </c>
      <c r="C2762" s="45" cm="1">
        <f t="array" ref="C2762">IF(INDEX(F:F,ROW())&lt;&gt;"",INDEX(F:F,ROW()),IF(INDEX(E:E,ROW())&lt;&gt;0,INDEX(C:C,ROW()-1),0))</f>
        <v>0</v>
      </c>
      <c r="D2762" s="44" cm="1">
        <f t="array" ref="D2762">IF(INDEX(G:G,ROW())&lt;&gt;"",INDEX(G:G,ROW()),IF(INDEX(E:E,ROW())&lt;&gt;0,INDEX(D:D,ROW()-1),0))</f>
        <v>0</v>
      </c>
      <c r="E2762" s="217" cm="1">
        <f t="array" ref="E2762">IF(INDEX(I:I,ROW())&lt;&gt;"",VALUE(TRIM(LEFT(INDEX(I:I,ROW()),6))),0)</f>
        <v>0</v>
      </c>
      <c r="F2762" s="283"/>
      <c r="G2762" s="287"/>
      <c r="H2762" s="302"/>
      <c r="I2762" s="288"/>
      <c r="J2762" s="302"/>
      <c r="K2762" s="303"/>
      <c r="L2762" s="50"/>
      <c r="M2762" s="63"/>
    </row>
    <row r="2763" spans="1:13">
      <c r="A2763" s="44" cm="1">
        <f t="array" aca="1" ref="A2763" ca="1">IF(INDEX(B:B,ROW()),COUNTIF(OFFSET(INDEX(B:B,ROW()),ROW()*-1+6,,ROW()-5),TRUE),0)</f>
        <v>0</v>
      </c>
      <c r="B2763" s="44" t="b" cm="1">
        <f t="array" ref="B2763">AND(分科號=INDEX(E:E,ROW()),INDEX(D:D,ROW())&gt;=分起日,INDEX(D:D,ROW())&lt;=分訖日,IF(分專案="全部",TRUE,INDEX(J:J,ROW())=分專案))</f>
        <v>0</v>
      </c>
      <c r="C2763" s="45" cm="1">
        <f t="array" ref="C2763">IF(INDEX(F:F,ROW())&lt;&gt;"",INDEX(F:F,ROW()),IF(INDEX(E:E,ROW())&lt;&gt;0,INDEX(C:C,ROW()-1),0))</f>
        <v>0</v>
      </c>
      <c r="D2763" s="44" cm="1">
        <f t="array" ref="D2763">IF(INDEX(G:G,ROW())&lt;&gt;"",INDEX(G:G,ROW()),IF(INDEX(E:E,ROW())&lt;&gt;0,INDEX(D:D,ROW()-1),0))</f>
        <v>0</v>
      </c>
      <c r="E2763" s="217" cm="1">
        <f t="array" ref="E2763">IF(INDEX(I:I,ROW())&lt;&gt;"",VALUE(TRIM(LEFT(INDEX(I:I,ROW()),6))),0)</f>
        <v>0</v>
      </c>
      <c r="F2763" s="283"/>
      <c r="G2763" s="287"/>
      <c r="H2763" s="302"/>
      <c r="I2763" s="288"/>
      <c r="J2763" s="302"/>
      <c r="K2763" s="303"/>
      <c r="L2763" s="50"/>
      <c r="M2763" s="63"/>
    </row>
    <row r="2764" spans="1:13">
      <c r="A2764" s="44" cm="1">
        <f t="array" aca="1" ref="A2764" ca="1">IF(INDEX(B:B,ROW()),COUNTIF(OFFSET(INDEX(B:B,ROW()),ROW()*-1+6,,ROW()-5),TRUE),0)</f>
        <v>0</v>
      </c>
      <c r="B2764" s="44" t="b" cm="1">
        <f t="array" ref="B2764">AND(分科號=INDEX(E:E,ROW()),INDEX(D:D,ROW())&gt;=分起日,INDEX(D:D,ROW())&lt;=分訖日,IF(分專案="全部",TRUE,INDEX(J:J,ROW())=分專案))</f>
        <v>0</v>
      </c>
      <c r="C2764" s="45" cm="1">
        <f t="array" ref="C2764">IF(INDEX(F:F,ROW())&lt;&gt;"",INDEX(F:F,ROW()),IF(INDEX(E:E,ROW())&lt;&gt;0,INDEX(C:C,ROW()-1),0))</f>
        <v>0</v>
      </c>
      <c r="D2764" s="44" cm="1">
        <f t="array" ref="D2764">IF(INDEX(G:G,ROW())&lt;&gt;"",INDEX(G:G,ROW()),IF(INDEX(E:E,ROW())&lt;&gt;0,INDEX(D:D,ROW()-1),0))</f>
        <v>0</v>
      </c>
      <c r="E2764" s="217" cm="1">
        <f t="array" ref="E2764">IF(INDEX(I:I,ROW())&lt;&gt;"",VALUE(TRIM(LEFT(INDEX(I:I,ROW()),6))),0)</f>
        <v>0</v>
      </c>
      <c r="F2764" s="283"/>
      <c r="G2764" s="287"/>
      <c r="H2764" s="302"/>
      <c r="I2764" s="288"/>
      <c r="J2764" s="302"/>
      <c r="K2764" s="303"/>
      <c r="L2764" s="50"/>
      <c r="M2764" s="63"/>
    </row>
    <row r="2765" spans="1:13">
      <c r="A2765" s="44" cm="1">
        <f t="array" aca="1" ref="A2765" ca="1">IF(INDEX(B:B,ROW()),COUNTIF(OFFSET(INDEX(B:B,ROW()),ROW()*-1+6,,ROW()-5),TRUE),0)</f>
        <v>0</v>
      </c>
      <c r="B2765" s="44" t="b" cm="1">
        <f t="array" ref="B2765">AND(分科號=INDEX(E:E,ROW()),INDEX(D:D,ROW())&gt;=分起日,INDEX(D:D,ROW())&lt;=分訖日,IF(分專案="全部",TRUE,INDEX(J:J,ROW())=分專案))</f>
        <v>0</v>
      </c>
      <c r="C2765" s="45" cm="1">
        <f t="array" ref="C2765">IF(INDEX(F:F,ROW())&lt;&gt;"",INDEX(F:F,ROW()),IF(INDEX(E:E,ROW())&lt;&gt;0,INDEX(C:C,ROW()-1),0))</f>
        <v>0</v>
      </c>
      <c r="D2765" s="44" cm="1">
        <f t="array" ref="D2765">IF(INDEX(G:G,ROW())&lt;&gt;"",INDEX(G:G,ROW()),IF(INDEX(E:E,ROW())&lt;&gt;0,INDEX(D:D,ROW()-1),0))</f>
        <v>0</v>
      </c>
      <c r="E2765" s="217" cm="1">
        <f t="array" ref="E2765">IF(INDEX(I:I,ROW())&lt;&gt;"",VALUE(TRIM(LEFT(INDEX(I:I,ROW()),6))),0)</f>
        <v>0</v>
      </c>
      <c r="F2765" s="283"/>
      <c r="G2765" s="287"/>
      <c r="H2765" s="302"/>
      <c r="I2765" s="288"/>
      <c r="J2765" s="302"/>
      <c r="K2765" s="303"/>
      <c r="L2765" s="50"/>
      <c r="M2765" s="63"/>
    </row>
    <row r="2766" spans="1:13">
      <c r="A2766" s="44" cm="1">
        <f t="array" aca="1" ref="A2766" ca="1">IF(INDEX(B:B,ROW()),COUNTIF(OFFSET(INDEX(B:B,ROW()),ROW()*-1+6,,ROW()-5),TRUE),0)</f>
        <v>0</v>
      </c>
      <c r="B2766" s="44" t="b" cm="1">
        <f t="array" ref="B2766">AND(分科號=INDEX(E:E,ROW()),INDEX(D:D,ROW())&gt;=分起日,INDEX(D:D,ROW())&lt;=分訖日,IF(分專案="全部",TRUE,INDEX(J:J,ROW())=分專案))</f>
        <v>0</v>
      </c>
      <c r="C2766" s="45" cm="1">
        <f t="array" ref="C2766">IF(INDEX(F:F,ROW())&lt;&gt;"",INDEX(F:F,ROW()),IF(INDEX(E:E,ROW())&lt;&gt;0,INDEX(C:C,ROW()-1),0))</f>
        <v>0</v>
      </c>
      <c r="D2766" s="44" cm="1">
        <f t="array" ref="D2766">IF(INDEX(G:G,ROW())&lt;&gt;"",INDEX(G:G,ROW()),IF(INDEX(E:E,ROW())&lt;&gt;0,INDEX(D:D,ROW()-1),0))</f>
        <v>0</v>
      </c>
      <c r="E2766" s="217" cm="1">
        <f t="array" ref="E2766">IF(INDEX(I:I,ROW())&lt;&gt;"",VALUE(TRIM(LEFT(INDEX(I:I,ROW()),6))),0)</f>
        <v>0</v>
      </c>
      <c r="F2766" s="283"/>
      <c r="G2766" s="287"/>
      <c r="H2766" s="302"/>
      <c r="I2766" s="288"/>
      <c r="J2766" s="302"/>
      <c r="K2766" s="303"/>
      <c r="L2766" s="50"/>
      <c r="M2766" s="63"/>
    </row>
    <row r="2767" spans="1:13">
      <c r="A2767" s="44" cm="1">
        <f t="array" aca="1" ref="A2767" ca="1">IF(INDEX(B:B,ROW()),COUNTIF(OFFSET(INDEX(B:B,ROW()),ROW()*-1+6,,ROW()-5),TRUE),0)</f>
        <v>0</v>
      </c>
      <c r="B2767" s="44" t="b" cm="1">
        <f t="array" ref="B2767">AND(分科號=INDEX(E:E,ROW()),INDEX(D:D,ROW())&gt;=分起日,INDEX(D:D,ROW())&lt;=分訖日,IF(分專案="全部",TRUE,INDEX(J:J,ROW())=分專案))</f>
        <v>0</v>
      </c>
      <c r="C2767" s="45" cm="1">
        <f t="array" ref="C2767">IF(INDEX(F:F,ROW())&lt;&gt;"",INDEX(F:F,ROW()),IF(INDEX(E:E,ROW())&lt;&gt;0,INDEX(C:C,ROW()-1),0))</f>
        <v>0</v>
      </c>
      <c r="D2767" s="44" cm="1">
        <f t="array" ref="D2767">IF(INDEX(G:G,ROW())&lt;&gt;"",INDEX(G:G,ROW()),IF(INDEX(E:E,ROW())&lt;&gt;0,INDEX(D:D,ROW()-1),0))</f>
        <v>0</v>
      </c>
      <c r="E2767" s="217" cm="1">
        <f t="array" ref="E2767">IF(INDEX(I:I,ROW())&lt;&gt;"",VALUE(TRIM(LEFT(INDEX(I:I,ROW()),6))),0)</f>
        <v>0</v>
      </c>
      <c r="F2767" s="283"/>
      <c r="G2767" s="287"/>
      <c r="H2767" s="302"/>
      <c r="I2767" s="288"/>
      <c r="J2767" s="302"/>
      <c r="K2767" s="303"/>
      <c r="L2767" s="50"/>
      <c r="M2767" s="63"/>
    </row>
    <row r="2768" spans="1:13">
      <c r="A2768" s="44" cm="1">
        <f t="array" aca="1" ref="A2768" ca="1">IF(INDEX(B:B,ROW()),COUNTIF(OFFSET(INDEX(B:B,ROW()),ROW()*-1+6,,ROW()-5),TRUE),0)</f>
        <v>0</v>
      </c>
      <c r="B2768" s="44" t="b" cm="1">
        <f t="array" ref="B2768">AND(分科號=INDEX(E:E,ROW()),INDEX(D:D,ROW())&gt;=分起日,INDEX(D:D,ROW())&lt;=分訖日,IF(分專案="全部",TRUE,INDEX(J:J,ROW())=分專案))</f>
        <v>0</v>
      </c>
      <c r="C2768" s="45" cm="1">
        <f t="array" ref="C2768">IF(INDEX(F:F,ROW())&lt;&gt;"",INDEX(F:F,ROW()),IF(INDEX(E:E,ROW())&lt;&gt;0,INDEX(C:C,ROW()-1),0))</f>
        <v>0</v>
      </c>
      <c r="D2768" s="44" cm="1">
        <f t="array" ref="D2768">IF(INDEX(G:G,ROW())&lt;&gt;"",INDEX(G:G,ROW()),IF(INDEX(E:E,ROW())&lt;&gt;0,INDEX(D:D,ROW()-1),0))</f>
        <v>0</v>
      </c>
      <c r="E2768" s="217" cm="1">
        <f t="array" ref="E2768">IF(INDEX(I:I,ROW())&lt;&gt;"",VALUE(TRIM(LEFT(INDEX(I:I,ROW()),6))),0)</f>
        <v>0</v>
      </c>
      <c r="F2768" s="283"/>
      <c r="G2768" s="287"/>
      <c r="H2768" s="302"/>
      <c r="I2768" s="288"/>
      <c r="J2768" s="302"/>
      <c r="K2768" s="303"/>
      <c r="L2768" s="50"/>
      <c r="M2768" s="63"/>
    </row>
    <row r="2769" spans="1:13">
      <c r="A2769" s="44" cm="1">
        <f t="array" aca="1" ref="A2769" ca="1">IF(INDEX(B:B,ROW()),COUNTIF(OFFSET(INDEX(B:B,ROW()),ROW()*-1+6,,ROW()-5),TRUE),0)</f>
        <v>0</v>
      </c>
      <c r="B2769" s="44" t="b" cm="1">
        <f t="array" ref="B2769">AND(分科號=INDEX(E:E,ROW()),INDEX(D:D,ROW())&gt;=分起日,INDEX(D:D,ROW())&lt;=分訖日,IF(分專案="全部",TRUE,INDEX(J:J,ROW())=分專案))</f>
        <v>0</v>
      </c>
      <c r="C2769" s="45" cm="1">
        <f t="array" ref="C2769">IF(INDEX(F:F,ROW())&lt;&gt;"",INDEX(F:F,ROW()),IF(INDEX(E:E,ROW())&lt;&gt;0,INDEX(C:C,ROW()-1),0))</f>
        <v>0</v>
      </c>
      <c r="D2769" s="44" cm="1">
        <f t="array" ref="D2769">IF(INDEX(G:G,ROW())&lt;&gt;"",INDEX(G:G,ROW()),IF(INDEX(E:E,ROW())&lt;&gt;0,INDEX(D:D,ROW()-1),0))</f>
        <v>0</v>
      </c>
      <c r="E2769" s="217" cm="1">
        <f t="array" ref="E2769">IF(INDEX(I:I,ROW())&lt;&gt;"",VALUE(TRIM(LEFT(INDEX(I:I,ROW()),6))),0)</f>
        <v>0</v>
      </c>
      <c r="F2769" s="283"/>
      <c r="G2769" s="287"/>
      <c r="H2769" s="302"/>
      <c r="I2769" s="288"/>
      <c r="J2769" s="302"/>
      <c r="K2769" s="303"/>
      <c r="L2769" s="50"/>
      <c r="M2769" s="63"/>
    </row>
    <row r="2770" spans="1:13">
      <c r="A2770" s="44" cm="1">
        <f t="array" aca="1" ref="A2770" ca="1">IF(INDEX(B:B,ROW()),COUNTIF(OFFSET(INDEX(B:B,ROW()),ROW()*-1+6,,ROW()-5),TRUE),0)</f>
        <v>0</v>
      </c>
      <c r="B2770" s="44" t="b" cm="1">
        <f t="array" ref="B2770">AND(分科號=INDEX(E:E,ROW()),INDEX(D:D,ROW())&gt;=分起日,INDEX(D:D,ROW())&lt;=分訖日,IF(分專案="全部",TRUE,INDEX(J:J,ROW())=分專案))</f>
        <v>0</v>
      </c>
      <c r="C2770" s="45" cm="1">
        <f t="array" ref="C2770">IF(INDEX(F:F,ROW())&lt;&gt;"",INDEX(F:F,ROW()),IF(INDEX(E:E,ROW())&lt;&gt;0,INDEX(C:C,ROW()-1),0))</f>
        <v>0</v>
      </c>
      <c r="D2770" s="44" cm="1">
        <f t="array" ref="D2770">IF(INDEX(G:G,ROW())&lt;&gt;"",INDEX(G:G,ROW()),IF(INDEX(E:E,ROW())&lt;&gt;0,INDEX(D:D,ROW()-1),0))</f>
        <v>0</v>
      </c>
      <c r="E2770" s="217" cm="1">
        <f t="array" ref="E2770">IF(INDEX(I:I,ROW())&lt;&gt;"",VALUE(TRIM(LEFT(INDEX(I:I,ROW()),6))),0)</f>
        <v>0</v>
      </c>
      <c r="F2770" s="283"/>
      <c r="G2770" s="287"/>
      <c r="H2770" s="302"/>
      <c r="I2770" s="288"/>
      <c r="J2770" s="302"/>
      <c r="K2770" s="303"/>
      <c r="L2770" s="50"/>
      <c r="M2770" s="63"/>
    </row>
    <row r="2771" spans="1:13">
      <c r="A2771" s="44" cm="1">
        <f t="array" aca="1" ref="A2771" ca="1">IF(INDEX(B:B,ROW()),COUNTIF(OFFSET(INDEX(B:B,ROW()),ROW()*-1+6,,ROW()-5),TRUE),0)</f>
        <v>0</v>
      </c>
      <c r="B2771" s="44" t="b" cm="1">
        <f t="array" ref="B2771">AND(分科號=INDEX(E:E,ROW()),INDEX(D:D,ROW())&gt;=分起日,INDEX(D:D,ROW())&lt;=分訖日,IF(分專案="全部",TRUE,INDEX(J:J,ROW())=分專案))</f>
        <v>0</v>
      </c>
      <c r="C2771" s="45" cm="1">
        <f t="array" ref="C2771">IF(INDEX(F:F,ROW())&lt;&gt;"",INDEX(F:F,ROW()),IF(INDEX(E:E,ROW())&lt;&gt;0,INDEX(C:C,ROW()-1),0))</f>
        <v>0</v>
      </c>
      <c r="D2771" s="44" cm="1">
        <f t="array" ref="D2771">IF(INDEX(G:G,ROW())&lt;&gt;"",INDEX(G:G,ROW()),IF(INDEX(E:E,ROW())&lt;&gt;0,INDEX(D:D,ROW()-1),0))</f>
        <v>0</v>
      </c>
      <c r="E2771" s="217" cm="1">
        <f t="array" ref="E2771">IF(INDEX(I:I,ROW())&lt;&gt;"",VALUE(TRIM(LEFT(INDEX(I:I,ROW()),6))),0)</f>
        <v>0</v>
      </c>
      <c r="F2771" s="283"/>
      <c r="G2771" s="287"/>
      <c r="H2771" s="302"/>
      <c r="I2771" s="288"/>
      <c r="J2771" s="302"/>
      <c r="K2771" s="303"/>
      <c r="L2771" s="50"/>
      <c r="M2771" s="63"/>
    </row>
    <row r="2772" spans="1:13">
      <c r="A2772" s="44" cm="1">
        <f t="array" aca="1" ref="A2772" ca="1">IF(INDEX(B:B,ROW()),COUNTIF(OFFSET(INDEX(B:B,ROW()),ROW()*-1+6,,ROW()-5),TRUE),0)</f>
        <v>0</v>
      </c>
      <c r="B2772" s="44" t="b" cm="1">
        <f t="array" ref="B2772">AND(分科號=INDEX(E:E,ROW()),INDEX(D:D,ROW())&gt;=分起日,INDEX(D:D,ROW())&lt;=分訖日,IF(分專案="全部",TRUE,INDEX(J:J,ROW())=分專案))</f>
        <v>0</v>
      </c>
      <c r="C2772" s="45" cm="1">
        <f t="array" ref="C2772">IF(INDEX(F:F,ROW())&lt;&gt;"",INDEX(F:F,ROW()),IF(INDEX(E:E,ROW())&lt;&gt;0,INDEX(C:C,ROW()-1),0))</f>
        <v>0</v>
      </c>
      <c r="D2772" s="44" cm="1">
        <f t="array" ref="D2772">IF(INDEX(G:G,ROW())&lt;&gt;"",INDEX(G:G,ROW()),IF(INDEX(E:E,ROW())&lt;&gt;0,INDEX(D:D,ROW()-1),0))</f>
        <v>0</v>
      </c>
      <c r="E2772" s="217" cm="1">
        <f t="array" ref="E2772">IF(INDEX(I:I,ROW())&lt;&gt;"",VALUE(TRIM(LEFT(INDEX(I:I,ROW()),6))),0)</f>
        <v>0</v>
      </c>
      <c r="F2772" s="283"/>
      <c r="G2772" s="287"/>
      <c r="H2772" s="302"/>
      <c r="I2772" s="288"/>
      <c r="J2772" s="302"/>
      <c r="K2772" s="303"/>
      <c r="L2772" s="50"/>
      <c r="M2772" s="63"/>
    </row>
    <row r="2773" spans="1:13">
      <c r="A2773" s="44" cm="1">
        <f t="array" aca="1" ref="A2773" ca="1">IF(INDEX(B:B,ROW()),COUNTIF(OFFSET(INDEX(B:B,ROW()),ROW()*-1+6,,ROW()-5),TRUE),0)</f>
        <v>0</v>
      </c>
      <c r="B2773" s="44" t="b" cm="1">
        <f t="array" ref="B2773">AND(分科號=INDEX(E:E,ROW()),INDEX(D:D,ROW())&gt;=分起日,INDEX(D:D,ROW())&lt;=分訖日,IF(分專案="全部",TRUE,INDEX(J:J,ROW())=分專案))</f>
        <v>0</v>
      </c>
      <c r="C2773" s="45" cm="1">
        <f t="array" ref="C2773">IF(INDEX(F:F,ROW())&lt;&gt;"",INDEX(F:F,ROW()),IF(INDEX(E:E,ROW())&lt;&gt;0,INDEX(C:C,ROW()-1),0))</f>
        <v>0</v>
      </c>
      <c r="D2773" s="44" cm="1">
        <f t="array" ref="D2773">IF(INDEX(G:G,ROW())&lt;&gt;"",INDEX(G:G,ROW()),IF(INDEX(E:E,ROW())&lt;&gt;0,INDEX(D:D,ROW()-1),0))</f>
        <v>0</v>
      </c>
      <c r="E2773" s="217" cm="1">
        <f t="array" ref="E2773">IF(INDEX(I:I,ROW())&lt;&gt;"",VALUE(TRIM(LEFT(INDEX(I:I,ROW()),6))),0)</f>
        <v>0</v>
      </c>
      <c r="F2773" s="283"/>
      <c r="G2773" s="287"/>
      <c r="H2773" s="302"/>
      <c r="I2773" s="288"/>
      <c r="J2773" s="302"/>
      <c r="K2773" s="303"/>
      <c r="L2773" s="50"/>
      <c r="M2773" s="63"/>
    </row>
    <row r="2774" spans="1:13">
      <c r="A2774" s="44" cm="1">
        <f t="array" aca="1" ref="A2774" ca="1">IF(INDEX(B:B,ROW()),COUNTIF(OFFSET(INDEX(B:B,ROW()),ROW()*-1+6,,ROW()-5),TRUE),0)</f>
        <v>0</v>
      </c>
      <c r="B2774" s="44" t="b" cm="1">
        <f t="array" ref="B2774">AND(分科號=INDEX(E:E,ROW()),INDEX(D:D,ROW())&gt;=分起日,INDEX(D:D,ROW())&lt;=分訖日,IF(分專案="全部",TRUE,INDEX(J:J,ROW())=分專案))</f>
        <v>0</v>
      </c>
      <c r="C2774" s="45" cm="1">
        <f t="array" ref="C2774">IF(INDEX(F:F,ROW())&lt;&gt;"",INDEX(F:F,ROW()),IF(INDEX(E:E,ROW())&lt;&gt;0,INDEX(C:C,ROW()-1),0))</f>
        <v>0</v>
      </c>
      <c r="D2774" s="44" cm="1">
        <f t="array" ref="D2774">IF(INDEX(G:G,ROW())&lt;&gt;"",INDEX(G:G,ROW()),IF(INDEX(E:E,ROW())&lt;&gt;0,INDEX(D:D,ROW()-1),0))</f>
        <v>0</v>
      </c>
      <c r="E2774" s="217" cm="1">
        <f t="array" ref="E2774">IF(INDEX(I:I,ROW())&lt;&gt;"",VALUE(TRIM(LEFT(INDEX(I:I,ROW()),6))),0)</f>
        <v>0</v>
      </c>
      <c r="F2774" s="283"/>
      <c r="G2774" s="287"/>
      <c r="H2774" s="302"/>
      <c r="I2774" s="288"/>
      <c r="J2774" s="302"/>
      <c r="K2774" s="303"/>
      <c r="L2774" s="50"/>
      <c r="M2774" s="63"/>
    </row>
    <row r="2775" spans="1:13">
      <c r="A2775" s="44" cm="1">
        <f t="array" aca="1" ref="A2775" ca="1">IF(INDEX(B:B,ROW()),COUNTIF(OFFSET(INDEX(B:B,ROW()),ROW()*-1+6,,ROW()-5),TRUE),0)</f>
        <v>0</v>
      </c>
      <c r="B2775" s="44" t="b" cm="1">
        <f t="array" ref="B2775">AND(分科號=INDEX(E:E,ROW()),INDEX(D:D,ROW())&gt;=分起日,INDEX(D:D,ROW())&lt;=分訖日,IF(分專案="全部",TRUE,INDEX(J:J,ROW())=分專案))</f>
        <v>0</v>
      </c>
      <c r="C2775" s="45" cm="1">
        <f t="array" ref="C2775">IF(INDEX(F:F,ROW())&lt;&gt;"",INDEX(F:F,ROW()),IF(INDEX(E:E,ROW())&lt;&gt;0,INDEX(C:C,ROW()-1),0))</f>
        <v>0</v>
      </c>
      <c r="D2775" s="44" cm="1">
        <f t="array" ref="D2775">IF(INDEX(G:G,ROW())&lt;&gt;"",INDEX(G:G,ROW()),IF(INDEX(E:E,ROW())&lt;&gt;0,INDEX(D:D,ROW()-1),0))</f>
        <v>0</v>
      </c>
      <c r="E2775" s="217" cm="1">
        <f t="array" ref="E2775">IF(INDEX(I:I,ROW())&lt;&gt;"",VALUE(TRIM(LEFT(INDEX(I:I,ROW()),6))),0)</f>
        <v>0</v>
      </c>
      <c r="F2775" s="283"/>
      <c r="G2775" s="287"/>
      <c r="H2775" s="302"/>
      <c r="I2775" s="288"/>
      <c r="J2775" s="302"/>
      <c r="K2775" s="303"/>
      <c r="L2775" s="50"/>
      <c r="M2775" s="63"/>
    </row>
    <row r="2776" spans="1:13">
      <c r="A2776" s="44" cm="1">
        <f t="array" aca="1" ref="A2776" ca="1">IF(INDEX(B:B,ROW()),COUNTIF(OFFSET(INDEX(B:B,ROW()),ROW()*-1+6,,ROW()-5),TRUE),0)</f>
        <v>0</v>
      </c>
      <c r="B2776" s="44" t="b" cm="1">
        <f t="array" ref="B2776">AND(分科號=INDEX(E:E,ROW()),INDEX(D:D,ROW())&gt;=分起日,INDEX(D:D,ROW())&lt;=分訖日,IF(分專案="全部",TRUE,INDEX(J:J,ROW())=分專案))</f>
        <v>0</v>
      </c>
      <c r="C2776" s="45" cm="1">
        <f t="array" ref="C2776">IF(INDEX(F:F,ROW())&lt;&gt;"",INDEX(F:F,ROW()),IF(INDEX(E:E,ROW())&lt;&gt;0,INDEX(C:C,ROW()-1),0))</f>
        <v>0</v>
      </c>
      <c r="D2776" s="44" cm="1">
        <f t="array" ref="D2776">IF(INDEX(G:G,ROW())&lt;&gt;"",INDEX(G:G,ROW()),IF(INDEX(E:E,ROW())&lt;&gt;0,INDEX(D:D,ROW()-1),0))</f>
        <v>0</v>
      </c>
      <c r="E2776" s="217" cm="1">
        <f t="array" ref="E2776">IF(INDEX(I:I,ROW())&lt;&gt;"",VALUE(TRIM(LEFT(INDEX(I:I,ROW()),6))),0)</f>
        <v>0</v>
      </c>
      <c r="F2776" s="283"/>
      <c r="G2776" s="287"/>
      <c r="H2776" s="302"/>
      <c r="I2776" s="288"/>
      <c r="J2776" s="302"/>
      <c r="K2776" s="303"/>
      <c r="L2776" s="50"/>
      <c r="M2776" s="63"/>
    </row>
    <row r="2777" spans="1:13">
      <c r="A2777" s="44" cm="1">
        <f t="array" aca="1" ref="A2777" ca="1">IF(INDEX(B:B,ROW()),COUNTIF(OFFSET(INDEX(B:B,ROW()),ROW()*-1+6,,ROW()-5),TRUE),0)</f>
        <v>0</v>
      </c>
      <c r="B2777" s="44" t="b" cm="1">
        <f t="array" ref="B2777">AND(分科號=INDEX(E:E,ROW()),INDEX(D:D,ROW())&gt;=分起日,INDEX(D:D,ROW())&lt;=分訖日,IF(分專案="全部",TRUE,INDEX(J:J,ROW())=分專案))</f>
        <v>0</v>
      </c>
      <c r="C2777" s="45" cm="1">
        <f t="array" ref="C2777">IF(INDEX(F:F,ROW())&lt;&gt;"",INDEX(F:F,ROW()),IF(INDEX(E:E,ROW())&lt;&gt;0,INDEX(C:C,ROW()-1),0))</f>
        <v>0</v>
      </c>
      <c r="D2777" s="44" cm="1">
        <f t="array" ref="D2777">IF(INDEX(G:G,ROW())&lt;&gt;"",INDEX(G:G,ROW()),IF(INDEX(E:E,ROW())&lt;&gt;0,INDEX(D:D,ROW()-1),0))</f>
        <v>0</v>
      </c>
      <c r="E2777" s="217" cm="1">
        <f t="array" ref="E2777">IF(INDEX(I:I,ROW())&lt;&gt;"",VALUE(TRIM(LEFT(INDEX(I:I,ROW()),6))),0)</f>
        <v>0</v>
      </c>
      <c r="F2777" s="283"/>
      <c r="G2777" s="287"/>
      <c r="H2777" s="302"/>
      <c r="I2777" s="288"/>
      <c r="J2777" s="302"/>
      <c r="K2777" s="303"/>
      <c r="L2777" s="50"/>
      <c r="M2777" s="63"/>
    </row>
    <row r="2778" spans="1:13">
      <c r="A2778" s="44" cm="1">
        <f t="array" aca="1" ref="A2778" ca="1">IF(INDEX(B:B,ROW()),COUNTIF(OFFSET(INDEX(B:B,ROW()),ROW()*-1+6,,ROW()-5),TRUE),0)</f>
        <v>0</v>
      </c>
      <c r="B2778" s="44" t="b" cm="1">
        <f t="array" ref="B2778">AND(分科號=INDEX(E:E,ROW()),INDEX(D:D,ROW())&gt;=分起日,INDEX(D:D,ROW())&lt;=分訖日,IF(分專案="全部",TRUE,INDEX(J:J,ROW())=分專案))</f>
        <v>0</v>
      </c>
      <c r="C2778" s="45" cm="1">
        <f t="array" ref="C2778">IF(INDEX(F:F,ROW())&lt;&gt;"",INDEX(F:F,ROW()),IF(INDEX(E:E,ROW())&lt;&gt;0,INDEX(C:C,ROW()-1),0))</f>
        <v>0</v>
      </c>
      <c r="D2778" s="44" cm="1">
        <f t="array" ref="D2778">IF(INDEX(G:G,ROW())&lt;&gt;"",INDEX(G:G,ROW()),IF(INDEX(E:E,ROW())&lt;&gt;0,INDEX(D:D,ROW()-1),0))</f>
        <v>0</v>
      </c>
      <c r="E2778" s="217" cm="1">
        <f t="array" ref="E2778">IF(INDEX(I:I,ROW())&lt;&gt;"",VALUE(TRIM(LEFT(INDEX(I:I,ROW()),6))),0)</f>
        <v>0</v>
      </c>
      <c r="F2778" s="283"/>
      <c r="G2778" s="287"/>
      <c r="H2778" s="302"/>
      <c r="I2778" s="288"/>
      <c r="J2778" s="302"/>
      <c r="K2778" s="303"/>
      <c r="L2778" s="50"/>
      <c r="M2778" s="63"/>
    </row>
    <row r="2779" spans="1:13">
      <c r="A2779" s="44" cm="1">
        <f t="array" aca="1" ref="A2779" ca="1">IF(INDEX(B:B,ROW()),COUNTIF(OFFSET(INDEX(B:B,ROW()),ROW()*-1+6,,ROW()-5),TRUE),0)</f>
        <v>0</v>
      </c>
      <c r="B2779" s="44" t="b" cm="1">
        <f t="array" ref="B2779">AND(分科號=INDEX(E:E,ROW()),INDEX(D:D,ROW())&gt;=分起日,INDEX(D:D,ROW())&lt;=分訖日,IF(分專案="全部",TRUE,INDEX(J:J,ROW())=分專案))</f>
        <v>0</v>
      </c>
      <c r="C2779" s="45" cm="1">
        <f t="array" ref="C2779">IF(INDEX(F:F,ROW())&lt;&gt;"",INDEX(F:F,ROW()),IF(INDEX(E:E,ROW())&lt;&gt;0,INDEX(C:C,ROW()-1),0))</f>
        <v>0</v>
      </c>
      <c r="D2779" s="44" cm="1">
        <f t="array" ref="D2779">IF(INDEX(G:G,ROW())&lt;&gt;"",INDEX(G:G,ROW()),IF(INDEX(E:E,ROW())&lt;&gt;0,INDEX(D:D,ROW()-1),0))</f>
        <v>0</v>
      </c>
      <c r="E2779" s="217" cm="1">
        <f t="array" ref="E2779">IF(INDEX(I:I,ROW())&lt;&gt;"",VALUE(TRIM(LEFT(INDEX(I:I,ROW()),6))),0)</f>
        <v>0</v>
      </c>
      <c r="F2779" s="283"/>
      <c r="G2779" s="287"/>
      <c r="H2779" s="302"/>
      <c r="I2779" s="288"/>
      <c r="J2779" s="302"/>
      <c r="K2779" s="303"/>
      <c r="L2779" s="50"/>
      <c r="M2779" s="63"/>
    </row>
    <row r="2780" spans="1:13">
      <c r="A2780" s="44" cm="1">
        <f t="array" aca="1" ref="A2780" ca="1">IF(INDEX(B:B,ROW()),COUNTIF(OFFSET(INDEX(B:B,ROW()),ROW()*-1+6,,ROW()-5),TRUE),0)</f>
        <v>0</v>
      </c>
      <c r="B2780" s="44" t="b" cm="1">
        <f t="array" ref="B2780">AND(分科號=INDEX(E:E,ROW()),INDEX(D:D,ROW())&gt;=分起日,INDEX(D:D,ROW())&lt;=分訖日,IF(分專案="全部",TRUE,INDEX(J:J,ROW())=分專案))</f>
        <v>0</v>
      </c>
      <c r="C2780" s="45" cm="1">
        <f t="array" ref="C2780">IF(INDEX(F:F,ROW())&lt;&gt;"",INDEX(F:F,ROW()),IF(INDEX(E:E,ROW())&lt;&gt;0,INDEX(C:C,ROW()-1),0))</f>
        <v>0</v>
      </c>
      <c r="D2780" s="44" cm="1">
        <f t="array" ref="D2780">IF(INDEX(G:G,ROW())&lt;&gt;"",INDEX(G:G,ROW()),IF(INDEX(E:E,ROW())&lt;&gt;0,INDEX(D:D,ROW()-1),0))</f>
        <v>0</v>
      </c>
      <c r="E2780" s="217" cm="1">
        <f t="array" ref="E2780">IF(INDEX(I:I,ROW())&lt;&gt;"",VALUE(TRIM(LEFT(INDEX(I:I,ROW()),6))),0)</f>
        <v>0</v>
      </c>
      <c r="F2780" s="283"/>
      <c r="G2780" s="287"/>
      <c r="H2780" s="302"/>
      <c r="I2780" s="288"/>
      <c r="J2780" s="302"/>
      <c r="K2780" s="303"/>
      <c r="L2780" s="50"/>
      <c r="M2780" s="63"/>
    </row>
    <row r="2781" spans="1:13">
      <c r="A2781" s="44" cm="1">
        <f t="array" aca="1" ref="A2781" ca="1">IF(INDEX(B:B,ROW()),COUNTIF(OFFSET(INDEX(B:B,ROW()),ROW()*-1+6,,ROW()-5),TRUE),0)</f>
        <v>0</v>
      </c>
      <c r="B2781" s="44" t="b" cm="1">
        <f t="array" ref="B2781">AND(分科號=INDEX(E:E,ROW()),INDEX(D:D,ROW())&gt;=分起日,INDEX(D:D,ROW())&lt;=分訖日,IF(分專案="全部",TRUE,INDEX(J:J,ROW())=分專案))</f>
        <v>0</v>
      </c>
      <c r="C2781" s="45" cm="1">
        <f t="array" ref="C2781">IF(INDEX(F:F,ROW())&lt;&gt;"",INDEX(F:F,ROW()),IF(INDEX(E:E,ROW())&lt;&gt;0,INDEX(C:C,ROW()-1),0))</f>
        <v>0</v>
      </c>
      <c r="D2781" s="44" cm="1">
        <f t="array" ref="D2781">IF(INDEX(G:G,ROW())&lt;&gt;"",INDEX(G:G,ROW()),IF(INDEX(E:E,ROW())&lt;&gt;0,INDEX(D:D,ROW()-1),0))</f>
        <v>0</v>
      </c>
      <c r="E2781" s="217" cm="1">
        <f t="array" ref="E2781">IF(INDEX(I:I,ROW())&lt;&gt;"",VALUE(TRIM(LEFT(INDEX(I:I,ROW()),6))),0)</f>
        <v>0</v>
      </c>
      <c r="F2781" s="283"/>
      <c r="G2781" s="287"/>
      <c r="H2781" s="302"/>
      <c r="I2781" s="288"/>
      <c r="J2781" s="302"/>
      <c r="K2781" s="303"/>
      <c r="L2781" s="50"/>
      <c r="M2781" s="63"/>
    </row>
    <row r="2782" spans="1:13">
      <c r="A2782" s="44" cm="1">
        <f t="array" aca="1" ref="A2782" ca="1">IF(INDEX(B:B,ROW()),COUNTIF(OFFSET(INDEX(B:B,ROW()),ROW()*-1+6,,ROW()-5),TRUE),0)</f>
        <v>0</v>
      </c>
      <c r="B2782" s="44" t="b" cm="1">
        <f t="array" ref="B2782">AND(分科號=INDEX(E:E,ROW()),INDEX(D:D,ROW())&gt;=分起日,INDEX(D:D,ROW())&lt;=分訖日,IF(分專案="全部",TRUE,INDEX(J:J,ROW())=分專案))</f>
        <v>0</v>
      </c>
      <c r="C2782" s="45" cm="1">
        <f t="array" ref="C2782">IF(INDEX(F:F,ROW())&lt;&gt;"",INDEX(F:F,ROW()),IF(INDEX(E:E,ROW())&lt;&gt;0,INDEX(C:C,ROW()-1),0))</f>
        <v>0</v>
      </c>
      <c r="D2782" s="44" cm="1">
        <f t="array" ref="D2782">IF(INDEX(G:G,ROW())&lt;&gt;"",INDEX(G:G,ROW()),IF(INDEX(E:E,ROW())&lt;&gt;0,INDEX(D:D,ROW()-1),0))</f>
        <v>0</v>
      </c>
      <c r="E2782" s="217" cm="1">
        <f t="array" ref="E2782">IF(INDEX(I:I,ROW())&lt;&gt;"",VALUE(TRIM(LEFT(INDEX(I:I,ROW()),6))),0)</f>
        <v>0</v>
      </c>
      <c r="F2782" s="283"/>
      <c r="G2782" s="287"/>
      <c r="H2782" s="302"/>
      <c r="I2782" s="288"/>
      <c r="J2782" s="302"/>
      <c r="K2782" s="303"/>
      <c r="L2782" s="50"/>
      <c r="M2782" s="63"/>
    </row>
    <row r="2783" spans="1:13">
      <c r="A2783" s="44" cm="1">
        <f t="array" aca="1" ref="A2783" ca="1">IF(INDEX(B:B,ROW()),COUNTIF(OFFSET(INDEX(B:B,ROW()),ROW()*-1+6,,ROW()-5),TRUE),0)</f>
        <v>0</v>
      </c>
      <c r="B2783" s="44" t="b" cm="1">
        <f t="array" ref="B2783">AND(分科號=INDEX(E:E,ROW()),INDEX(D:D,ROW())&gt;=分起日,INDEX(D:D,ROW())&lt;=分訖日,IF(分專案="全部",TRUE,INDEX(J:J,ROW())=分專案))</f>
        <v>0</v>
      </c>
      <c r="C2783" s="45" cm="1">
        <f t="array" ref="C2783">IF(INDEX(F:F,ROW())&lt;&gt;"",INDEX(F:F,ROW()),IF(INDEX(E:E,ROW())&lt;&gt;0,INDEX(C:C,ROW()-1),0))</f>
        <v>0</v>
      </c>
      <c r="D2783" s="44" cm="1">
        <f t="array" ref="D2783">IF(INDEX(G:G,ROW())&lt;&gt;"",INDEX(G:G,ROW()),IF(INDEX(E:E,ROW())&lt;&gt;0,INDEX(D:D,ROW()-1),0))</f>
        <v>0</v>
      </c>
      <c r="E2783" s="217" cm="1">
        <f t="array" ref="E2783">IF(INDEX(I:I,ROW())&lt;&gt;"",VALUE(TRIM(LEFT(INDEX(I:I,ROW()),6))),0)</f>
        <v>0</v>
      </c>
      <c r="F2783" s="283"/>
      <c r="G2783" s="287"/>
      <c r="H2783" s="302"/>
      <c r="I2783" s="288"/>
      <c r="J2783" s="302"/>
      <c r="K2783" s="303"/>
      <c r="L2783" s="50"/>
      <c r="M2783" s="63"/>
    </row>
    <row r="2784" spans="1:13">
      <c r="A2784" s="44" cm="1">
        <f t="array" aca="1" ref="A2784" ca="1">IF(INDEX(B:B,ROW()),COUNTIF(OFFSET(INDEX(B:B,ROW()),ROW()*-1+6,,ROW()-5),TRUE),0)</f>
        <v>0</v>
      </c>
      <c r="B2784" s="44" t="b" cm="1">
        <f t="array" ref="B2784">AND(分科號=INDEX(E:E,ROW()),INDEX(D:D,ROW())&gt;=分起日,INDEX(D:D,ROW())&lt;=分訖日,IF(分專案="全部",TRUE,INDEX(J:J,ROW())=分專案))</f>
        <v>0</v>
      </c>
      <c r="C2784" s="45" cm="1">
        <f t="array" ref="C2784">IF(INDEX(F:F,ROW())&lt;&gt;"",INDEX(F:F,ROW()),IF(INDEX(E:E,ROW())&lt;&gt;0,INDEX(C:C,ROW()-1),0))</f>
        <v>0</v>
      </c>
      <c r="D2784" s="44" cm="1">
        <f t="array" ref="D2784">IF(INDEX(G:G,ROW())&lt;&gt;"",INDEX(G:G,ROW()),IF(INDEX(E:E,ROW())&lt;&gt;0,INDEX(D:D,ROW()-1),0))</f>
        <v>0</v>
      </c>
      <c r="E2784" s="217" cm="1">
        <f t="array" ref="E2784">IF(INDEX(I:I,ROW())&lt;&gt;"",VALUE(TRIM(LEFT(INDEX(I:I,ROW()),6))),0)</f>
        <v>0</v>
      </c>
      <c r="F2784" s="283"/>
      <c r="G2784" s="287"/>
      <c r="H2784" s="302"/>
      <c r="I2784" s="288"/>
      <c r="J2784" s="302"/>
      <c r="K2784" s="303"/>
      <c r="L2784" s="50"/>
      <c r="M2784" s="63"/>
    </row>
    <row r="2785" spans="1:13">
      <c r="A2785" s="44" cm="1">
        <f t="array" aca="1" ref="A2785" ca="1">IF(INDEX(B:B,ROW()),COUNTIF(OFFSET(INDEX(B:B,ROW()),ROW()*-1+6,,ROW()-5),TRUE),0)</f>
        <v>0</v>
      </c>
      <c r="B2785" s="44" t="b" cm="1">
        <f t="array" ref="B2785">AND(分科號=INDEX(E:E,ROW()),INDEX(D:D,ROW())&gt;=分起日,INDEX(D:D,ROW())&lt;=分訖日,IF(分專案="全部",TRUE,INDEX(J:J,ROW())=分專案))</f>
        <v>0</v>
      </c>
      <c r="C2785" s="45" cm="1">
        <f t="array" ref="C2785">IF(INDEX(F:F,ROW())&lt;&gt;"",INDEX(F:F,ROW()),IF(INDEX(E:E,ROW())&lt;&gt;0,INDEX(C:C,ROW()-1),0))</f>
        <v>0</v>
      </c>
      <c r="D2785" s="44" cm="1">
        <f t="array" ref="D2785">IF(INDEX(G:G,ROW())&lt;&gt;"",INDEX(G:G,ROW()),IF(INDEX(E:E,ROW())&lt;&gt;0,INDEX(D:D,ROW()-1),0))</f>
        <v>0</v>
      </c>
      <c r="E2785" s="217" cm="1">
        <f t="array" ref="E2785">IF(INDEX(I:I,ROW())&lt;&gt;"",VALUE(TRIM(LEFT(INDEX(I:I,ROW()),6))),0)</f>
        <v>0</v>
      </c>
      <c r="F2785" s="283"/>
      <c r="G2785" s="287"/>
      <c r="H2785" s="302"/>
      <c r="I2785" s="288"/>
      <c r="J2785" s="302"/>
      <c r="K2785" s="303"/>
      <c r="L2785" s="50"/>
      <c r="M2785" s="63"/>
    </row>
    <row r="2786" spans="1:13">
      <c r="A2786" s="44" cm="1">
        <f t="array" aca="1" ref="A2786" ca="1">IF(INDEX(B:B,ROW()),COUNTIF(OFFSET(INDEX(B:B,ROW()),ROW()*-1+6,,ROW()-5),TRUE),0)</f>
        <v>0</v>
      </c>
      <c r="B2786" s="44" t="b" cm="1">
        <f t="array" ref="B2786">AND(分科號=INDEX(E:E,ROW()),INDEX(D:D,ROW())&gt;=分起日,INDEX(D:D,ROW())&lt;=分訖日,IF(分專案="全部",TRUE,INDEX(J:J,ROW())=分專案))</f>
        <v>0</v>
      </c>
      <c r="C2786" s="45" cm="1">
        <f t="array" ref="C2786">IF(INDEX(F:F,ROW())&lt;&gt;"",INDEX(F:F,ROW()),IF(INDEX(E:E,ROW())&lt;&gt;0,INDEX(C:C,ROW()-1),0))</f>
        <v>0</v>
      </c>
      <c r="D2786" s="44" cm="1">
        <f t="array" ref="D2786">IF(INDEX(G:G,ROW())&lt;&gt;"",INDEX(G:G,ROW()),IF(INDEX(E:E,ROW())&lt;&gt;0,INDEX(D:D,ROW()-1),0))</f>
        <v>0</v>
      </c>
      <c r="E2786" s="217" cm="1">
        <f t="array" ref="E2786">IF(INDEX(I:I,ROW())&lt;&gt;"",VALUE(TRIM(LEFT(INDEX(I:I,ROW()),6))),0)</f>
        <v>0</v>
      </c>
      <c r="F2786" s="283"/>
      <c r="G2786" s="287"/>
      <c r="H2786" s="302"/>
      <c r="I2786" s="288"/>
      <c r="J2786" s="302"/>
      <c r="K2786" s="303"/>
      <c r="L2786" s="50"/>
      <c r="M2786" s="63"/>
    </row>
    <row r="2787" spans="1:13">
      <c r="A2787" s="44" cm="1">
        <f t="array" aca="1" ref="A2787" ca="1">IF(INDEX(B:B,ROW()),COUNTIF(OFFSET(INDEX(B:B,ROW()),ROW()*-1+6,,ROW()-5),TRUE),0)</f>
        <v>0</v>
      </c>
      <c r="B2787" s="44" t="b" cm="1">
        <f t="array" ref="B2787">AND(分科號=INDEX(E:E,ROW()),INDEX(D:D,ROW())&gt;=分起日,INDEX(D:D,ROW())&lt;=分訖日,IF(分專案="全部",TRUE,INDEX(J:J,ROW())=分專案))</f>
        <v>0</v>
      </c>
      <c r="C2787" s="45" cm="1">
        <f t="array" ref="C2787">IF(INDEX(F:F,ROW())&lt;&gt;"",INDEX(F:F,ROW()),IF(INDEX(E:E,ROW())&lt;&gt;0,INDEX(C:C,ROW()-1),0))</f>
        <v>0</v>
      </c>
      <c r="D2787" s="44" cm="1">
        <f t="array" ref="D2787">IF(INDEX(G:G,ROW())&lt;&gt;"",INDEX(G:G,ROW()),IF(INDEX(E:E,ROW())&lt;&gt;0,INDEX(D:D,ROW()-1),0))</f>
        <v>0</v>
      </c>
      <c r="E2787" s="217" cm="1">
        <f t="array" ref="E2787">IF(INDEX(I:I,ROW())&lt;&gt;"",VALUE(TRIM(LEFT(INDEX(I:I,ROW()),6))),0)</f>
        <v>0</v>
      </c>
      <c r="F2787" s="283"/>
      <c r="G2787" s="287"/>
      <c r="H2787" s="302"/>
      <c r="I2787" s="288"/>
      <c r="J2787" s="302"/>
      <c r="K2787" s="303"/>
      <c r="L2787" s="50"/>
      <c r="M2787" s="63"/>
    </row>
    <row r="2788" spans="1:13">
      <c r="A2788" s="44" cm="1">
        <f t="array" aca="1" ref="A2788" ca="1">IF(INDEX(B:B,ROW()),COUNTIF(OFFSET(INDEX(B:B,ROW()),ROW()*-1+6,,ROW()-5),TRUE),0)</f>
        <v>0</v>
      </c>
      <c r="B2788" s="44" t="b" cm="1">
        <f t="array" ref="B2788">AND(分科號=INDEX(E:E,ROW()),INDEX(D:D,ROW())&gt;=分起日,INDEX(D:D,ROW())&lt;=分訖日,IF(分專案="全部",TRUE,INDEX(J:J,ROW())=分專案))</f>
        <v>0</v>
      </c>
      <c r="C2788" s="45" cm="1">
        <f t="array" ref="C2788">IF(INDEX(F:F,ROW())&lt;&gt;"",INDEX(F:F,ROW()),IF(INDEX(E:E,ROW())&lt;&gt;0,INDEX(C:C,ROW()-1),0))</f>
        <v>0</v>
      </c>
      <c r="D2788" s="44" cm="1">
        <f t="array" ref="D2788">IF(INDEX(G:G,ROW())&lt;&gt;"",INDEX(G:G,ROW()),IF(INDEX(E:E,ROW())&lt;&gt;0,INDEX(D:D,ROW()-1),0))</f>
        <v>0</v>
      </c>
      <c r="E2788" s="217" cm="1">
        <f t="array" ref="E2788">IF(INDEX(I:I,ROW())&lt;&gt;"",VALUE(TRIM(LEFT(INDEX(I:I,ROW()),6))),0)</f>
        <v>0</v>
      </c>
      <c r="F2788" s="283"/>
      <c r="G2788" s="287"/>
      <c r="H2788" s="302"/>
      <c r="I2788" s="288"/>
      <c r="J2788" s="302"/>
      <c r="K2788" s="303"/>
      <c r="L2788" s="50"/>
      <c r="M2788" s="63"/>
    </row>
    <row r="2789" spans="1:13">
      <c r="A2789" s="44" cm="1">
        <f t="array" aca="1" ref="A2789" ca="1">IF(INDEX(B:B,ROW()),COUNTIF(OFFSET(INDEX(B:B,ROW()),ROW()*-1+6,,ROW()-5),TRUE),0)</f>
        <v>0</v>
      </c>
      <c r="B2789" s="44" t="b" cm="1">
        <f t="array" ref="B2789">AND(分科號=INDEX(E:E,ROW()),INDEX(D:D,ROW())&gt;=分起日,INDEX(D:D,ROW())&lt;=分訖日,IF(分專案="全部",TRUE,INDEX(J:J,ROW())=分專案))</f>
        <v>0</v>
      </c>
      <c r="C2789" s="45" cm="1">
        <f t="array" ref="C2789">IF(INDEX(F:F,ROW())&lt;&gt;"",INDEX(F:F,ROW()),IF(INDEX(E:E,ROW())&lt;&gt;0,INDEX(C:C,ROW()-1),0))</f>
        <v>0</v>
      </c>
      <c r="D2789" s="44" cm="1">
        <f t="array" ref="D2789">IF(INDEX(G:G,ROW())&lt;&gt;"",INDEX(G:G,ROW()),IF(INDEX(E:E,ROW())&lt;&gt;0,INDEX(D:D,ROW()-1),0))</f>
        <v>0</v>
      </c>
      <c r="E2789" s="217" cm="1">
        <f t="array" ref="E2789">IF(INDEX(I:I,ROW())&lt;&gt;"",VALUE(TRIM(LEFT(INDEX(I:I,ROW()),6))),0)</f>
        <v>0</v>
      </c>
      <c r="F2789" s="283"/>
      <c r="G2789" s="287"/>
      <c r="H2789" s="302"/>
      <c r="I2789" s="288"/>
      <c r="J2789" s="302"/>
      <c r="K2789" s="303"/>
      <c r="L2789" s="50"/>
      <c r="M2789" s="63"/>
    </row>
    <row r="2790" spans="1:13">
      <c r="A2790" s="44" cm="1">
        <f t="array" aca="1" ref="A2790" ca="1">IF(INDEX(B:B,ROW()),COUNTIF(OFFSET(INDEX(B:B,ROW()),ROW()*-1+6,,ROW()-5),TRUE),0)</f>
        <v>0</v>
      </c>
      <c r="B2790" s="44" t="b" cm="1">
        <f t="array" ref="B2790">AND(分科號=INDEX(E:E,ROW()),INDEX(D:D,ROW())&gt;=分起日,INDEX(D:D,ROW())&lt;=分訖日,IF(分專案="全部",TRUE,INDEX(J:J,ROW())=分專案))</f>
        <v>0</v>
      </c>
      <c r="C2790" s="45" cm="1">
        <f t="array" ref="C2790">IF(INDEX(F:F,ROW())&lt;&gt;"",INDEX(F:F,ROW()),IF(INDEX(E:E,ROW())&lt;&gt;0,INDEX(C:C,ROW()-1),0))</f>
        <v>0</v>
      </c>
      <c r="D2790" s="44" cm="1">
        <f t="array" ref="D2790">IF(INDEX(G:G,ROW())&lt;&gt;"",INDEX(G:G,ROW()),IF(INDEX(E:E,ROW())&lt;&gt;0,INDEX(D:D,ROW()-1),0))</f>
        <v>0</v>
      </c>
      <c r="E2790" s="217" cm="1">
        <f t="array" ref="E2790">IF(INDEX(I:I,ROW())&lt;&gt;"",VALUE(TRIM(LEFT(INDEX(I:I,ROW()),6))),0)</f>
        <v>0</v>
      </c>
      <c r="F2790" s="283"/>
      <c r="G2790" s="287"/>
      <c r="H2790" s="302"/>
      <c r="I2790" s="288"/>
      <c r="J2790" s="302"/>
      <c r="K2790" s="303"/>
      <c r="L2790" s="50"/>
      <c r="M2790" s="63"/>
    </row>
    <row r="2791" spans="1:13">
      <c r="A2791" s="44" cm="1">
        <f t="array" aca="1" ref="A2791" ca="1">IF(INDEX(B:B,ROW()),COUNTIF(OFFSET(INDEX(B:B,ROW()),ROW()*-1+6,,ROW()-5),TRUE),0)</f>
        <v>0</v>
      </c>
      <c r="B2791" s="44" t="b" cm="1">
        <f t="array" ref="B2791">AND(分科號=INDEX(E:E,ROW()),INDEX(D:D,ROW())&gt;=分起日,INDEX(D:D,ROW())&lt;=分訖日,IF(分專案="全部",TRUE,INDEX(J:J,ROW())=分專案))</f>
        <v>0</v>
      </c>
      <c r="C2791" s="45" cm="1">
        <f t="array" ref="C2791">IF(INDEX(F:F,ROW())&lt;&gt;"",INDEX(F:F,ROW()),IF(INDEX(E:E,ROW())&lt;&gt;0,INDEX(C:C,ROW()-1),0))</f>
        <v>0</v>
      </c>
      <c r="D2791" s="44" cm="1">
        <f t="array" ref="D2791">IF(INDEX(G:G,ROW())&lt;&gt;"",INDEX(G:G,ROW()),IF(INDEX(E:E,ROW())&lt;&gt;0,INDEX(D:D,ROW()-1),0))</f>
        <v>0</v>
      </c>
      <c r="E2791" s="217" cm="1">
        <f t="array" ref="E2791">IF(INDEX(I:I,ROW())&lt;&gt;"",VALUE(TRIM(LEFT(INDEX(I:I,ROW()),6))),0)</f>
        <v>0</v>
      </c>
      <c r="F2791" s="283"/>
      <c r="G2791" s="287"/>
      <c r="H2791" s="302"/>
      <c r="I2791" s="288"/>
      <c r="J2791" s="302"/>
      <c r="K2791" s="303"/>
      <c r="L2791" s="50"/>
      <c r="M2791" s="63"/>
    </row>
    <row r="2792" spans="1:13">
      <c r="A2792" s="44" cm="1">
        <f t="array" aca="1" ref="A2792" ca="1">IF(INDEX(B:B,ROW()),COUNTIF(OFFSET(INDEX(B:B,ROW()),ROW()*-1+6,,ROW()-5),TRUE),0)</f>
        <v>0</v>
      </c>
      <c r="B2792" s="44" t="b" cm="1">
        <f t="array" ref="B2792">AND(分科號=INDEX(E:E,ROW()),INDEX(D:D,ROW())&gt;=分起日,INDEX(D:D,ROW())&lt;=分訖日,IF(分專案="全部",TRUE,INDEX(J:J,ROW())=分專案))</f>
        <v>0</v>
      </c>
      <c r="C2792" s="45" cm="1">
        <f t="array" ref="C2792">IF(INDEX(F:F,ROW())&lt;&gt;"",INDEX(F:F,ROW()),IF(INDEX(E:E,ROW())&lt;&gt;0,INDEX(C:C,ROW()-1),0))</f>
        <v>0</v>
      </c>
      <c r="D2792" s="44" cm="1">
        <f t="array" ref="D2792">IF(INDEX(G:G,ROW())&lt;&gt;"",INDEX(G:G,ROW()),IF(INDEX(E:E,ROW())&lt;&gt;0,INDEX(D:D,ROW()-1),0))</f>
        <v>0</v>
      </c>
      <c r="E2792" s="217" cm="1">
        <f t="array" ref="E2792">IF(INDEX(I:I,ROW())&lt;&gt;"",VALUE(TRIM(LEFT(INDEX(I:I,ROW()),6))),0)</f>
        <v>0</v>
      </c>
      <c r="F2792" s="283"/>
      <c r="G2792" s="287"/>
      <c r="H2792" s="302"/>
      <c r="I2792" s="288"/>
      <c r="J2792" s="302"/>
      <c r="K2792" s="303"/>
      <c r="L2792" s="50"/>
      <c r="M2792" s="63"/>
    </row>
    <row r="2793" spans="1:13">
      <c r="A2793" s="44" cm="1">
        <f t="array" aca="1" ref="A2793" ca="1">IF(INDEX(B:B,ROW()),COUNTIF(OFFSET(INDEX(B:B,ROW()),ROW()*-1+6,,ROW()-5),TRUE),0)</f>
        <v>0</v>
      </c>
      <c r="B2793" s="44" t="b" cm="1">
        <f t="array" ref="B2793">AND(分科號=INDEX(E:E,ROW()),INDEX(D:D,ROW())&gt;=分起日,INDEX(D:D,ROW())&lt;=分訖日,IF(分專案="全部",TRUE,INDEX(J:J,ROW())=分專案))</f>
        <v>0</v>
      </c>
      <c r="C2793" s="45" cm="1">
        <f t="array" ref="C2793">IF(INDEX(F:F,ROW())&lt;&gt;"",INDEX(F:F,ROW()),IF(INDEX(E:E,ROW())&lt;&gt;0,INDEX(C:C,ROW()-1),0))</f>
        <v>0</v>
      </c>
      <c r="D2793" s="44" cm="1">
        <f t="array" ref="D2793">IF(INDEX(G:G,ROW())&lt;&gt;"",INDEX(G:G,ROW()),IF(INDEX(E:E,ROW())&lt;&gt;0,INDEX(D:D,ROW()-1),0))</f>
        <v>0</v>
      </c>
      <c r="E2793" s="217" cm="1">
        <f t="array" ref="E2793">IF(INDEX(I:I,ROW())&lt;&gt;"",VALUE(TRIM(LEFT(INDEX(I:I,ROW()),6))),0)</f>
        <v>0</v>
      </c>
      <c r="F2793" s="283"/>
      <c r="G2793" s="287"/>
      <c r="H2793" s="302"/>
      <c r="I2793" s="288"/>
      <c r="J2793" s="302"/>
      <c r="K2793" s="303"/>
      <c r="L2793" s="50"/>
      <c r="M2793" s="63"/>
    </row>
    <row r="2794" spans="1:13">
      <c r="A2794" s="44" cm="1">
        <f t="array" aca="1" ref="A2794" ca="1">IF(INDEX(B:B,ROW()),COUNTIF(OFFSET(INDEX(B:B,ROW()),ROW()*-1+6,,ROW()-5),TRUE),0)</f>
        <v>0</v>
      </c>
      <c r="B2794" s="44" t="b" cm="1">
        <f t="array" ref="B2794">AND(分科號=INDEX(E:E,ROW()),INDEX(D:D,ROW())&gt;=分起日,INDEX(D:D,ROW())&lt;=分訖日,IF(分專案="全部",TRUE,INDEX(J:J,ROW())=分專案))</f>
        <v>0</v>
      </c>
      <c r="C2794" s="45" cm="1">
        <f t="array" ref="C2794">IF(INDEX(F:F,ROW())&lt;&gt;"",INDEX(F:F,ROW()),IF(INDEX(E:E,ROW())&lt;&gt;0,INDEX(C:C,ROW()-1),0))</f>
        <v>0</v>
      </c>
      <c r="D2794" s="44" cm="1">
        <f t="array" ref="D2794">IF(INDEX(G:G,ROW())&lt;&gt;"",INDEX(G:G,ROW()),IF(INDEX(E:E,ROW())&lt;&gt;0,INDEX(D:D,ROW()-1),0))</f>
        <v>0</v>
      </c>
      <c r="E2794" s="217" cm="1">
        <f t="array" ref="E2794">IF(INDEX(I:I,ROW())&lt;&gt;"",VALUE(TRIM(LEFT(INDEX(I:I,ROW()),6))),0)</f>
        <v>0</v>
      </c>
      <c r="F2794" s="283"/>
      <c r="G2794" s="287"/>
      <c r="H2794" s="302"/>
      <c r="I2794" s="288"/>
      <c r="J2794" s="302"/>
      <c r="K2794" s="303"/>
      <c r="L2794" s="50"/>
      <c r="M2794" s="63"/>
    </row>
    <row r="2795" spans="1:13">
      <c r="A2795" s="44" cm="1">
        <f t="array" aca="1" ref="A2795" ca="1">IF(INDEX(B:B,ROW()),COUNTIF(OFFSET(INDEX(B:B,ROW()),ROW()*-1+6,,ROW()-5),TRUE),0)</f>
        <v>0</v>
      </c>
      <c r="B2795" s="44" t="b" cm="1">
        <f t="array" ref="B2795">AND(分科號=INDEX(E:E,ROW()),INDEX(D:D,ROW())&gt;=分起日,INDEX(D:D,ROW())&lt;=分訖日,IF(分專案="全部",TRUE,INDEX(J:J,ROW())=分專案))</f>
        <v>0</v>
      </c>
      <c r="C2795" s="45" cm="1">
        <f t="array" ref="C2795">IF(INDEX(F:F,ROW())&lt;&gt;"",INDEX(F:F,ROW()),IF(INDEX(E:E,ROW())&lt;&gt;0,INDEX(C:C,ROW()-1),0))</f>
        <v>0</v>
      </c>
      <c r="D2795" s="44" cm="1">
        <f t="array" ref="D2795">IF(INDEX(G:G,ROW())&lt;&gt;"",INDEX(G:G,ROW()),IF(INDEX(E:E,ROW())&lt;&gt;0,INDEX(D:D,ROW()-1),0))</f>
        <v>0</v>
      </c>
      <c r="E2795" s="217" cm="1">
        <f t="array" ref="E2795">IF(INDEX(I:I,ROW())&lt;&gt;"",VALUE(TRIM(LEFT(INDEX(I:I,ROW()),6))),0)</f>
        <v>0</v>
      </c>
      <c r="F2795" s="283"/>
      <c r="G2795" s="287"/>
      <c r="H2795" s="302"/>
      <c r="I2795" s="288"/>
      <c r="J2795" s="302"/>
      <c r="K2795" s="303"/>
      <c r="L2795" s="50"/>
      <c r="M2795" s="63"/>
    </row>
    <row r="2796" spans="1:13">
      <c r="A2796" s="44" cm="1">
        <f t="array" aca="1" ref="A2796" ca="1">IF(INDEX(B:B,ROW()),COUNTIF(OFFSET(INDEX(B:B,ROW()),ROW()*-1+6,,ROW()-5),TRUE),0)</f>
        <v>0</v>
      </c>
      <c r="B2796" s="44" t="b" cm="1">
        <f t="array" ref="B2796">AND(分科號=INDEX(E:E,ROW()),INDEX(D:D,ROW())&gt;=分起日,INDEX(D:D,ROW())&lt;=分訖日,IF(分專案="全部",TRUE,INDEX(J:J,ROW())=分專案))</f>
        <v>0</v>
      </c>
      <c r="C2796" s="45" cm="1">
        <f t="array" ref="C2796">IF(INDEX(F:F,ROW())&lt;&gt;"",INDEX(F:F,ROW()),IF(INDEX(E:E,ROW())&lt;&gt;0,INDEX(C:C,ROW()-1),0))</f>
        <v>0</v>
      </c>
      <c r="D2796" s="44" cm="1">
        <f t="array" ref="D2796">IF(INDEX(G:G,ROW())&lt;&gt;"",INDEX(G:G,ROW()),IF(INDEX(E:E,ROW())&lt;&gt;0,INDEX(D:D,ROW()-1),0))</f>
        <v>0</v>
      </c>
      <c r="E2796" s="217" cm="1">
        <f t="array" ref="E2796">IF(INDEX(I:I,ROW())&lt;&gt;"",VALUE(TRIM(LEFT(INDEX(I:I,ROW()),6))),0)</f>
        <v>0</v>
      </c>
      <c r="F2796" s="283"/>
      <c r="G2796" s="287"/>
      <c r="H2796" s="302"/>
      <c r="I2796" s="288"/>
      <c r="J2796" s="302"/>
      <c r="K2796" s="303"/>
      <c r="L2796" s="50"/>
      <c r="M2796" s="63"/>
    </row>
    <row r="2797" spans="1:13">
      <c r="A2797" s="44" cm="1">
        <f t="array" aca="1" ref="A2797" ca="1">IF(INDEX(B:B,ROW()),COUNTIF(OFFSET(INDEX(B:B,ROW()),ROW()*-1+6,,ROW()-5),TRUE),0)</f>
        <v>0</v>
      </c>
      <c r="B2797" s="44" t="b" cm="1">
        <f t="array" ref="B2797">AND(分科號=INDEX(E:E,ROW()),INDEX(D:D,ROW())&gt;=分起日,INDEX(D:D,ROW())&lt;=分訖日,IF(分專案="全部",TRUE,INDEX(J:J,ROW())=分專案))</f>
        <v>0</v>
      </c>
      <c r="C2797" s="45" cm="1">
        <f t="array" ref="C2797">IF(INDEX(F:F,ROW())&lt;&gt;"",INDEX(F:F,ROW()),IF(INDEX(E:E,ROW())&lt;&gt;0,INDEX(C:C,ROW()-1),0))</f>
        <v>0</v>
      </c>
      <c r="D2797" s="44" cm="1">
        <f t="array" ref="D2797">IF(INDEX(G:G,ROW())&lt;&gt;"",INDEX(G:G,ROW()),IF(INDEX(E:E,ROW())&lt;&gt;0,INDEX(D:D,ROW()-1),0))</f>
        <v>0</v>
      </c>
      <c r="E2797" s="217" cm="1">
        <f t="array" ref="E2797">IF(INDEX(I:I,ROW())&lt;&gt;"",VALUE(TRIM(LEFT(INDEX(I:I,ROW()),6))),0)</f>
        <v>0</v>
      </c>
      <c r="F2797" s="283"/>
      <c r="G2797" s="287"/>
      <c r="H2797" s="302"/>
      <c r="I2797" s="288"/>
      <c r="J2797" s="302"/>
      <c r="K2797" s="303"/>
      <c r="L2797" s="50"/>
      <c r="M2797" s="63"/>
    </row>
    <row r="2798" spans="1:13">
      <c r="A2798" s="44" cm="1">
        <f t="array" aca="1" ref="A2798" ca="1">IF(INDEX(B:B,ROW()),COUNTIF(OFFSET(INDEX(B:B,ROW()),ROW()*-1+6,,ROW()-5),TRUE),0)</f>
        <v>0</v>
      </c>
      <c r="B2798" s="44" t="b" cm="1">
        <f t="array" ref="B2798">AND(分科號=INDEX(E:E,ROW()),INDEX(D:D,ROW())&gt;=分起日,INDEX(D:D,ROW())&lt;=分訖日,IF(分專案="全部",TRUE,INDEX(J:J,ROW())=分專案))</f>
        <v>0</v>
      </c>
      <c r="C2798" s="45" cm="1">
        <f t="array" ref="C2798">IF(INDEX(F:F,ROW())&lt;&gt;"",INDEX(F:F,ROW()),IF(INDEX(E:E,ROW())&lt;&gt;0,INDEX(C:C,ROW()-1),0))</f>
        <v>0</v>
      </c>
      <c r="D2798" s="44" cm="1">
        <f t="array" ref="D2798">IF(INDEX(G:G,ROW())&lt;&gt;"",INDEX(G:G,ROW()),IF(INDEX(E:E,ROW())&lt;&gt;0,INDEX(D:D,ROW()-1),0))</f>
        <v>0</v>
      </c>
      <c r="E2798" s="217" cm="1">
        <f t="array" ref="E2798">IF(INDEX(I:I,ROW())&lt;&gt;"",VALUE(TRIM(LEFT(INDEX(I:I,ROW()),6))),0)</f>
        <v>0</v>
      </c>
      <c r="F2798" s="283"/>
      <c r="G2798" s="287"/>
      <c r="H2798" s="302"/>
      <c r="I2798" s="288"/>
      <c r="J2798" s="302"/>
      <c r="K2798" s="303"/>
      <c r="L2798" s="50"/>
      <c r="M2798" s="63"/>
    </row>
    <row r="2799" spans="1:13">
      <c r="A2799" s="44" cm="1">
        <f t="array" aca="1" ref="A2799" ca="1">IF(INDEX(B:B,ROW()),COUNTIF(OFFSET(INDEX(B:B,ROW()),ROW()*-1+6,,ROW()-5),TRUE),0)</f>
        <v>0</v>
      </c>
      <c r="B2799" s="44" t="b" cm="1">
        <f t="array" ref="B2799">AND(分科號=INDEX(E:E,ROW()),INDEX(D:D,ROW())&gt;=分起日,INDEX(D:D,ROW())&lt;=分訖日,IF(分專案="全部",TRUE,INDEX(J:J,ROW())=分專案))</f>
        <v>0</v>
      </c>
      <c r="C2799" s="45" cm="1">
        <f t="array" ref="C2799">IF(INDEX(F:F,ROW())&lt;&gt;"",INDEX(F:F,ROW()),IF(INDEX(E:E,ROW())&lt;&gt;0,INDEX(C:C,ROW()-1),0))</f>
        <v>0</v>
      </c>
      <c r="D2799" s="44" cm="1">
        <f t="array" ref="D2799">IF(INDEX(G:G,ROW())&lt;&gt;"",INDEX(G:G,ROW()),IF(INDEX(E:E,ROW())&lt;&gt;0,INDEX(D:D,ROW()-1),0))</f>
        <v>0</v>
      </c>
      <c r="E2799" s="217" cm="1">
        <f t="array" ref="E2799">IF(INDEX(I:I,ROW())&lt;&gt;"",VALUE(TRIM(LEFT(INDEX(I:I,ROW()),6))),0)</f>
        <v>0</v>
      </c>
      <c r="F2799" s="283"/>
      <c r="G2799" s="287"/>
      <c r="H2799" s="302"/>
      <c r="I2799" s="288"/>
      <c r="J2799" s="302"/>
      <c r="K2799" s="303"/>
      <c r="L2799" s="50"/>
      <c r="M2799" s="63"/>
    </row>
    <row r="2800" spans="1:13">
      <c r="A2800" s="44" cm="1">
        <f t="array" aca="1" ref="A2800" ca="1">IF(INDEX(B:B,ROW()),COUNTIF(OFFSET(INDEX(B:B,ROW()),ROW()*-1+6,,ROW()-5),TRUE),0)</f>
        <v>0</v>
      </c>
      <c r="B2800" s="44" t="b" cm="1">
        <f t="array" ref="B2800">AND(分科號=INDEX(E:E,ROW()),INDEX(D:D,ROW())&gt;=分起日,INDEX(D:D,ROW())&lt;=分訖日,IF(分專案="全部",TRUE,INDEX(J:J,ROW())=分專案))</f>
        <v>0</v>
      </c>
      <c r="C2800" s="45" cm="1">
        <f t="array" ref="C2800">IF(INDEX(F:F,ROW())&lt;&gt;"",INDEX(F:F,ROW()),IF(INDEX(E:E,ROW())&lt;&gt;0,INDEX(C:C,ROW()-1),0))</f>
        <v>0</v>
      </c>
      <c r="D2800" s="44" cm="1">
        <f t="array" ref="D2800">IF(INDEX(G:G,ROW())&lt;&gt;"",INDEX(G:G,ROW()),IF(INDEX(E:E,ROW())&lt;&gt;0,INDEX(D:D,ROW()-1),0))</f>
        <v>0</v>
      </c>
      <c r="E2800" s="217" cm="1">
        <f t="array" ref="E2800">IF(INDEX(I:I,ROW())&lt;&gt;"",VALUE(TRIM(LEFT(INDEX(I:I,ROW()),6))),0)</f>
        <v>0</v>
      </c>
      <c r="F2800" s="283"/>
      <c r="G2800" s="287"/>
      <c r="H2800" s="302"/>
      <c r="I2800" s="288"/>
      <c r="J2800" s="302"/>
      <c r="K2800" s="303"/>
      <c r="L2800" s="50"/>
      <c r="M2800" s="63"/>
    </row>
    <row r="2801" spans="1:13">
      <c r="A2801" s="44" cm="1">
        <f t="array" aca="1" ref="A2801" ca="1">IF(INDEX(B:B,ROW()),COUNTIF(OFFSET(INDEX(B:B,ROW()),ROW()*-1+6,,ROW()-5),TRUE),0)</f>
        <v>0</v>
      </c>
      <c r="B2801" s="44" t="b" cm="1">
        <f t="array" ref="B2801">AND(分科號=INDEX(E:E,ROW()),INDEX(D:D,ROW())&gt;=分起日,INDEX(D:D,ROW())&lt;=分訖日,IF(分專案="全部",TRUE,INDEX(J:J,ROW())=分專案))</f>
        <v>0</v>
      </c>
      <c r="C2801" s="45" cm="1">
        <f t="array" ref="C2801">IF(INDEX(F:F,ROW())&lt;&gt;"",INDEX(F:F,ROW()),IF(INDEX(E:E,ROW())&lt;&gt;0,INDEX(C:C,ROW()-1),0))</f>
        <v>0</v>
      </c>
      <c r="D2801" s="44" cm="1">
        <f t="array" ref="D2801">IF(INDEX(G:G,ROW())&lt;&gt;"",INDEX(G:G,ROW()),IF(INDEX(E:E,ROW())&lt;&gt;0,INDEX(D:D,ROW()-1),0))</f>
        <v>0</v>
      </c>
      <c r="E2801" s="217" cm="1">
        <f t="array" ref="E2801">IF(INDEX(I:I,ROW())&lt;&gt;"",VALUE(TRIM(LEFT(INDEX(I:I,ROW()),6))),0)</f>
        <v>0</v>
      </c>
      <c r="F2801" s="283"/>
      <c r="G2801" s="287"/>
      <c r="H2801" s="302"/>
      <c r="I2801" s="288"/>
      <c r="J2801" s="302"/>
      <c r="K2801" s="303"/>
      <c r="L2801" s="50"/>
      <c r="M2801" s="63"/>
    </row>
    <row r="2802" spans="1:13">
      <c r="A2802" s="44" cm="1">
        <f t="array" aca="1" ref="A2802" ca="1">IF(INDEX(B:B,ROW()),COUNTIF(OFFSET(INDEX(B:B,ROW()),ROW()*-1+6,,ROW()-5),TRUE),0)</f>
        <v>0</v>
      </c>
      <c r="B2802" s="44" t="b" cm="1">
        <f t="array" ref="B2802">AND(分科號=INDEX(E:E,ROW()),INDEX(D:D,ROW())&gt;=分起日,INDEX(D:D,ROW())&lt;=分訖日,IF(分專案="全部",TRUE,INDEX(J:J,ROW())=分專案))</f>
        <v>0</v>
      </c>
      <c r="C2802" s="45" cm="1">
        <f t="array" ref="C2802">IF(INDEX(F:F,ROW())&lt;&gt;"",INDEX(F:F,ROW()),IF(INDEX(E:E,ROW())&lt;&gt;0,INDEX(C:C,ROW()-1),0))</f>
        <v>0</v>
      </c>
      <c r="D2802" s="44" cm="1">
        <f t="array" ref="D2802">IF(INDEX(G:G,ROW())&lt;&gt;"",INDEX(G:G,ROW()),IF(INDEX(E:E,ROW())&lt;&gt;0,INDEX(D:D,ROW()-1),0))</f>
        <v>0</v>
      </c>
      <c r="E2802" s="217" cm="1">
        <f t="array" ref="E2802">IF(INDEX(I:I,ROW())&lt;&gt;"",VALUE(TRIM(LEFT(INDEX(I:I,ROW()),6))),0)</f>
        <v>0</v>
      </c>
      <c r="F2802" s="283"/>
      <c r="G2802" s="287"/>
      <c r="H2802" s="302"/>
      <c r="I2802" s="288"/>
      <c r="J2802" s="302"/>
      <c r="K2802" s="303"/>
      <c r="L2802" s="50"/>
      <c r="M2802" s="63"/>
    </row>
    <row r="2803" spans="1:13">
      <c r="A2803" s="44" cm="1">
        <f t="array" aca="1" ref="A2803" ca="1">IF(INDEX(B:B,ROW()),COUNTIF(OFFSET(INDEX(B:B,ROW()),ROW()*-1+6,,ROW()-5),TRUE),0)</f>
        <v>0</v>
      </c>
      <c r="B2803" s="44" t="b" cm="1">
        <f t="array" ref="B2803">AND(分科號=INDEX(E:E,ROW()),INDEX(D:D,ROW())&gt;=分起日,INDEX(D:D,ROW())&lt;=分訖日,IF(分專案="全部",TRUE,INDEX(J:J,ROW())=分專案))</f>
        <v>0</v>
      </c>
      <c r="C2803" s="45" cm="1">
        <f t="array" ref="C2803">IF(INDEX(F:F,ROW())&lt;&gt;"",INDEX(F:F,ROW()),IF(INDEX(E:E,ROW())&lt;&gt;0,INDEX(C:C,ROW()-1),0))</f>
        <v>0</v>
      </c>
      <c r="D2803" s="44" cm="1">
        <f t="array" ref="D2803">IF(INDEX(G:G,ROW())&lt;&gt;"",INDEX(G:G,ROW()),IF(INDEX(E:E,ROW())&lt;&gt;0,INDEX(D:D,ROW()-1),0))</f>
        <v>0</v>
      </c>
      <c r="E2803" s="217" cm="1">
        <f t="array" ref="E2803">IF(INDEX(I:I,ROW())&lt;&gt;"",VALUE(TRIM(LEFT(INDEX(I:I,ROW()),6))),0)</f>
        <v>0</v>
      </c>
      <c r="F2803" s="283"/>
      <c r="G2803" s="287"/>
      <c r="H2803" s="302"/>
      <c r="I2803" s="288"/>
      <c r="J2803" s="302"/>
      <c r="K2803" s="303"/>
      <c r="L2803" s="50"/>
      <c r="M2803" s="63"/>
    </row>
    <row r="2804" spans="1:13">
      <c r="A2804" s="44" cm="1">
        <f t="array" aca="1" ref="A2804" ca="1">IF(INDEX(B:B,ROW()),COUNTIF(OFFSET(INDEX(B:B,ROW()),ROW()*-1+6,,ROW()-5),TRUE),0)</f>
        <v>0</v>
      </c>
      <c r="B2804" s="44" t="b" cm="1">
        <f t="array" ref="B2804">AND(分科號=INDEX(E:E,ROW()),INDEX(D:D,ROW())&gt;=分起日,INDEX(D:D,ROW())&lt;=分訖日,IF(分專案="全部",TRUE,INDEX(J:J,ROW())=分專案))</f>
        <v>0</v>
      </c>
      <c r="C2804" s="45" cm="1">
        <f t="array" ref="C2804">IF(INDEX(F:F,ROW())&lt;&gt;"",INDEX(F:F,ROW()),IF(INDEX(E:E,ROW())&lt;&gt;0,INDEX(C:C,ROW()-1),0))</f>
        <v>0</v>
      </c>
      <c r="D2804" s="44" cm="1">
        <f t="array" ref="D2804">IF(INDEX(G:G,ROW())&lt;&gt;"",INDEX(G:G,ROW()),IF(INDEX(E:E,ROW())&lt;&gt;0,INDEX(D:D,ROW()-1),0))</f>
        <v>0</v>
      </c>
      <c r="E2804" s="217" cm="1">
        <f t="array" ref="E2804">IF(INDEX(I:I,ROW())&lt;&gt;"",VALUE(TRIM(LEFT(INDEX(I:I,ROW()),6))),0)</f>
        <v>0</v>
      </c>
      <c r="F2804" s="283"/>
      <c r="G2804" s="287"/>
      <c r="H2804" s="302"/>
      <c r="I2804" s="288"/>
      <c r="J2804" s="302"/>
      <c r="K2804" s="303"/>
      <c r="L2804" s="50"/>
      <c r="M2804" s="63"/>
    </row>
    <row r="2805" spans="1:13">
      <c r="A2805" s="44" cm="1">
        <f t="array" aca="1" ref="A2805" ca="1">IF(INDEX(B:B,ROW()),COUNTIF(OFFSET(INDEX(B:B,ROW()),ROW()*-1+6,,ROW()-5),TRUE),0)</f>
        <v>0</v>
      </c>
      <c r="B2805" s="44" t="b" cm="1">
        <f t="array" ref="B2805">AND(分科號=INDEX(E:E,ROW()),INDEX(D:D,ROW())&gt;=分起日,INDEX(D:D,ROW())&lt;=分訖日,IF(分專案="全部",TRUE,INDEX(J:J,ROW())=分專案))</f>
        <v>0</v>
      </c>
      <c r="C2805" s="45" cm="1">
        <f t="array" ref="C2805">IF(INDEX(F:F,ROW())&lt;&gt;"",INDEX(F:F,ROW()),IF(INDEX(E:E,ROW())&lt;&gt;0,INDEX(C:C,ROW()-1),0))</f>
        <v>0</v>
      </c>
      <c r="D2805" s="44" cm="1">
        <f t="array" ref="D2805">IF(INDEX(G:G,ROW())&lt;&gt;"",INDEX(G:G,ROW()),IF(INDEX(E:E,ROW())&lt;&gt;0,INDEX(D:D,ROW()-1),0))</f>
        <v>0</v>
      </c>
      <c r="E2805" s="217" cm="1">
        <f t="array" ref="E2805">IF(INDEX(I:I,ROW())&lt;&gt;"",VALUE(TRIM(LEFT(INDEX(I:I,ROW()),6))),0)</f>
        <v>0</v>
      </c>
      <c r="F2805" s="283"/>
      <c r="G2805" s="287"/>
      <c r="H2805" s="302"/>
      <c r="I2805" s="288"/>
      <c r="J2805" s="302"/>
      <c r="K2805" s="303"/>
      <c r="L2805" s="50"/>
      <c r="M2805" s="63"/>
    </row>
    <row r="2806" spans="1:13">
      <c r="A2806" s="44" cm="1">
        <f t="array" aca="1" ref="A2806" ca="1">IF(INDEX(B:B,ROW()),COUNTIF(OFFSET(INDEX(B:B,ROW()),ROW()*-1+6,,ROW()-5),TRUE),0)</f>
        <v>0</v>
      </c>
      <c r="B2806" s="44" t="b" cm="1">
        <f t="array" ref="B2806">AND(分科號=INDEX(E:E,ROW()),INDEX(D:D,ROW())&gt;=分起日,INDEX(D:D,ROW())&lt;=分訖日,IF(分專案="全部",TRUE,INDEX(J:J,ROW())=分專案))</f>
        <v>0</v>
      </c>
      <c r="C2806" s="45" cm="1">
        <f t="array" ref="C2806">IF(INDEX(F:F,ROW())&lt;&gt;"",INDEX(F:F,ROW()),IF(INDEX(E:E,ROW())&lt;&gt;0,INDEX(C:C,ROW()-1),0))</f>
        <v>0</v>
      </c>
      <c r="D2806" s="44" cm="1">
        <f t="array" ref="D2806">IF(INDEX(G:G,ROW())&lt;&gt;"",INDEX(G:G,ROW()),IF(INDEX(E:E,ROW())&lt;&gt;0,INDEX(D:D,ROW()-1),0))</f>
        <v>0</v>
      </c>
      <c r="E2806" s="217" cm="1">
        <f t="array" ref="E2806">IF(INDEX(I:I,ROW())&lt;&gt;"",VALUE(TRIM(LEFT(INDEX(I:I,ROW()),6))),0)</f>
        <v>0</v>
      </c>
      <c r="F2806" s="283"/>
      <c r="G2806" s="287"/>
      <c r="H2806" s="302"/>
      <c r="I2806" s="288"/>
      <c r="J2806" s="302"/>
      <c r="K2806" s="303"/>
      <c r="L2806" s="50"/>
      <c r="M2806" s="63"/>
    </row>
    <row r="2807" spans="1:13">
      <c r="A2807" s="44" cm="1">
        <f t="array" aca="1" ref="A2807" ca="1">IF(INDEX(B:B,ROW()),COUNTIF(OFFSET(INDEX(B:B,ROW()),ROW()*-1+6,,ROW()-5),TRUE),0)</f>
        <v>0</v>
      </c>
      <c r="B2807" s="44" t="b" cm="1">
        <f t="array" ref="B2807">AND(分科號=INDEX(E:E,ROW()),INDEX(D:D,ROW())&gt;=分起日,INDEX(D:D,ROW())&lt;=分訖日,IF(分專案="全部",TRUE,INDEX(J:J,ROW())=分專案))</f>
        <v>0</v>
      </c>
      <c r="C2807" s="45" cm="1">
        <f t="array" ref="C2807">IF(INDEX(F:F,ROW())&lt;&gt;"",INDEX(F:F,ROW()),IF(INDEX(E:E,ROW())&lt;&gt;0,INDEX(C:C,ROW()-1),0))</f>
        <v>0</v>
      </c>
      <c r="D2807" s="44" cm="1">
        <f t="array" ref="D2807">IF(INDEX(G:G,ROW())&lt;&gt;"",INDEX(G:G,ROW()),IF(INDEX(E:E,ROW())&lt;&gt;0,INDEX(D:D,ROW()-1),0))</f>
        <v>0</v>
      </c>
      <c r="E2807" s="217" cm="1">
        <f t="array" ref="E2807">IF(INDEX(I:I,ROW())&lt;&gt;"",VALUE(TRIM(LEFT(INDEX(I:I,ROW()),6))),0)</f>
        <v>0</v>
      </c>
      <c r="F2807" s="283"/>
      <c r="G2807" s="287"/>
      <c r="H2807" s="302"/>
      <c r="I2807" s="288"/>
      <c r="J2807" s="302"/>
      <c r="K2807" s="303"/>
      <c r="L2807" s="50"/>
      <c r="M2807" s="63"/>
    </row>
    <row r="2808" spans="1:13">
      <c r="A2808" s="44" cm="1">
        <f t="array" aca="1" ref="A2808" ca="1">IF(INDEX(B:B,ROW()),COUNTIF(OFFSET(INDEX(B:B,ROW()),ROW()*-1+6,,ROW()-5),TRUE),0)</f>
        <v>0</v>
      </c>
      <c r="B2808" s="44" t="b" cm="1">
        <f t="array" ref="B2808">AND(分科號=INDEX(E:E,ROW()),INDEX(D:D,ROW())&gt;=分起日,INDEX(D:D,ROW())&lt;=分訖日,IF(分專案="全部",TRUE,INDEX(J:J,ROW())=分專案))</f>
        <v>0</v>
      </c>
      <c r="C2808" s="45" cm="1">
        <f t="array" ref="C2808">IF(INDEX(F:F,ROW())&lt;&gt;"",INDEX(F:F,ROW()),IF(INDEX(E:E,ROW())&lt;&gt;0,INDEX(C:C,ROW()-1),0))</f>
        <v>0</v>
      </c>
      <c r="D2808" s="44" cm="1">
        <f t="array" ref="D2808">IF(INDEX(G:G,ROW())&lt;&gt;"",INDEX(G:G,ROW()),IF(INDEX(E:E,ROW())&lt;&gt;0,INDEX(D:D,ROW()-1),0))</f>
        <v>0</v>
      </c>
      <c r="E2808" s="217" cm="1">
        <f t="array" ref="E2808">IF(INDEX(I:I,ROW())&lt;&gt;"",VALUE(TRIM(LEFT(INDEX(I:I,ROW()),6))),0)</f>
        <v>0</v>
      </c>
      <c r="F2808" s="283"/>
      <c r="G2808" s="287"/>
      <c r="H2808" s="302"/>
      <c r="I2808" s="288"/>
      <c r="J2808" s="302"/>
      <c r="K2808" s="303"/>
      <c r="L2808" s="50"/>
      <c r="M2808" s="63"/>
    </row>
    <row r="2809" spans="1:13">
      <c r="A2809" s="44" cm="1">
        <f t="array" aca="1" ref="A2809" ca="1">IF(INDEX(B:B,ROW()),COUNTIF(OFFSET(INDEX(B:B,ROW()),ROW()*-1+6,,ROW()-5),TRUE),0)</f>
        <v>0</v>
      </c>
      <c r="B2809" s="44" t="b" cm="1">
        <f t="array" ref="B2809">AND(分科號=INDEX(E:E,ROW()),INDEX(D:D,ROW())&gt;=分起日,INDEX(D:D,ROW())&lt;=分訖日,IF(分專案="全部",TRUE,INDEX(J:J,ROW())=分專案))</f>
        <v>0</v>
      </c>
      <c r="C2809" s="45" cm="1">
        <f t="array" ref="C2809">IF(INDEX(F:F,ROW())&lt;&gt;"",INDEX(F:F,ROW()),IF(INDEX(E:E,ROW())&lt;&gt;0,INDEX(C:C,ROW()-1),0))</f>
        <v>0</v>
      </c>
      <c r="D2809" s="44" cm="1">
        <f t="array" ref="D2809">IF(INDEX(G:G,ROW())&lt;&gt;"",INDEX(G:G,ROW()),IF(INDEX(E:E,ROW())&lt;&gt;0,INDEX(D:D,ROW()-1),0))</f>
        <v>0</v>
      </c>
      <c r="E2809" s="217" cm="1">
        <f t="array" ref="E2809">IF(INDEX(I:I,ROW())&lt;&gt;"",VALUE(TRIM(LEFT(INDEX(I:I,ROW()),6))),0)</f>
        <v>0</v>
      </c>
      <c r="F2809" s="283"/>
      <c r="G2809" s="287"/>
      <c r="H2809" s="302"/>
      <c r="I2809" s="288"/>
      <c r="J2809" s="302"/>
      <c r="K2809" s="303"/>
      <c r="L2809" s="50"/>
      <c r="M2809" s="63"/>
    </row>
    <row r="2810" spans="1:13">
      <c r="A2810" s="44" cm="1">
        <f t="array" aca="1" ref="A2810" ca="1">IF(INDEX(B:B,ROW()),COUNTIF(OFFSET(INDEX(B:B,ROW()),ROW()*-1+6,,ROW()-5),TRUE),0)</f>
        <v>0</v>
      </c>
      <c r="B2810" s="44" t="b" cm="1">
        <f t="array" ref="B2810">AND(分科號=INDEX(E:E,ROW()),INDEX(D:D,ROW())&gt;=分起日,INDEX(D:D,ROW())&lt;=分訖日,IF(分專案="全部",TRUE,INDEX(J:J,ROW())=分專案))</f>
        <v>0</v>
      </c>
      <c r="C2810" s="45" cm="1">
        <f t="array" ref="C2810">IF(INDEX(F:F,ROW())&lt;&gt;"",INDEX(F:F,ROW()),IF(INDEX(E:E,ROW())&lt;&gt;0,INDEX(C:C,ROW()-1),0))</f>
        <v>0</v>
      </c>
      <c r="D2810" s="44" cm="1">
        <f t="array" ref="D2810">IF(INDEX(G:G,ROW())&lt;&gt;"",INDEX(G:G,ROW()),IF(INDEX(E:E,ROW())&lt;&gt;0,INDEX(D:D,ROW()-1),0))</f>
        <v>0</v>
      </c>
      <c r="E2810" s="217" cm="1">
        <f t="array" ref="E2810">IF(INDEX(I:I,ROW())&lt;&gt;"",VALUE(TRIM(LEFT(INDEX(I:I,ROW()),6))),0)</f>
        <v>0</v>
      </c>
      <c r="F2810" s="283"/>
      <c r="G2810" s="287"/>
      <c r="H2810" s="302"/>
      <c r="I2810" s="288"/>
      <c r="J2810" s="302"/>
      <c r="K2810" s="303"/>
      <c r="L2810" s="50"/>
      <c r="M2810" s="63"/>
    </row>
    <row r="2811" spans="1:13">
      <c r="A2811" s="44" cm="1">
        <f t="array" aca="1" ref="A2811" ca="1">IF(INDEX(B:B,ROW()),COUNTIF(OFFSET(INDEX(B:B,ROW()),ROW()*-1+6,,ROW()-5),TRUE),0)</f>
        <v>0</v>
      </c>
      <c r="B2811" s="44" t="b" cm="1">
        <f t="array" ref="B2811">AND(分科號=INDEX(E:E,ROW()),INDEX(D:D,ROW())&gt;=分起日,INDEX(D:D,ROW())&lt;=分訖日,IF(分專案="全部",TRUE,INDEX(J:J,ROW())=分專案))</f>
        <v>0</v>
      </c>
      <c r="C2811" s="45" cm="1">
        <f t="array" ref="C2811">IF(INDEX(F:F,ROW())&lt;&gt;"",INDEX(F:F,ROW()),IF(INDEX(E:E,ROW())&lt;&gt;0,INDEX(C:C,ROW()-1),0))</f>
        <v>0</v>
      </c>
      <c r="D2811" s="44" cm="1">
        <f t="array" ref="D2811">IF(INDEX(G:G,ROW())&lt;&gt;"",INDEX(G:G,ROW()),IF(INDEX(E:E,ROW())&lt;&gt;0,INDEX(D:D,ROW()-1),0))</f>
        <v>0</v>
      </c>
      <c r="E2811" s="217" cm="1">
        <f t="array" ref="E2811">IF(INDEX(I:I,ROW())&lt;&gt;"",VALUE(TRIM(LEFT(INDEX(I:I,ROW()),6))),0)</f>
        <v>0</v>
      </c>
      <c r="F2811" s="283"/>
      <c r="G2811" s="287"/>
      <c r="H2811" s="302"/>
      <c r="I2811" s="288"/>
      <c r="J2811" s="302"/>
      <c r="K2811" s="303"/>
      <c r="L2811" s="50"/>
      <c r="M2811" s="63"/>
    </row>
    <row r="2812" spans="1:13">
      <c r="A2812" s="44" cm="1">
        <f t="array" aca="1" ref="A2812" ca="1">IF(INDEX(B:B,ROW()),COUNTIF(OFFSET(INDEX(B:B,ROW()),ROW()*-1+6,,ROW()-5),TRUE),0)</f>
        <v>0</v>
      </c>
      <c r="B2812" s="44" t="b" cm="1">
        <f t="array" ref="B2812">AND(分科號=INDEX(E:E,ROW()),INDEX(D:D,ROW())&gt;=分起日,INDEX(D:D,ROW())&lt;=分訖日,IF(分專案="全部",TRUE,INDEX(J:J,ROW())=分專案))</f>
        <v>0</v>
      </c>
      <c r="C2812" s="45" cm="1">
        <f t="array" ref="C2812">IF(INDEX(F:F,ROW())&lt;&gt;"",INDEX(F:F,ROW()),IF(INDEX(E:E,ROW())&lt;&gt;0,INDEX(C:C,ROW()-1),0))</f>
        <v>0</v>
      </c>
      <c r="D2812" s="44" cm="1">
        <f t="array" ref="D2812">IF(INDEX(G:G,ROW())&lt;&gt;"",INDEX(G:G,ROW()),IF(INDEX(E:E,ROW())&lt;&gt;0,INDEX(D:D,ROW()-1),0))</f>
        <v>0</v>
      </c>
      <c r="E2812" s="217" cm="1">
        <f t="array" ref="E2812">IF(INDEX(I:I,ROW())&lt;&gt;"",VALUE(TRIM(LEFT(INDEX(I:I,ROW()),6))),0)</f>
        <v>0</v>
      </c>
      <c r="F2812" s="283"/>
      <c r="G2812" s="287"/>
      <c r="H2812" s="302"/>
      <c r="I2812" s="288"/>
      <c r="J2812" s="302"/>
      <c r="K2812" s="303"/>
      <c r="L2812" s="50"/>
      <c r="M2812" s="63"/>
    </row>
    <row r="2813" spans="1:13">
      <c r="A2813" s="44" cm="1">
        <f t="array" aca="1" ref="A2813" ca="1">IF(INDEX(B:B,ROW()),COUNTIF(OFFSET(INDEX(B:B,ROW()),ROW()*-1+6,,ROW()-5),TRUE),0)</f>
        <v>0</v>
      </c>
      <c r="B2813" s="44" t="b" cm="1">
        <f t="array" ref="B2813">AND(分科號=INDEX(E:E,ROW()),INDEX(D:D,ROW())&gt;=分起日,INDEX(D:D,ROW())&lt;=分訖日,IF(分專案="全部",TRUE,INDEX(J:J,ROW())=分專案))</f>
        <v>0</v>
      </c>
      <c r="C2813" s="45" cm="1">
        <f t="array" ref="C2813">IF(INDEX(F:F,ROW())&lt;&gt;"",INDEX(F:F,ROW()),IF(INDEX(E:E,ROW())&lt;&gt;0,INDEX(C:C,ROW()-1),0))</f>
        <v>0</v>
      </c>
      <c r="D2813" s="44" cm="1">
        <f t="array" ref="D2813">IF(INDEX(G:G,ROW())&lt;&gt;"",INDEX(G:G,ROW()),IF(INDEX(E:E,ROW())&lt;&gt;0,INDEX(D:D,ROW()-1),0))</f>
        <v>0</v>
      </c>
      <c r="E2813" s="217" cm="1">
        <f t="array" ref="E2813">IF(INDEX(I:I,ROW())&lt;&gt;"",VALUE(TRIM(LEFT(INDEX(I:I,ROW()),6))),0)</f>
        <v>0</v>
      </c>
      <c r="F2813" s="283"/>
      <c r="G2813" s="287"/>
      <c r="H2813" s="302"/>
      <c r="I2813" s="288"/>
      <c r="J2813" s="302"/>
      <c r="K2813" s="303"/>
      <c r="L2813" s="50"/>
      <c r="M2813" s="63"/>
    </row>
    <row r="2814" spans="1:13">
      <c r="A2814" s="44" cm="1">
        <f t="array" aca="1" ref="A2814" ca="1">IF(INDEX(B:B,ROW()),COUNTIF(OFFSET(INDEX(B:B,ROW()),ROW()*-1+6,,ROW()-5),TRUE),0)</f>
        <v>0</v>
      </c>
      <c r="B2814" s="44" t="b" cm="1">
        <f t="array" ref="B2814">AND(分科號=INDEX(E:E,ROW()),INDEX(D:D,ROW())&gt;=分起日,INDEX(D:D,ROW())&lt;=分訖日,IF(分專案="全部",TRUE,INDEX(J:J,ROW())=分專案))</f>
        <v>0</v>
      </c>
      <c r="C2814" s="45" cm="1">
        <f t="array" ref="C2814">IF(INDEX(F:F,ROW())&lt;&gt;"",INDEX(F:F,ROW()),IF(INDEX(E:E,ROW())&lt;&gt;0,INDEX(C:C,ROW()-1),0))</f>
        <v>0</v>
      </c>
      <c r="D2814" s="44" cm="1">
        <f t="array" ref="D2814">IF(INDEX(G:G,ROW())&lt;&gt;"",INDEX(G:G,ROW()),IF(INDEX(E:E,ROW())&lt;&gt;0,INDEX(D:D,ROW()-1),0))</f>
        <v>0</v>
      </c>
      <c r="E2814" s="217" cm="1">
        <f t="array" ref="E2814">IF(INDEX(I:I,ROW())&lt;&gt;"",VALUE(TRIM(LEFT(INDEX(I:I,ROW()),6))),0)</f>
        <v>0</v>
      </c>
      <c r="F2814" s="283"/>
      <c r="G2814" s="287"/>
      <c r="H2814" s="302"/>
      <c r="I2814" s="288"/>
      <c r="J2814" s="302"/>
      <c r="K2814" s="303"/>
      <c r="L2814" s="50"/>
      <c r="M2814" s="63"/>
    </row>
    <row r="2815" spans="1:13">
      <c r="A2815" s="44" cm="1">
        <f t="array" aca="1" ref="A2815" ca="1">IF(INDEX(B:B,ROW()),COUNTIF(OFFSET(INDEX(B:B,ROW()),ROW()*-1+6,,ROW()-5),TRUE),0)</f>
        <v>0</v>
      </c>
      <c r="B2815" s="44" t="b" cm="1">
        <f t="array" ref="B2815">AND(分科號=INDEX(E:E,ROW()),INDEX(D:D,ROW())&gt;=分起日,INDEX(D:D,ROW())&lt;=分訖日,IF(分專案="全部",TRUE,INDEX(J:J,ROW())=分專案))</f>
        <v>0</v>
      </c>
      <c r="C2815" s="45" cm="1">
        <f t="array" ref="C2815">IF(INDEX(F:F,ROW())&lt;&gt;"",INDEX(F:F,ROW()),IF(INDEX(E:E,ROW())&lt;&gt;0,INDEX(C:C,ROW()-1),0))</f>
        <v>0</v>
      </c>
      <c r="D2815" s="44" cm="1">
        <f t="array" ref="D2815">IF(INDEX(G:G,ROW())&lt;&gt;"",INDEX(G:G,ROW()),IF(INDEX(E:E,ROW())&lt;&gt;0,INDEX(D:D,ROW()-1),0))</f>
        <v>0</v>
      </c>
      <c r="E2815" s="217" cm="1">
        <f t="array" ref="E2815">IF(INDEX(I:I,ROW())&lt;&gt;"",VALUE(TRIM(LEFT(INDEX(I:I,ROW()),6))),0)</f>
        <v>0</v>
      </c>
      <c r="F2815" s="283"/>
      <c r="G2815" s="287"/>
      <c r="H2815" s="302"/>
      <c r="I2815" s="288"/>
      <c r="J2815" s="302"/>
      <c r="K2815" s="303"/>
      <c r="L2815" s="50"/>
      <c r="M2815" s="63"/>
    </row>
    <row r="2816" spans="1:13">
      <c r="A2816" s="44" cm="1">
        <f t="array" aca="1" ref="A2816" ca="1">IF(INDEX(B:B,ROW()),COUNTIF(OFFSET(INDEX(B:B,ROW()),ROW()*-1+6,,ROW()-5),TRUE),0)</f>
        <v>0</v>
      </c>
      <c r="B2816" s="44" t="b" cm="1">
        <f t="array" ref="B2816">AND(分科號=INDEX(E:E,ROW()),INDEX(D:D,ROW())&gt;=分起日,INDEX(D:D,ROW())&lt;=分訖日,IF(分專案="全部",TRUE,INDEX(J:J,ROW())=分專案))</f>
        <v>0</v>
      </c>
      <c r="C2816" s="45" cm="1">
        <f t="array" ref="C2816">IF(INDEX(F:F,ROW())&lt;&gt;"",INDEX(F:F,ROW()),IF(INDEX(E:E,ROW())&lt;&gt;0,INDEX(C:C,ROW()-1),0))</f>
        <v>0</v>
      </c>
      <c r="D2816" s="44" cm="1">
        <f t="array" ref="D2816">IF(INDEX(G:G,ROW())&lt;&gt;"",INDEX(G:G,ROW()),IF(INDEX(E:E,ROW())&lt;&gt;0,INDEX(D:D,ROW()-1),0))</f>
        <v>0</v>
      </c>
      <c r="E2816" s="217" cm="1">
        <f t="array" ref="E2816">IF(INDEX(I:I,ROW())&lt;&gt;"",VALUE(TRIM(LEFT(INDEX(I:I,ROW()),6))),0)</f>
        <v>0</v>
      </c>
      <c r="F2816" s="283"/>
      <c r="G2816" s="287"/>
      <c r="H2816" s="302"/>
      <c r="I2816" s="288"/>
      <c r="J2816" s="302"/>
      <c r="K2816" s="303"/>
      <c r="L2816" s="50"/>
      <c r="M2816" s="63"/>
    </row>
    <row r="2817" spans="1:13">
      <c r="A2817" s="44" cm="1">
        <f t="array" aca="1" ref="A2817" ca="1">IF(INDEX(B:B,ROW()),COUNTIF(OFFSET(INDEX(B:B,ROW()),ROW()*-1+6,,ROW()-5),TRUE),0)</f>
        <v>0</v>
      </c>
      <c r="B2817" s="44" t="b" cm="1">
        <f t="array" ref="B2817">AND(分科號=INDEX(E:E,ROW()),INDEX(D:D,ROW())&gt;=分起日,INDEX(D:D,ROW())&lt;=分訖日,IF(分專案="全部",TRUE,INDEX(J:J,ROW())=分專案))</f>
        <v>0</v>
      </c>
      <c r="C2817" s="45" cm="1">
        <f t="array" ref="C2817">IF(INDEX(F:F,ROW())&lt;&gt;"",INDEX(F:F,ROW()),IF(INDEX(E:E,ROW())&lt;&gt;0,INDEX(C:C,ROW()-1),0))</f>
        <v>0</v>
      </c>
      <c r="D2817" s="44" cm="1">
        <f t="array" ref="D2817">IF(INDEX(G:G,ROW())&lt;&gt;"",INDEX(G:G,ROW()),IF(INDEX(E:E,ROW())&lt;&gt;0,INDEX(D:D,ROW()-1),0))</f>
        <v>0</v>
      </c>
      <c r="E2817" s="217" cm="1">
        <f t="array" ref="E2817">IF(INDEX(I:I,ROW())&lt;&gt;"",VALUE(TRIM(LEFT(INDEX(I:I,ROW()),6))),0)</f>
        <v>0</v>
      </c>
      <c r="F2817" s="283"/>
      <c r="G2817" s="287"/>
      <c r="H2817" s="302"/>
      <c r="I2817" s="288"/>
      <c r="J2817" s="302"/>
      <c r="K2817" s="303"/>
      <c r="L2817" s="50"/>
      <c r="M2817" s="63"/>
    </row>
    <row r="2818" spans="1:13">
      <c r="A2818" s="44" cm="1">
        <f t="array" aca="1" ref="A2818" ca="1">IF(INDEX(B:B,ROW()),COUNTIF(OFFSET(INDEX(B:B,ROW()),ROW()*-1+6,,ROW()-5),TRUE),0)</f>
        <v>0</v>
      </c>
      <c r="B2818" s="44" t="b" cm="1">
        <f t="array" ref="B2818">AND(分科號=INDEX(E:E,ROW()),INDEX(D:D,ROW())&gt;=分起日,INDEX(D:D,ROW())&lt;=分訖日,IF(分專案="全部",TRUE,INDEX(J:J,ROW())=分專案))</f>
        <v>0</v>
      </c>
      <c r="C2818" s="45" cm="1">
        <f t="array" ref="C2818">IF(INDEX(F:F,ROW())&lt;&gt;"",INDEX(F:F,ROW()),IF(INDEX(E:E,ROW())&lt;&gt;0,INDEX(C:C,ROW()-1),0))</f>
        <v>0</v>
      </c>
      <c r="D2818" s="44" cm="1">
        <f t="array" ref="D2818">IF(INDEX(G:G,ROW())&lt;&gt;"",INDEX(G:G,ROW()),IF(INDEX(E:E,ROW())&lt;&gt;0,INDEX(D:D,ROW()-1),0))</f>
        <v>0</v>
      </c>
      <c r="E2818" s="217" cm="1">
        <f t="array" ref="E2818">IF(INDEX(I:I,ROW())&lt;&gt;"",VALUE(TRIM(LEFT(INDEX(I:I,ROW()),6))),0)</f>
        <v>0</v>
      </c>
      <c r="F2818" s="283"/>
      <c r="G2818" s="287"/>
      <c r="H2818" s="302"/>
      <c r="I2818" s="288"/>
      <c r="J2818" s="302"/>
      <c r="K2818" s="303"/>
      <c r="L2818" s="50"/>
      <c r="M2818" s="63"/>
    </row>
    <row r="2819" spans="1:13">
      <c r="A2819" s="44" cm="1">
        <f t="array" aca="1" ref="A2819" ca="1">IF(INDEX(B:B,ROW()),COUNTIF(OFFSET(INDEX(B:B,ROW()),ROW()*-1+6,,ROW()-5),TRUE),0)</f>
        <v>0</v>
      </c>
      <c r="B2819" s="44" t="b" cm="1">
        <f t="array" ref="B2819">AND(分科號=INDEX(E:E,ROW()),INDEX(D:D,ROW())&gt;=分起日,INDEX(D:D,ROW())&lt;=分訖日,IF(分專案="全部",TRUE,INDEX(J:J,ROW())=分專案))</f>
        <v>0</v>
      </c>
      <c r="C2819" s="45" cm="1">
        <f t="array" ref="C2819">IF(INDEX(F:F,ROW())&lt;&gt;"",INDEX(F:F,ROW()),IF(INDEX(E:E,ROW())&lt;&gt;0,INDEX(C:C,ROW()-1),0))</f>
        <v>0</v>
      </c>
      <c r="D2819" s="44" cm="1">
        <f t="array" ref="D2819">IF(INDEX(G:G,ROW())&lt;&gt;"",INDEX(G:G,ROW()),IF(INDEX(E:E,ROW())&lt;&gt;0,INDEX(D:D,ROW()-1),0))</f>
        <v>0</v>
      </c>
      <c r="E2819" s="217" cm="1">
        <f t="array" ref="E2819">IF(INDEX(I:I,ROW())&lt;&gt;"",VALUE(TRIM(LEFT(INDEX(I:I,ROW()),6))),0)</f>
        <v>0</v>
      </c>
      <c r="F2819" s="283"/>
      <c r="G2819" s="287"/>
      <c r="H2819" s="302"/>
      <c r="I2819" s="288"/>
      <c r="J2819" s="302"/>
      <c r="K2819" s="303"/>
      <c r="L2819" s="50"/>
      <c r="M2819" s="63"/>
    </row>
    <row r="2820" spans="1:13">
      <c r="A2820" s="44" cm="1">
        <f t="array" aca="1" ref="A2820" ca="1">IF(INDEX(B:B,ROW()),COUNTIF(OFFSET(INDEX(B:B,ROW()),ROW()*-1+6,,ROW()-5),TRUE),0)</f>
        <v>0</v>
      </c>
      <c r="B2820" s="44" t="b" cm="1">
        <f t="array" ref="B2820">AND(分科號=INDEX(E:E,ROW()),INDEX(D:D,ROW())&gt;=分起日,INDEX(D:D,ROW())&lt;=分訖日,IF(分專案="全部",TRUE,INDEX(J:J,ROW())=分專案))</f>
        <v>0</v>
      </c>
      <c r="C2820" s="45" cm="1">
        <f t="array" ref="C2820">IF(INDEX(F:F,ROW())&lt;&gt;"",INDEX(F:F,ROW()),IF(INDEX(E:E,ROW())&lt;&gt;0,INDEX(C:C,ROW()-1),0))</f>
        <v>0</v>
      </c>
      <c r="D2820" s="44" cm="1">
        <f t="array" ref="D2820">IF(INDEX(G:G,ROW())&lt;&gt;"",INDEX(G:G,ROW()),IF(INDEX(E:E,ROW())&lt;&gt;0,INDEX(D:D,ROW()-1),0))</f>
        <v>0</v>
      </c>
      <c r="E2820" s="217" cm="1">
        <f t="array" ref="E2820">IF(INDEX(I:I,ROW())&lt;&gt;"",VALUE(TRIM(LEFT(INDEX(I:I,ROW()),6))),0)</f>
        <v>0</v>
      </c>
      <c r="F2820" s="283"/>
      <c r="G2820" s="287"/>
      <c r="H2820" s="302"/>
      <c r="I2820" s="288"/>
      <c r="J2820" s="302"/>
      <c r="K2820" s="303"/>
      <c r="L2820" s="50"/>
      <c r="M2820" s="63"/>
    </row>
    <row r="2821" spans="1:13">
      <c r="A2821" s="44" cm="1">
        <f t="array" aca="1" ref="A2821" ca="1">IF(INDEX(B:B,ROW()),COUNTIF(OFFSET(INDEX(B:B,ROW()),ROW()*-1+6,,ROW()-5),TRUE),0)</f>
        <v>0</v>
      </c>
      <c r="B2821" s="44" t="b" cm="1">
        <f t="array" ref="B2821">AND(分科號=INDEX(E:E,ROW()),INDEX(D:D,ROW())&gt;=分起日,INDEX(D:D,ROW())&lt;=分訖日,IF(分專案="全部",TRUE,INDEX(J:J,ROW())=分專案))</f>
        <v>0</v>
      </c>
      <c r="C2821" s="45" cm="1">
        <f t="array" ref="C2821">IF(INDEX(F:F,ROW())&lt;&gt;"",INDEX(F:F,ROW()),IF(INDEX(E:E,ROW())&lt;&gt;0,INDEX(C:C,ROW()-1),0))</f>
        <v>0</v>
      </c>
      <c r="D2821" s="44" cm="1">
        <f t="array" ref="D2821">IF(INDEX(G:G,ROW())&lt;&gt;"",INDEX(G:G,ROW()),IF(INDEX(E:E,ROW())&lt;&gt;0,INDEX(D:D,ROW()-1),0))</f>
        <v>0</v>
      </c>
      <c r="E2821" s="217" cm="1">
        <f t="array" ref="E2821">IF(INDEX(I:I,ROW())&lt;&gt;"",VALUE(TRIM(LEFT(INDEX(I:I,ROW()),6))),0)</f>
        <v>0</v>
      </c>
      <c r="F2821" s="283"/>
      <c r="G2821" s="287"/>
      <c r="H2821" s="302"/>
      <c r="I2821" s="288"/>
      <c r="J2821" s="302"/>
      <c r="K2821" s="303"/>
      <c r="L2821" s="50"/>
      <c r="M2821" s="63"/>
    </row>
    <row r="2822" spans="1:13">
      <c r="A2822" s="44" cm="1">
        <f t="array" aca="1" ref="A2822" ca="1">IF(INDEX(B:B,ROW()),COUNTIF(OFFSET(INDEX(B:B,ROW()),ROW()*-1+6,,ROW()-5),TRUE),0)</f>
        <v>0</v>
      </c>
      <c r="B2822" s="44" t="b" cm="1">
        <f t="array" ref="B2822">AND(分科號=INDEX(E:E,ROW()),INDEX(D:D,ROW())&gt;=分起日,INDEX(D:D,ROW())&lt;=分訖日,IF(分專案="全部",TRUE,INDEX(J:J,ROW())=分專案))</f>
        <v>0</v>
      </c>
      <c r="C2822" s="45" cm="1">
        <f t="array" ref="C2822">IF(INDEX(F:F,ROW())&lt;&gt;"",INDEX(F:F,ROW()),IF(INDEX(E:E,ROW())&lt;&gt;0,INDEX(C:C,ROW()-1),0))</f>
        <v>0</v>
      </c>
      <c r="D2822" s="44" cm="1">
        <f t="array" ref="D2822">IF(INDEX(G:G,ROW())&lt;&gt;"",INDEX(G:G,ROW()),IF(INDEX(E:E,ROW())&lt;&gt;0,INDEX(D:D,ROW()-1),0))</f>
        <v>0</v>
      </c>
      <c r="E2822" s="217" cm="1">
        <f t="array" ref="E2822">IF(INDEX(I:I,ROW())&lt;&gt;"",VALUE(TRIM(LEFT(INDEX(I:I,ROW()),6))),0)</f>
        <v>0</v>
      </c>
      <c r="F2822" s="283"/>
      <c r="G2822" s="287"/>
      <c r="H2822" s="302"/>
      <c r="I2822" s="288"/>
      <c r="J2822" s="302"/>
      <c r="K2822" s="303"/>
      <c r="L2822" s="50"/>
      <c r="M2822" s="63"/>
    </row>
    <row r="2823" spans="1:13">
      <c r="A2823" s="44" cm="1">
        <f t="array" aca="1" ref="A2823" ca="1">IF(INDEX(B:B,ROW()),COUNTIF(OFFSET(INDEX(B:B,ROW()),ROW()*-1+6,,ROW()-5),TRUE),0)</f>
        <v>0</v>
      </c>
      <c r="B2823" s="44" t="b" cm="1">
        <f t="array" ref="B2823">AND(分科號=INDEX(E:E,ROW()),INDEX(D:D,ROW())&gt;=分起日,INDEX(D:D,ROW())&lt;=分訖日,IF(分專案="全部",TRUE,INDEX(J:J,ROW())=分專案))</f>
        <v>0</v>
      </c>
      <c r="C2823" s="45" cm="1">
        <f t="array" ref="C2823">IF(INDEX(F:F,ROW())&lt;&gt;"",INDEX(F:F,ROW()),IF(INDEX(E:E,ROW())&lt;&gt;0,INDEX(C:C,ROW()-1),0))</f>
        <v>0</v>
      </c>
      <c r="D2823" s="44" cm="1">
        <f t="array" ref="D2823">IF(INDEX(G:G,ROW())&lt;&gt;"",INDEX(G:G,ROW()),IF(INDEX(E:E,ROW())&lt;&gt;0,INDEX(D:D,ROW()-1),0))</f>
        <v>0</v>
      </c>
      <c r="E2823" s="217" cm="1">
        <f t="array" ref="E2823">IF(INDEX(I:I,ROW())&lt;&gt;"",VALUE(TRIM(LEFT(INDEX(I:I,ROW()),6))),0)</f>
        <v>0</v>
      </c>
      <c r="F2823" s="283"/>
      <c r="G2823" s="287"/>
      <c r="H2823" s="302"/>
      <c r="I2823" s="288"/>
      <c r="J2823" s="302"/>
      <c r="K2823" s="303"/>
      <c r="L2823" s="50"/>
      <c r="M2823" s="63"/>
    </row>
    <row r="2824" spans="1:13">
      <c r="A2824" s="44" cm="1">
        <f t="array" aca="1" ref="A2824" ca="1">IF(INDEX(B:B,ROW()),COUNTIF(OFFSET(INDEX(B:B,ROW()),ROW()*-1+6,,ROW()-5),TRUE),0)</f>
        <v>0</v>
      </c>
      <c r="B2824" s="44" t="b" cm="1">
        <f t="array" ref="B2824">AND(分科號=INDEX(E:E,ROW()),INDEX(D:D,ROW())&gt;=分起日,INDEX(D:D,ROW())&lt;=分訖日,IF(分專案="全部",TRUE,INDEX(J:J,ROW())=分專案))</f>
        <v>0</v>
      </c>
      <c r="C2824" s="45" cm="1">
        <f t="array" ref="C2824">IF(INDEX(F:F,ROW())&lt;&gt;"",INDEX(F:F,ROW()),IF(INDEX(E:E,ROW())&lt;&gt;0,INDEX(C:C,ROW()-1),0))</f>
        <v>0</v>
      </c>
      <c r="D2824" s="44" cm="1">
        <f t="array" ref="D2824">IF(INDEX(G:G,ROW())&lt;&gt;"",INDEX(G:G,ROW()),IF(INDEX(E:E,ROW())&lt;&gt;0,INDEX(D:D,ROW()-1),0))</f>
        <v>0</v>
      </c>
      <c r="E2824" s="217" cm="1">
        <f t="array" ref="E2824">IF(INDEX(I:I,ROW())&lt;&gt;"",VALUE(TRIM(LEFT(INDEX(I:I,ROW()),6))),0)</f>
        <v>0</v>
      </c>
      <c r="F2824" s="283"/>
      <c r="G2824" s="287"/>
      <c r="H2824" s="302"/>
      <c r="I2824" s="288"/>
      <c r="J2824" s="302"/>
      <c r="K2824" s="303"/>
      <c r="L2824" s="50"/>
      <c r="M2824" s="63"/>
    </row>
    <row r="2825" spans="1:13">
      <c r="A2825" s="44" cm="1">
        <f t="array" aca="1" ref="A2825" ca="1">IF(INDEX(B:B,ROW()),COUNTIF(OFFSET(INDEX(B:B,ROW()),ROW()*-1+6,,ROW()-5),TRUE),0)</f>
        <v>0</v>
      </c>
      <c r="B2825" s="44" t="b" cm="1">
        <f t="array" ref="B2825">AND(分科號=INDEX(E:E,ROW()),INDEX(D:D,ROW())&gt;=分起日,INDEX(D:D,ROW())&lt;=分訖日,IF(分專案="全部",TRUE,INDEX(J:J,ROW())=分專案))</f>
        <v>0</v>
      </c>
      <c r="C2825" s="45" cm="1">
        <f t="array" ref="C2825">IF(INDEX(F:F,ROW())&lt;&gt;"",INDEX(F:F,ROW()),IF(INDEX(E:E,ROW())&lt;&gt;0,INDEX(C:C,ROW()-1),0))</f>
        <v>0</v>
      </c>
      <c r="D2825" s="44" cm="1">
        <f t="array" ref="D2825">IF(INDEX(G:G,ROW())&lt;&gt;"",INDEX(G:G,ROW()),IF(INDEX(E:E,ROW())&lt;&gt;0,INDEX(D:D,ROW()-1),0))</f>
        <v>0</v>
      </c>
      <c r="E2825" s="217" cm="1">
        <f t="array" ref="E2825">IF(INDEX(I:I,ROW())&lt;&gt;"",VALUE(TRIM(LEFT(INDEX(I:I,ROW()),6))),0)</f>
        <v>0</v>
      </c>
      <c r="F2825" s="283"/>
      <c r="G2825" s="287"/>
      <c r="H2825" s="302"/>
      <c r="I2825" s="288"/>
      <c r="J2825" s="302"/>
      <c r="K2825" s="303"/>
      <c r="L2825" s="50"/>
      <c r="M2825" s="63"/>
    </row>
    <row r="2826" spans="1:13">
      <c r="A2826" s="44" cm="1">
        <f t="array" aca="1" ref="A2826" ca="1">IF(INDEX(B:B,ROW()),COUNTIF(OFFSET(INDEX(B:B,ROW()),ROW()*-1+6,,ROW()-5),TRUE),0)</f>
        <v>0</v>
      </c>
      <c r="B2826" s="44" t="b" cm="1">
        <f t="array" ref="B2826">AND(分科號=INDEX(E:E,ROW()),INDEX(D:D,ROW())&gt;=分起日,INDEX(D:D,ROW())&lt;=分訖日,IF(分專案="全部",TRUE,INDEX(J:J,ROW())=分專案))</f>
        <v>0</v>
      </c>
      <c r="C2826" s="45" cm="1">
        <f t="array" ref="C2826">IF(INDEX(F:F,ROW())&lt;&gt;"",INDEX(F:F,ROW()),IF(INDEX(E:E,ROW())&lt;&gt;0,INDEX(C:C,ROW()-1),0))</f>
        <v>0</v>
      </c>
      <c r="D2826" s="44" cm="1">
        <f t="array" ref="D2826">IF(INDEX(G:G,ROW())&lt;&gt;"",INDEX(G:G,ROW()),IF(INDEX(E:E,ROW())&lt;&gt;0,INDEX(D:D,ROW()-1),0))</f>
        <v>0</v>
      </c>
      <c r="E2826" s="217" cm="1">
        <f t="array" ref="E2826">IF(INDEX(I:I,ROW())&lt;&gt;"",VALUE(TRIM(LEFT(INDEX(I:I,ROW()),6))),0)</f>
        <v>0</v>
      </c>
      <c r="F2826" s="283"/>
      <c r="G2826" s="287"/>
      <c r="H2826" s="302"/>
      <c r="I2826" s="288"/>
      <c r="J2826" s="302"/>
      <c r="K2826" s="303"/>
      <c r="L2826" s="50"/>
      <c r="M2826" s="63"/>
    </row>
    <row r="2827" spans="1:13">
      <c r="A2827" s="44" cm="1">
        <f t="array" aca="1" ref="A2827" ca="1">IF(INDEX(B:B,ROW()),COUNTIF(OFFSET(INDEX(B:B,ROW()),ROW()*-1+6,,ROW()-5),TRUE),0)</f>
        <v>0</v>
      </c>
      <c r="B2827" s="44" t="b" cm="1">
        <f t="array" ref="B2827">AND(分科號=INDEX(E:E,ROW()),INDEX(D:D,ROW())&gt;=分起日,INDEX(D:D,ROW())&lt;=分訖日,IF(分專案="全部",TRUE,INDEX(J:J,ROW())=分專案))</f>
        <v>0</v>
      </c>
      <c r="C2827" s="45" cm="1">
        <f t="array" ref="C2827">IF(INDEX(F:F,ROW())&lt;&gt;"",INDEX(F:F,ROW()),IF(INDEX(E:E,ROW())&lt;&gt;0,INDEX(C:C,ROW()-1),0))</f>
        <v>0</v>
      </c>
      <c r="D2827" s="44" cm="1">
        <f t="array" ref="D2827">IF(INDEX(G:G,ROW())&lt;&gt;"",INDEX(G:G,ROW()),IF(INDEX(E:E,ROW())&lt;&gt;0,INDEX(D:D,ROW()-1),0))</f>
        <v>0</v>
      </c>
      <c r="E2827" s="217" cm="1">
        <f t="array" ref="E2827">IF(INDEX(I:I,ROW())&lt;&gt;"",VALUE(TRIM(LEFT(INDEX(I:I,ROW()),6))),0)</f>
        <v>0</v>
      </c>
      <c r="F2827" s="283"/>
      <c r="G2827" s="287"/>
      <c r="H2827" s="302"/>
      <c r="I2827" s="288"/>
      <c r="J2827" s="302"/>
      <c r="K2827" s="303"/>
      <c r="L2827" s="50"/>
      <c r="M2827" s="63"/>
    </row>
    <row r="2828" spans="1:13">
      <c r="A2828" s="44" cm="1">
        <f t="array" aca="1" ref="A2828" ca="1">IF(INDEX(B:B,ROW()),COUNTIF(OFFSET(INDEX(B:B,ROW()),ROW()*-1+6,,ROW()-5),TRUE),0)</f>
        <v>0</v>
      </c>
      <c r="B2828" s="44" t="b" cm="1">
        <f t="array" ref="B2828">AND(分科號=INDEX(E:E,ROW()),INDEX(D:D,ROW())&gt;=分起日,INDEX(D:D,ROW())&lt;=分訖日,IF(分專案="全部",TRUE,INDEX(J:J,ROW())=分專案))</f>
        <v>0</v>
      </c>
      <c r="C2828" s="45" cm="1">
        <f t="array" ref="C2828">IF(INDEX(F:F,ROW())&lt;&gt;"",INDEX(F:F,ROW()),IF(INDEX(E:E,ROW())&lt;&gt;0,INDEX(C:C,ROW()-1),0))</f>
        <v>0</v>
      </c>
      <c r="D2828" s="44" cm="1">
        <f t="array" ref="D2828">IF(INDEX(G:G,ROW())&lt;&gt;"",INDEX(G:G,ROW()),IF(INDEX(E:E,ROW())&lt;&gt;0,INDEX(D:D,ROW()-1),0))</f>
        <v>0</v>
      </c>
      <c r="E2828" s="217" cm="1">
        <f t="array" ref="E2828">IF(INDEX(I:I,ROW())&lt;&gt;"",VALUE(TRIM(LEFT(INDEX(I:I,ROW()),6))),0)</f>
        <v>0</v>
      </c>
      <c r="F2828" s="283"/>
      <c r="G2828" s="287"/>
      <c r="H2828" s="302"/>
      <c r="I2828" s="288"/>
      <c r="J2828" s="302"/>
      <c r="K2828" s="303"/>
      <c r="L2828" s="50"/>
      <c r="M2828" s="63"/>
    </row>
    <row r="2829" spans="1:13">
      <c r="A2829" s="44" cm="1">
        <f t="array" aca="1" ref="A2829" ca="1">IF(INDEX(B:B,ROW()),COUNTIF(OFFSET(INDEX(B:B,ROW()),ROW()*-1+6,,ROW()-5),TRUE),0)</f>
        <v>0</v>
      </c>
      <c r="B2829" s="44" t="b" cm="1">
        <f t="array" ref="B2829">AND(分科號=INDEX(E:E,ROW()),INDEX(D:D,ROW())&gt;=分起日,INDEX(D:D,ROW())&lt;=分訖日,IF(分專案="全部",TRUE,INDEX(J:J,ROW())=分專案))</f>
        <v>0</v>
      </c>
      <c r="C2829" s="45" cm="1">
        <f t="array" ref="C2829">IF(INDEX(F:F,ROW())&lt;&gt;"",INDEX(F:F,ROW()),IF(INDEX(E:E,ROW())&lt;&gt;0,INDEX(C:C,ROW()-1),0))</f>
        <v>0</v>
      </c>
      <c r="D2829" s="44" cm="1">
        <f t="array" ref="D2829">IF(INDEX(G:G,ROW())&lt;&gt;"",INDEX(G:G,ROW()),IF(INDEX(E:E,ROW())&lt;&gt;0,INDEX(D:D,ROW()-1),0))</f>
        <v>0</v>
      </c>
      <c r="E2829" s="217" cm="1">
        <f t="array" ref="E2829">IF(INDEX(I:I,ROW())&lt;&gt;"",VALUE(TRIM(LEFT(INDEX(I:I,ROW()),6))),0)</f>
        <v>0</v>
      </c>
      <c r="F2829" s="283"/>
      <c r="G2829" s="287"/>
      <c r="H2829" s="302"/>
      <c r="I2829" s="288"/>
      <c r="J2829" s="302"/>
      <c r="K2829" s="303"/>
      <c r="L2829" s="50"/>
      <c r="M2829" s="63"/>
    </row>
    <row r="2830" spans="1:13">
      <c r="A2830" s="44" cm="1">
        <f t="array" aca="1" ref="A2830" ca="1">IF(INDEX(B:B,ROW()),COUNTIF(OFFSET(INDEX(B:B,ROW()),ROW()*-1+6,,ROW()-5),TRUE),0)</f>
        <v>0</v>
      </c>
      <c r="B2830" s="44" t="b" cm="1">
        <f t="array" ref="B2830">AND(分科號=INDEX(E:E,ROW()),INDEX(D:D,ROW())&gt;=分起日,INDEX(D:D,ROW())&lt;=分訖日,IF(分專案="全部",TRUE,INDEX(J:J,ROW())=分專案))</f>
        <v>0</v>
      </c>
      <c r="C2830" s="45" cm="1">
        <f t="array" ref="C2830">IF(INDEX(F:F,ROW())&lt;&gt;"",INDEX(F:F,ROW()),IF(INDEX(E:E,ROW())&lt;&gt;0,INDEX(C:C,ROW()-1),0))</f>
        <v>0</v>
      </c>
      <c r="D2830" s="44" cm="1">
        <f t="array" ref="D2830">IF(INDEX(G:G,ROW())&lt;&gt;"",INDEX(G:G,ROW()),IF(INDEX(E:E,ROW())&lt;&gt;0,INDEX(D:D,ROW()-1),0))</f>
        <v>0</v>
      </c>
      <c r="E2830" s="217" cm="1">
        <f t="array" ref="E2830">IF(INDEX(I:I,ROW())&lt;&gt;"",VALUE(TRIM(LEFT(INDEX(I:I,ROW()),6))),0)</f>
        <v>0</v>
      </c>
      <c r="F2830" s="283"/>
      <c r="G2830" s="287"/>
      <c r="H2830" s="302"/>
      <c r="I2830" s="288"/>
      <c r="J2830" s="302"/>
      <c r="K2830" s="303"/>
      <c r="L2830" s="50"/>
      <c r="M2830" s="63"/>
    </row>
    <row r="2831" spans="1:13">
      <c r="A2831" s="44" cm="1">
        <f t="array" aca="1" ref="A2831" ca="1">IF(INDEX(B:B,ROW()),COUNTIF(OFFSET(INDEX(B:B,ROW()),ROW()*-1+6,,ROW()-5),TRUE),0)</f>
        <v>0</v>
      </c>
      <c r="B2831" s="44" t="b" cm="1">
        <f t="array" ref="B2831">AND(分科號=INDEX(E:E,ROW()),INDEX(D:D,ROW())&gt;=分起日,INDEX(D:D,ROW())&lt;=分訖日,IF(分專案="全部",TRUE,INDEX(J:J,ROW())=分專案))</f>
        <v>0</v>
      </c>
      <c r="C2831" s="45" cm="1">
        <f t="array" ref="C2831">IF(INDEX(F:F,ROW())&lt;&gt;"",INDEX(F:F,ROW()),IF(INDEX(E:E,ROW())&lt;&gt;0,INDEX(C:C,ROW()-1),0))</f>
        <v>0</v>
      </c>
      <c r="D2831" s="44" cm="1">
        <f t="array" ref="D2831">IF(INDEX(G:G,ROW())&lt;&gt;"",INDEX(G:G,ROW()),IF(INDEX(E:E,ROW())&lt;&gt;0,INDEX(D:D,ROW()-1),0))</f>
        <v>0</v>
      </c>
      <c r="E2831" s="217" cm="1">
        <f t="array" ref="E2831">IF(INDEX(I:I,ROW())&lt;&gt;"",VALUE(TRIM(LEFT(INDEX(I:I,ROW()),6))),0)</f>
        <v>0</v>
      </c>
      <c r="F2831" s="283"/>
      <c r="G2831" s="287"/>
      <c r="H2831" s="302"/>
      <c r="I2831" s="288"/>
      <c r="J2831" s="302"/>
      <c r="K2831" s="303"/>
      <c r="L2831" s="50"/>
      <c r="M2831" s="63"/>
    </row>
    <row r="2832" spans="1:13">
      <c r="A2832" s="44" cm="1">
        <f t="array" aca="1" ref="A2832" ca="1">IF(INDEX(B:B,ROW()),COUNTIF(OFFSET(INDEX(B:B,ROW()),ROW()*-1+6,,ROW()-5),TRUE),0)</f>
        <v>0</v>
      </c>
      <c r="B2832" s="44" t="b" cm="1">
        <f t="array" ref="B2832">AND(分科號=INDEX(E:E,ROW()),INDEX(D:D,ROW())&gt;=分起日,INDEX(D:D,ROW())&lt;=分訖日,IF(分專案="全部",TRUE,INDEX(J:J,ROW())=分專案))</f>
        <v>0</v>
      </c>
      <c r="C2832" s="45" cm="1">
        <f t="array" ref="C2832">IF(INDEX(F:F,ROW())&lt;&gt;"",INDEX(F:F,ROW()),IF(INDEX(E:E,ROW())&lt;&gt;0,INDEX(C:C,ROW()-1),0))</f>
        <v>0</v>
      </c>
      <c r="D2832" s="44" cm="1">
        <f t="array" ref="D2832">IF(INDEX(G:G,ROW())&lt;&gt;"",INDEX(G:G,ROW()),IF(INDEX(E:E,ROW())&lt;&gt;0,INDEX(D:D,ROW()-1),0))</f>
        <v>0</v>
      </c>
      <c r="E2832" s="217" cm="1">
        <f t="array" ref="E2832">IF(INDEX(I:I,ROW())&lt;&gt;"",VALUE(TRIM(LEFT(INDEX(I:I,ROW()),6))),0)</f>
        <v>0</v>
      </c>
      <c r="F2832" s="283"/>
      <c r="G2832" s="287"/>
      <c r="H2832" s="302"/>
      <c r="I2832" s="288"/>
      <c r="J2832" s="302"/>
      <c r="K2832" s="303"/>
      <c r="L2832" s="50"/>
      <c r="M2832" s="63"/>
    </row>
    <row r="2833" spans="1:13">
      <c r="A2833" s="44" cm="1">
        <f t="array" aca="1" ref="A2833" ca="1">IF(INDEX(B:B,ROW()),COUNTIF(OFFSET(INDEX(B:B,ROW()),ROW()*-1+6,,ROW()-5),TRUE),0)</f>
        <v>0</v>
      </c>
      <c r="B2833" s="44" t="b" cm="1">
        <f t="array" ref="B2833">AND(分科號=INDEX(E:E,ROW()),INDEX(D:D,ROW())&gt;=分起日,INDEX(D:D,ROW())&lt;=分訖日,IF(分專案="全部",TRUE,INDEX(J:J,ROW())=分專案))</f>
        <v>0</v>
      </c>
      <c r="C2833" s="45" cm="1">
        <f t="array" ref="C2833">IF(INDEX(F:F,ROW())&lt;&gt;"",INDEX(F:F,ROW()),IF(INDEX(E:E,ROW())&lt;&gt;0,INDEX(C:C,ROW()-1),0))</f>
        <v>0</v>
      </c>
      <c r="D2833" s="44" cm="1">
        <f t="array" ref="D2833">IF(INDEX(G:G,ROW())&lt;&gt;"",INDEX(G:G,ROW()),IF(INDEX(E:E,ROW())&lt;&gt;0,INDEX(D:D,ROW()-1),0))</f>
        <v>0</v>
      </c>
      <c r="E2833" s="217" cm="1">
        <f t="array" ref="E2833">IF(INDEX(I:I,ROW())&lt;&gt;"",VALUE(TRIM(LEFT(INDEX(I:I,ROW()),6))),0)</f>
        <v>0</v>
      </c>
      <c r="F2833" s="283"/>
      <c r="G2833" s="287"/>
      <c r="H2833" s="302"/>
      <c r="I2833" s="288"/>
      <c r="J2833" s="302"/>
      <c r="K2833" s="303"/>
      <c r="L2833" s="50"/>
      <c r="M2833" s="63"/>
    </row>
    <row r="2834" spans="1:13">
      <c r="A2834" s="44" cm="1">
        <f t="array" aca="1" ref="A2834" ca="1">IF(INDEX(B:B,ROW()),COUNTIF(OFFSET(INDEX(B:B,ROW()),ROW()*-1+6,,ROW()-5),TRUE),0)</f>
        <v>0</v>
      </c>
      <c r="B2834" s="44" t="b" cm="1">
        <f t="array" ref="B2834">AND(分科號=INDEX(E:E,ROW()),INDEX(D:D,ROW())&gt;=分起日,INDEX(D:D,ROW())&lt;=分訖日,IF(分專案="全部",TRUE,INDEX(J:J,ROW())=分專案))</f>
        <v>0</v>
      </c>
      <c r="C2834" s="45" cm="1">
        <f t="array" ref="C2834">IF(INDEX(F:F,ROW())&lt;&gt;"",INDEX(F:F,ROW()),IF(INDEX(E:E,ROW())&lt;&gt;0,INDEX(C:C,ROW()-1),0))</f>
        <v>0</v>
      </c>
      <c r="D2834" s="44" cm="1">
        <f t="array" ref="D2834">IF(INDEX(G:G,ROW())&lt;&gt;"",INDEX(G:G,ROW()),IF(INDEX(E:E,ROW())&lt;&gt;0,INDEX(D:D,ROW()-1),0))</f>
        <v>0</v>
      </c>
      <c r="E2834" s="217" cm="1">
        <f t="array" ref="E2834">IF(INDEX(I:I,ROW())&lt;&gt;"",VALUE(TRIM(LEFT(INDEX(I:I,ROW()),6))),0)</f>
        <v>0</v>
      </c>
      <c r="F2834" s="283"/>
      <c r="G2834" s="287"/>
      <c r="H2834" s="302"/>
      <c r="I2834" s="288"/>
      <c r="J2834" s="302"/>
      <c r="K2834" s="303"/>
      <c r="L2834" s="50"/>
      <c r="M2834" s="63"/>
    </row>
    <row r="2835" spans="1:13">
      <c r="A2835" s="44" cm="1">
        <f t="array" aca="1" ref="A2835" ca="1">IF(INDEX(B:B,ROW()),COUNTIF(OFFSET(INDEX(B:B,ROW()),ROW()*-1+6,,ROW()-5),TRUE),0)</f>
        <v>0</v>
      </c>
      <c r="B2835" s="44" t="b" cm="1">
        <f t="array" ref="B2835">AND(分科號=INDEX(E:E,ROW()),INDEX(D:D,ROW())&gt;=分起日,INDEX(D:D,ROW())&lt;=分訖日,IF(分專案="全部",TRUE,INDEX(J:J,ROW())=分專案))</f>
        <v>0</v>
      </c>
      <c r="C2835" s="45" cm="1">
        <f t="array" ref="C2835">IF(INDEX(F:F,ROW())&lt;&gt;"",INDEX(F:F,ROW()),IF(INDEX(E:E,ROW())&lt;&gt;0,INDEX(C:C,ROW()-1),0))</f>
        <v>0</v>
      </c>
      <c r="D2835" s="44" cm="1">
        <f t="array" ref="D2835">IF(INDEX(G:G,ROW())&lt;&gt;"",INDEX(G:G,ROW()),IF(INDEX(E:E,ROW())&lt;&gt;0,INDEX(D:D,ROW()-1),0))</f>
        <v>0</v>
      </c>
      <c r="E2835" s="217" cm="1">
        <f t="array" ref="E2835">IF(INDEX(I:I,ROW())&lt;&gt;"",VALUE(TRIM(LEFT(INDEX(I:I,ROW()),6))),0)</f>
        <v>0</v>
      </c>
      <c r="F2835" s="283"/>
      <c r="G2835" s="287"/>
      <c r="H2835" s="302"/>
      <c r="I2835" s="288"/>
      <c r="J2835" s="302"/>
      <c r="K2835" s="303"/>
      <c r="L2835" s="50"/>
      <c r="M2835" s="63"/>
    </row>
    <row r="2836" spans="1:13">
      <c r="A2836" s="44" cm="1">
        <f t="array" aca="1" ref="A2836" ca="1">IF(INDEX(B:B,ROW()),COUNTIF(OFFSET(INDEX(B:B,ROW()),ROW()*-1+6,,ROW()-5),TRUE),0)</f>
        <v>0</v>
      </c>
      <c r="B2836" s="44" t="b" cm="1">
        <f t="array" ref="B2836">AND(分科號=INDEX(E:E,ROW()),INDEX(D:D,ROW())&gt;=分起日,INDEX(D:D,ROW())&lt;=分訖日,IF(分專案="全部",TRUE,INDEX(J:J,ROW())=分專案))</f>
        <v>0</v>
      </c>
      <c r="C2836" s="45" cm="1">
        <f t="array" ref="C2836">IF(INDEX(F:F,ROW())&lt;&gt;"",INDEX(F:F,ROW()),IF(INDEX(E:E,ROW())&lt;&gt;0,INDEX(C:C,ROW()-1),0))</f>
        <v>0</v>
      </c>
      <c r="D2836" s="44" cm="1">
        <f t="array" ref="D2836">IF(INDEX(G:G,ROW())&lt;&gt;"",INDEX(G:G,ROW()),IF(INDEX(E:E,ROW())&lt;&gt;0,INDEX(D:D,ROW()-1),0))</f>
        <v>0</v>
      </c>
      <c r="E2836" s="217" cm="1">
        <f t="array" ref="E2836">IF(INDEX(I:I,ROW())&lt;&gt;"",VALUE(TRIM(LEFT(INDEX(I:I,ROW()),6))),0)</f>
        <v>0</v>
      </c>
      <c r="F2836" s="283"/>
      <c r="G2836" s="287"/>
      <c r="H2836" s="302"/>
      <c r="I2836" s="288"/>
      <c r="J2836" s="302"/>
      <c r="K2836" s="303"/>
      <c r="L2836" s="50"/>
      <c r="M2836" s="63"/>
    </row>
    <row r="2837" spans="1:13">
      <c r="A2837" s="44" cm="1">
        <f t="array" aca="1" ref="A2837" ca="1">IF(INDEX(B:B,ROW()),COUNTIF(OFFSET(INDEX(B:B,ROW()),ROW()*-1+6,,ROW()-5),TRUE),0)</f>
        <v>0</v>
      </c>
      <c r="B2837" s="44" t="b" cm="1">
        <f t="array" ref="B2837">AND(分科號=INDEX(E:E,ROW()),INDEX(D:D,ROW())&gt;=分起日,INDEX(D:D,ROW())&lt;=分訖日,IF(分專案="全部",TRUE,INDEX(J:J,ROW())=分專案))</f>
        <v>0</v>
      </c>
      <c r="C2837" s="45" cm="1">
        <f t="array" ref="C2837">IF(INDEX(F:F,ROW())&lt;&gt;"",INDEX(F:F,ROW()),IF(INDEX(E:E,ROW())&lt;&gt;0,INDEX(C:C,ROW()-1),0))</f>
        <v>0</v>
      </c>
      <c r="D2837" s="44" cm="1">
        <f t="array" ref="D2837">IF(INDEX(G:G,ROW())&lt;&gt;"",INDEX(G:G,ROW()),IF(INDEX(E:E,ROW())&lt;&gt;0,INDEX(D:D,ROW()-1),0))</f>
        <v>0</v>
      </c>
      <c r="E2837" s="217" cm="1">
        <f t="array" ref="E2837">IF(INDEX(I:I,ROW())&lt;&gt;"",VALUE(TRIM(LEFT(INDEX(I:I,ROW()),6))),0)</f>
        <v>0</v>
      </c>
      <c r="F2837" s="283"/>
      <c r="G2837" s="287"/>
      <c r="H2837" s="302"/>
      <c r="I2837" s="288"/>
      <c r="J2837" s="302"/>
      <c r="K2837" s="303"/>
      <c r="L2837" s="50"/>
      <c r="M2837" s="63"/>
    </row>
    <row r="2838" spans="1:13">
      <c r="A2838" s="44" cm="1">
        <f t="array" aca="1" ref="A2838" ca="1">IF(INDEX(B:B,ROW()),COUNTIF(OFFSET(INDEX(B:B,ROW()),ROW()*-1+6,,ROW()-5),TRUE),0)</f>
        <v>0</v>
      </c>
      <c r="B2838" s="44" t="b" cm="1">
        <f t="array" ref="B2838">AND(分科號=INDEX(E:E,ROW()),INDEX(D:D,ROW())&gt;=分起日,INDEX(D:D,ROW())&lt;=分訖日,IF(分專案="全部",TRUE,INDEX(J:J,ROW())=分專案))</f>
        <v>0</v>
      </c>
      <c r="C2838" s="45" cm="1">
        <f t="array" ref="C2838">IF(INDEX(F:F,ROW())&lt;&gt;"",INDEX(F:F,ROW()),IF(INDEX(E:E,ROW())&lt;&gt;0,INDEX(C:C,ROW()-1),0))</f>
        <v>0</v>
      </c>
      <c r="D2838" s="44" cm="1">
        <f t="array" ref="D2838">IF(INDEX(G:G,ROW())&lt;&gt;"",INDEX(G:G,ROW()),IF(INDEX(E:E,ROW())&lt;&gt;0,INDEX(D:D,ROW()-1),0))</f>
        <v>0</v>
      </c>
      <c r="E2838" s="217" cm="1">
        <f t="array" ref="E2838">IF(INDEX(I:I,ROW())&lt;&gt;"",VALUE(TRIM(LEFT(INDEX(I:I,ROW()),6))),0)</f>
        <v>0</v>
      </c>
      <c r="F2838" s="283"/>
      <c r="G2838" s="287"/>
      <c r="H2838" s="302"/>
      <c r="I2838" s="288"/>
      <c r="J2838" s="302"/>
      <c r="K2838" s="303"/>
      <c r="L2838" s="50"/>
      <c r="M2838" s="63"/>
    </row>
    <row r="2839" spans="1:13">
      <c r="A2839" s="44" cm="1">
        <f t="array" aca="1" ref="A2839" ca="1">IF(INDEX(B:B,ROW()),COUNTIF(OFFSET(INDEX(B:B,ROW()),ROW()*-1+6,,ROW()-5),TRUE),0)</f>
        <v>0</v>
      </c>
      <c r="B2839" s="44" t="b" cm="1">
        <f t="array" ref="B2839">AND(分科號=INDEX(E:E,ROW()),INDEX(D:D,ROW())&gt;=分起日,INDEX(D:D,ROW())&lt;=分訖日,IF(分專案="全部",TRUE,INDEX(J:J,ROW())=分專案))</f>
        <v>0</v>
      </c>
      <c r="C2839" s="45" cm="1">
        <f t="array" ref="C2839">IF(INDEX(F:F,ROW())&lt;&gt;"",INDEX(F:F,ROW()),IF(INDEX(E:E,ROW())&lt;&gt;0,INDEX(C:C,ROW()-1),0))</f>
        <v>0</v>
      </c>
      <c r="D2839" s="44" cm="1">
        <f t="array" ref="D2839">IF(INDEX(G:G,ROW())&lt;&gt;"",INDEX(G:G,ROW()),IF(INDEX(E:E,ROW())&lt;&gt;0,INDEX(D:D,ROW()-1),0))</f>
        <v>0</v>
      </c>
      <c r="E2839" s="217" cm="1">
        <f t="array" ref="E2839">IF(INDEX(I:I,ROW())&lt;&gt;"",VALUE(TRIM(LEFT(INDEX(I:I,ROW()),6))),0)</f>
        <v>0</v>
      </c>
      <c r="F2839" s="283"/>
      <c r="G2839" s="287"/>
      <c r="H2839" s="302"/>
      <c r="I2839" s="288"/>
      <c r="J2839" s="302"/>
      <c r="K2839" s="303"/>
      <c r="L2839" s="50"/>
      <c r="M2839" s="63"/>
    </row>
    <row r="2840" spans="1:13">
      <c r="A2840" s="44" cm="1">
        <f t="array" aca="1" ref="A2840" ca="1">IF(INDEX(B:B,ROW()),COUNTIF(OFFSET(INDEX(B:B,ROW()),ROW()*-1+6,,ROW()-5),TRUE),0)</f>
        <v>0</v>
      </c>
      <c r="B2840" s="44" t="b" cm="1">
        <f t="array" ref="B2840">AND(分科號=INDEX(E:E,ROW()),INDEX(D:D,ROW())&gt;=分起日,INDEX(D:D,ROW())&lt;=分訖日,IF(分專案="全部",TRUE,INDEX(J:J,ROW())=分專案))</f>
        <v>0</v>
      </c>
      <c r="C2840" s="45" cm="1">
        <f t="array" ref="C2840">IF(INDEX(F:F,ROW())&lt;&gt;"",INDEX(F:F,ROW()),IF(INDEX(E:E,ROW())&lt;&gt;0,INDEX(C:C,ROW()-1),0))</f>
        <v>0</v>
      </c>
      <c r="D2840" s="44" cm="1">
        <f t="array" ref="D2840">IF(INDEX(G:G,ROW())&lt;&gt;"",INDEX(G:G,ROW()),IF(INDEX(E:E,ROW())&lt;&gt;0,INDEX(D:D,ROW()-1),0))</f>
        <v>0</v>
      </c>
      <c r="E2840" s="217" cm="1">
        <f t="array" ref="E2840">IF(INDEX(I:I,ROW())&lt;&gt;"",VALUE(TRIM(LEFT(INDEX(I:I,ROW()),6))),0)</f>
        <v>0</v>
      </c>
      <c r="F2840" s="283"/>
      <c r="G2840" s="287"/>
      <c r="H2840" s="302"/>
      <c r="I2840" s="288"/>
      <c r="J2840" s="302"/>
      <c r="K2840" s="303"/>
      <c r="L2840" s="50"/>
      <c r="M2840" s="63"/>
    </row>
    <row r="2841" spans="1:13">
      <c r="A2841" s="44" cm="1">
        <f t="array" aca="1" ref="A2841" ca="1">IF(INDEX(B:B,ROW()),COUNTIF(OFFSET(INDEX(B:B,ROW()),ROW()*-1+6,,ROW()-5),TRUE),0)</f>
        <v>0</v>
      </c>
      <c r="B2841" s="44" t="b" cm="1">
        <f t="array" ref="B2841">AND(分科號=INDEX(E:E,ROW()),INDEX(D:D,ROW())&gt;=分起日,INDEX(D:D,ROW())&lt;=分訖日,IF(分專案="全部",TRUE,INDEX(J:J,ROW())=分專案))</f>
        <v>0</v>
      </c>
      <c r="C2841" s="45" cm="1">
        <f t="array" ref="C2841">IF(INDEX(F:F,ROW())&lt;&gt;"",INDEX(F:F,ROW()),IF(INDEX(E:E,ROW())&lt;&gt;0,INDEX(C:C,ROW()-1),0))</f>
        <v>0</v>
      </c>
      <c r="D2841" s="44" cm="1">
        <f t="array" ref="D2841">IF(INDEX(G:G,ROW())&lt;&gt;"",INDEX(G:G,ROW()),IF(INDEX(E:E,ROW())&lt;&gt;0,INDEX(D:D,ROW()-1),0))</f>
        <v>0</v>
      </c>
      <c r="E2841" s="217" cm="1">
        <f t="array" ref="E2841">IF(INDEX(I:I,ROW())&lt;&gt;"",VALUE(TRIM(LEFT(INDEX(I:I,ROW()),6))),0)</f>
        <v>0</v>
      </c>
      <c r="F2841" s="283"/>
      <c r="G2841" s="287"/>
      <c r="H2841" s="302"/>
      <c r="I2841" s="288"/>
      <c r="J2841" s="302"/>
      <c r="K2841" s="303"/>
      <c r="L2841" s="50"/>
      <c r="M2841" s="63"/>
    </row>
    <row r="2842" spans="1:13">
      <c r="A2842" s="44" cm="1">
        <f t="array" aca="1" ref="A2842" ca="1">IF(INDEX(B:B,ROW()),COUNTIF(OFFSET(INDEX(B:B,ROW()),ROW()*-1+6,,ROW()-5),TRUE),0)</f>
        <v>0</v>
      </c>
      <c r="B2842" s="44" t="b" cm="1">
        <f t="array" ref="B2842">AND(分科號=INDEX(E:E,ROW()),INDEX(D:D,ROW())&gt;=分起日,INDEX(D:D,ROW())&lt;=分訖日,IF(分專案="全部",TRUE,INDEX(J:J,ROW())=分專案))</f>
        <v>0</v>
      </c>
      <c r="C2842" s="45" cm="1">
        <f t="array" ref="C2842">IF(INDEX(F:F,ROW())&lt;&gt;"",INDEX(F:F,ROW()),IF(INDEX(E:E,ROW())&lt;&gt;0,INDEX(C:C,ROW()-1),0))</f>
        <v>0</v>
      </c>
      <c r="D2842" s="44" cm="1">
        <f t="array" ref="D2842">IF(INDEX(G:G,ROW())&lt;&gt;"",INDEX(G:G,ROW()),IF(INDEX(E:E,ROW())&lt;&gt;0,INDEX(D:D,ROW()-1),0))</f>
        <v>0</v>
      </c>
      <c r="E2842" s="217" cm="1">
        <f t="array" ref="E2842">IF(INDEX(I:I,ROW())&lt;&gt;"",VALUE(TRIM(LEFT(INDEX(I:I,ROW()),6))),0)</f>
        <v>0</v>
      </c>
      <c r="F2842" s="283"/>
      <c r="G2842" s="287"/>
      <c r="H2842" s="302"/>
      <c r="I2842" s="288"/>
      <c r="J2842" s="302"/>
      <c r="K2842" s="303"/>
      <c r="L2842" s="50"/>
      <c r="M2842" s="63"/>
    </row>
    <row r="2843" spans="1:13">
      <c r="A2843" s="44" cm="1">
        <f t="array" aca="1" ref="A2843" ca="1">IF(INDEX(B:B,ROW()),COUNTIF(OFFSET(INDEX(B:B,ROW()),ROW()*-1+6,,ROW()-5),TRUE),0)</f>
        <v>0</v>
      </c>
      <c r="B2843" s="44" t="b" cm="1">
        <f t="array" ref="B2843">AND(分科號=INDEX(E:E,ROW()),INDEX(D:D,ROW())&gt;=分起日,INDEX(D:D,ROW())&lt;=分訖日,IF(分專案="全部",TRUE,INDEX(J:J,ROW())=分專案))</f>
        <v>0</v>
      </c>
      <c r="C2843" s="45" cm="1">
        <f t="array" ref="C2843">IF(INDEX(F:F,ROW())&lt;&gt;"",INDEX(F:F,ROW()),IF(INDEX(E:E,ROW())&lt;&gt;0,INDEX(C:C,ROW()-1),0))</f>
        <v>0</v>
      </c>
      <c r="D2843" s="44" cm="1">
        <f t="array" ref="D2843">IF(INDEX(G:G,ROW())&lt;&gt;"",INDEX(G:G,ROW()),IF(INDEX(E:E,ROW())&lt;&gt;0,INDEX(D:D,ROW()-1),0))</f>
        <v>0</v>
      </c>
      <c r="E2843" s="217" cm="1">
        <f t="array" ref="E2843">IF(INDEX(I:I,ROW())&lt;&gt;"",VALUE(TRIM(LEFT(INDEX(I:I,ROW()),6))),0)</f>
        <v>0</v>
      </c>
      <c r="F2843" s="283"/>
      <c r="G2843" s="287"/>
      <c r="H2843" s="302"/>
      <c r="I2843" s="288"/>
      <c r="J2843" s="302"/>
      <c r="K2843" s="303"/>
      <c r="L2843" s="50"/>
      <c r="M2843" s="63"/>
    </row>
    <row r="2844" spans="1:13">
      <c r="A2844" s="44" cm="1">
        <f t="array" aca="1" ref="A2844" ca="1">IF(INDEX(B:B,ROW()),COUNTIF(OFFSET(INDEX(B:B,ROW()),ROW()*-1+6,,ROW()-5),TRUE),0)</f>
        <v>0</v>
      </c>
      <c r="B2844" s="44" t="b" cm="1">
        <f t="array" ref="B2844">AND(分科號=INDEX(E:E,ROW()),INDEX(D:D,ROW())&gt;=分起日,INDEX(D:D,ROW())&lt;=分訖日,IF(分專案="全部",TRUE,INDEX(J:J,ROW())=分專案))</f>
        <v>0</v>
      </c>
      <c r="C2844" s="45" cm="1">
        <f t="array" ref="C2844">IF(INDEX(F:F,ROW())&lt;&gt;"",INDEX(F:F,ROW()),IF(INDEX(E:E,ROW())&lt;&gt;0,INDEX(C:C,ROW()-1),0))</f>
        <v>0</v>
      </c>
      <c r="D2844" s="44" cm="1">
        <f t="array" ref="D2844">IF(INDEX(G:G,ROW())&lt;&gt;"",INDEX(G:G,ROW()),IF(INDEX(E:E,ROW())&lt;&gt;0,INDEX(D:D,ROW()-1),0))</f>
        <v>0</v>
      </c>
      <c r="E2844" s="217" cm="1">
        <f t="array" ref="E2844">IF(INDEX(I:I,ROW())&lt;&gt;"",VALUE(TRIM(LEFT(INDEX(I:I,ROW()),6))),0)</f>
        <v>0</v>
      </c>
      <c r="F2844" s="283"/>
      <c r="G2844" s="287"/>
      <c r="H2844" s="302"/>
      <c r="I2844" s="288"/>
      <c r="J2844" s="302"/>
      <c r="K2844" s="303"/>
      <c r="L2844" s="50"/>
      <c r="M2844" s="63"/>
    </row>
    <row r="2845" spans="1:13">
      <c r="A2845" s="44" cm="1">
        <f t="array" aca="1" ref="A2845" ca="1">IF(INDEX(B:B,ROW()),COUNTIF(OFFSET(INDEX(B:B,ROW()),ROW()*-1+6,,ROW()-5),TRUE),0)</f>
        <v>0</v>
      </c>
      <c r="B2845" s="44" t="b" cm="1">
        <f t="array" ref="B2845">AND(分科號=INDEX(E:E,ROW()),INDEX(D:D,ROW())&gt;=分起日,INDEX(D:D,ROW())&lt;=分訖日,IF(分專案="全部",TRUE,INDEX(J:J,ROW())=分專案))</f>
        <v>0</v>
      </c>
      <c r="C2845" s="45" cm="1">
        <f t="array" ref="C2845">IF(INDEX(F:F,ROW())&lt;&gt;"",INDEX(F:F,ROW()),IF(INDEX(E:E,ROW())&lt;&gt;0,INDEX(C:C,ROW()-1),0))</f>
        <v>0</v>
      </c>
      <c r="D2845" s="44" cm="1">
        <f t="array" ref="D2845">IF(INDEX(G:G,ROW())&lt;&gt;"",INDEX(G:G,ROW()),IF(INDEX(E:E,ROW())&lt;&gt;0,INDEX(D:D,ROW()-1),0))</f>
        <v>0</v>
      </c>
      <c r="E2845" s="217" cm="1">
        <f t="array" ref="E2845">IF(INDEX(I:I,ROW())&lt;&gt;"",VALUE(TRIM(LEFT(INDEX(I:I,ROW()),6))),0)</f>
        <v>0</v>
      </c>
      <c r="F2845" s="283"/>
      <c r="G2845" s="287"/>
      <c r="H2845" s="302"/>
      <c r="I2845" s="288"/>
      <c r="J2845" s="302"/>
      <c r="K2845" s="303"/>
      <c r="L2845" s="50"/>
      <c r="M2845" s="63"/>
    </row>
    <row r="2846" spans="1:13">
      <c r="A2846" s="44" cm="1">
        <f t="array" aca="1" ref="A2846" ca="1">IF(INDEX(B:B,ROW()),COUNTIF(OFFSET(INDEX(B:B,ROW()),ROW()*-1+6,,ROW()-5),TRUE),0)</f>
        <v>0</v>
      </c>
      <c r="B2846" s="44" t="b" cm="1">
        <f t="array" ref="B2846">AND(分科號=INDEX(E:E,ROW()),INDEX(D:D,ROW())&gt;=分起日,INDEX(D:D,ROW())&lt;=分訖日,IF(分專案="全部",TRUE,INDEX(J:J,ROW())=分專案))</f>
        <v>0</v>
      </c>
      <c r="C2846" s="45" cm="1">
        <f t="array" ref="C2846">IF(INDEX(F:F,ROW())&lt;&gt;"",INDEX(F:F,ROW()),IF(INDEX(E:E,ROW())&lt;&gt;0,INDEX(C:C,ROW()-1),0))</f>
        <v>0</v>
      </c>
      <c r="D2846" s="44" cm="1">
        <f t="array" ref="D2846">IF(INDEX(G:G,ROW())&lt;&gt;"",INDEX(G:G,ROW()),IF(INDEX(E:E,ROW())&lt;&gt;0,INDEX(D:D,ROW()-1),0))</f>
        <v>0</v>
      </c>
      <c r="E2846" s="217" cm="1">
        <f t="array" ref="E2846">IF(INDEX(I:I,ROW())&lt;&gt;"",VALUE(TRIM(LEFT(INDEX(I:I,ROW()),6))),0)</f>
        <v>0</v>
      </c>
      <c r="F2846" s="283"/>
      <c r="G2846" s="287"/>
      <c r="H2846" s="302"/>
      <c r="I2846" s="288"/>
      <c r="J2846" s="302"/>
      <c r="K2846" s="303"/>
      <c r="L2846" s="50"/>
      <c r="M2846" s="63"/>
    </row>
    <row r="2847" spans="1:13">
      <c r="A2847" s="44" cm="1">
        <f t="array" aca="1" ref="A2847" ca="1">IF(INDEX(B:B,ROW()),COUNTIF(OFFSET(INDEX(B:B,ROW()),ROW()*-1+6,,ROW()-5),TRUE),0)</f>
        <v>0</v>
      </c>
      <c r="B2847" s="44" t="b" cm="1">
        <f t="array" ref="B2847">AND(分科號=INDEX(E:E,ROW()),INDEX(D:D,ROW())&gt;=分起日,INDEX(D:D,ROW())&lt;=分訖日,IF(分專案="全部",TRUE,INDEX(J:J,ROW())=分專案))</f>
        <v>0</v>
      </c>
      <c r="C2847" s="45" cm="1">
        <f t="array" ref="C2847">IF(INDEX(F:F,ROW())&lt;&gt;"",INDEX(F:F,ROW()),IF(INDEX(E:E,ROW())&lt;&gt;0,INDEX(C:C,ROW()-1),0))</f>
        <v>0</v>
      </c>
      <c r="D2847" s="44" cm="1">
        <f t="array" ref="D2847">IF(INDEX(G:G,ROW())&lt;&gt;"",INDEX(G:G,ROW()),IF(INDEX(E:E,ROW())&lt;&gt;0,INDEX(D:D,ROW()-1),0))</f>
        <v>0</v>
      </c>
      <c r="E2847" s="217" cm="1">
        <f t="array" ref="E2847">IF(INDEX(I:I,ROW())&lt;&gt;"",VALUE(TRIM(LEFT(INDEX(I:I,ROW()),6))),0)</f>
        <v>0</v>
      </c>
      <c r="F2847" s="283"/>
      <c r="G2847" s="287"/>
      <c r="H2847" s="302"/>
      <c r="I2847" s="288"/>
      <c r="J2847" s="302"/>
      <c r="K2847" s="303"/>
      <c r="L2847" s="50"/>
      <c r="M2847" s="63"/>
    </row>
    <row r="2848" spans="1:13">
      <c r="A2848" s="44" cm="1">
        <f t="array" aca="1" ref="A2848" ca="1">IF(INDEX(B:B,ROW()),COUNTIF(OFFSET(INDEX(B:B,ROW()),ROW()*-1+6,,ROW()-5),TRUE),0)</f>
        <v>0</v>
      </c>
      <c r="B2848" s="44" t="b" cm="1">
        <f t="array" ref="B2848">AND(分科號=INDEX(E:E,ROW()),INDEX(D:D,ROW())&gt;=分起日,INDEX(D:D,ROW())&lt;=分訖日,IF(分專案="全部",TRUE,INDEX(J:J,ROW())=分專案))</f>
        <v>0</v>
      </c>
      <c r="C2848" s="45" cm="1">
        <f t="array" ref="C2848">IF(INDEX(F:F,ROW())&lt;&gt;"",INDEX(F:F,ROW()),IF(INDEX(E:E,ROW())&lt;&gt;0,INDEX(C:C,ROW()-1),0))</f>
        <v>0</v>
      </c>
      <c r="D2848" s="44" cm="1">
        <f t="array" ref="D2848">IF(INDEX(G:G,ROW())&lt;&gt;"",INDEX(G:G,ROW()),IF(INDEX(E:E,ROW())&lt;&gt;0,INDEX(D:D,ROW()-1),0))</f>
        <v>0</v>
      </c>
      <c r="E2848" s="217" cm="1">
        <f t="array" ref="E2848">IF(INDEX(I:I,ROW())&lt;&gt;"",VALUE(TRIM(LEFT(INDEX(I:I,ROW()),6))),0)</f>
        <v>0</v>
      </c>
      <c r="F2848" s="283"/>
      <c r="G2848" s="287"/>
      <c r="H2848" s="302"/>
      <c r="I2848" s="288"/>
      <c r="J2848" s="302"/>
      <c r="K2848" s="303"/>
      <c r="L2848" s="50"/>
      <c r="M2848" s="63"/>
    </row>
    <row r="2849" spans="1:13">
      <c r="A2849" s="44" cm="1">
        <f t="array" aca="1" ref="A2849" ca="1">IF(INDEX(B:B,ROW()),COUNTIF(OFFSET(INDEX(B:B,ROW()),ROW()*-1+6,,ROW()-5),TRUE),0)</f>
        <v>0</v>
      </c>
      <c r="B2849" s="44" t="b" cm="1">
        <f t="array" ref="B2849">AND(分科號=INDEX(E:E,ROW()),INDEX(D:D,ROW())&gt;=分起日,INDEX(D:D,ROW())&lt;=分訖日,IF(分專案="全部",TRUE,INDEX(J:J,ROW())=分專案))</f>
        <v>0</v>
      </c>
      <c r="C2849" s="45" cm="1">
        <f t="array" ref="C2849">IF(INDEX(F:F,ROW())&lt;&gt;"",INDEX(F:F,ROW()),IF(INDEX(E:E,ROW())&lt;&gt;0,INDEX(C:C,ROW()-1),0))</f>
        <v>0</v>
      </c>
      <c r="D2849" s="44" cm="1">
        <f t="array" ref="D2849">IF(INDEX(G:G,ROW())&lt;&gt;"",INDEX(G:G,ROW()),IF(INDEX(E:E,ROW())&lt;&gt;0,INDEX(D:D,ROW()-1),0))</f>
        <v>0</v>
      </c>
      <c r="E2849" s="217" cm="1">
        <f t="array" ref="E2849">IF(INDEX(I:I,ROW())&lt;&gt;"",VALUE(TRIM(LEFT(INDEX(I:I,ROW()),6))),0)</f>
        <v>0</v>
      </c>
      <c r="F2849" s="283"/>
      <c r="G2849" s="287"/>
      <c r="H2849" s="302"/>
      <c r="I2849" s="288"/>
      <c r="J2849" s="302"/>
      <c r="K2849" s="303"/>
      <c r="L2849" s="50"/>
      <c r="M2849" s="63"/>
    </row>
    <row r="2850" spans="1:13">
      <c r="A2850" s="44" cm="1">
        <f t="array" aca="1" ref="A2850" ca="1">IF(INDEX(B:B,ROW()),COUNTIF(OFFSET(INDEX(B:B,ROW()),ROW()*-1+6,,ROW()-5),TRUE),0)</f>
        <v>0</v>
      </c>
      <c r="B2850" s="44" t="b" cm="1">
        <f t="array" ref="B2850">AND(分科號=INDEX(E:E,ROW()),INDEX(D:D,ROW())&gt;=分起日,INDEX(D:D,ROW())&lt;=分訖日,IF(分專案="全部",TRUE,INDEX(J:J,ROW())=分專案))</f>
        <v>0</v>
      </c>
      <c r="C2850" s="45" cm="1">
        <f t="array" ref="C2850">IF(INDEX(F:F,ROW())&lt;&gt;"",INDEX(F:F,ROW()),IF(INDEX(E:E,ROW())&lt;&gt;0,INDEX(C:C,ROW()-1),0))</f>
        <v>0</v>
      </c>
      <c r="D2850" s="44" cm="1">
        <f t="array" ref="D2850">IF(INDEX(G:G,ROW())&lt;&gt;"",INDEX(G:G,ROW()),IF(INDEX(E:E,ROW())&lt;&gt;0,INDEX(D:D,ROW()-1),0))</f>
        <v>0</v>
      </c>
      <c r="E2850" s="217" cm="1">
        <f t="array" ref="E2850">IF(INDEX(I:I,ROW())&lt;&gt;"",VALUE(TRIM(LEFT(INDEX(I:I,ROW()),6))),0)</f>
        <v>0</v>
      </c>
      <c r="F2850" s="283"/>
      <c r="G2850" s="287"/>
      <c r="H2850" s="302"/>
      <c r="I2850" s="288"/>
      <c r="J2850" s="302"/>
      <c r="K2850" s="303"/>
      <c r="L2850" s="50"/>
      <c r="M2850" s="63"/>
    </row>
    <row r="2851" spans="1:13">
      <c r="A2851" s="44" cm="1">
        <f t="array" aca="1" ref="A2851" ca="1">IF(INDEX(B:B,ROW()),COUNTIF(OFFSET(INDEX(B:B,ROW()),ROW()*-1+6,,ROW()-5),TRUE),0)</f>
        <v>0</v>
      </c>
      <c r="B2851" s="44" t="b" cm="1">
        <f t="array" ref="B2851">AND(分科號=INDEX(E:E,ROW()),INDEX(D:D,ROW())&gt;=分起日,INDEX(D:D,ROW())&lt;=分訖日,IF(分專案="全部",TRUE,INDEX(J:J,ROW())=分專案))</f>
        <v>0</v>
      </c>
      <c r="C2851" s="45" cm="1">
        <f t="array" ref="C2851">IF(INDEX(F:F,ROW())&lt;&gt;"",INDEX(F:F,ROW()),IF(INDEX(E:E,ROW())&lt;&gt;0,INDEX(C:C,ROW()-1),0))</f>
        <v>0</v>
      </c>
      <c r="D2851" s="44" cm="1">
        <f t="array" ref="D2851">IF(INDEX(G:G,ROW())&lt;&gt;"",INDEX(G:G,ROW()),IF(INDEX(E:E,ROW())&lt;&gt;0,INDEX(D:D,ROW()-1),0))</f>
        <v>0</v>
      </c>
      <c r="E2851" s="217" cm="1">
        <f t="array" ref="E2851">IF(INDEX(I:I,ROW())&lt;&gt;"",VALUE(TRIM(LEFT(INDEX(I:I,ROW()),6))),0)</f>
        <v>0</v>
      </c>
      <c r="F2851" s="283"/>
      <c r="G2851" s="287"/>
      <c r="H2851" s="302"/>
      <c r="I2851" s="288"/>
      <c r="J2851" s="302"/>
      <c r="K2851" s="303"/>
      <c r="L2851" s="50"/>
      <c r="M2851" s="63"/>
    </row>
    <row r="2852" spans="1:13">
      <c r="A2852" s="44" cm="1">
        <f t="array" aca="1" ref="A2852" ca="1">IF(INDEX(B:B,ROW()),COUNTIF(OFFSET(INDEX(B:B,ROW()),ROW()*-1+6,,ROW()-5),TRUE),0)</f>
        <v>0</v>
      </c>
      <c r="B2852" s="44" t="b" cm="1">
        <f t="array" ref="B2852">AND(分科號=INDEX(E:E,ROW()),INDEX(D:D,ROW())&gt;=分起日,INDEX(D:D,ROW())&lt;=分訖日,IF(分專案="全部",TRUE,INDEX(J:J,ROW())=分專案))</f>
        <v>0</v>
      </c>
      <c r="C2852" s="45" cm="1">
        <f t="array" ref="C2852">IF(INDEX(F:F,ROW())&lt;&gt;"",INDEX(F:F,ROW()),IF(INDEX(E:E,ROW())&lt;&gt;0,INDEX(C:C,ROW()-1),0))</f>
        <v>0</v>
      </c>
      <c r="D2852" s="44" cm="1">
        <f t="array" ref="D2852">IF(INDEX(G:G,ROW())&lt;&gt;"",INDEX(G:G,ROW()),IF(INDEX(E:E,ROW())&lt;&gt;0,INDEX(D:D,ROW()-1),0))</f>
        <v>0</v>
      </c>
      <c r="E2852" s="217" cm="1">
        <f t="array" ref="E2852">IF(INDEX(I:I,ROW())&lt;&gt;"",VALUE(TRIM(LEFT(INDEX(I:I,ROW()),6))),0)</f>
        <v>0</v>
      </c>
      <c r="F2852" s="283"/>
      <c r="G2852" s="287"/>
      <c r="H2852" s="302"/>
      <c r="I2852" s="288"/>
      <c r="J2852" s="302"/>
      <c r="K2852" s="303"/>
      <c r="L2852" s="50"/>
      <c r="M2852" s="63"/>
    </row>
    <row r="2853" spans="1:13">
      <c r="A2853" s="44" cm="1">
        <f t="array" aca="1" ref="A2853" ca="1">IF(INDEX(B:B,ROW()),COUNTIF(OFFSET(INDEX(B:B,ROW()),ROW()*-1+6,,ROW()-5),TRUE),0)</f>
        <v>0</v>
      </c>
      <c r="B2853" s="44" t="b" cm="1">
        <f t="array" ref="B2853">AND(分科號=INDEX(E:E,ROW()),INDEX(D:D,ROW())&gt;=分起日,INDEX(D:D,ROW())&lt;=分訖日,IF(分專案="全部",TRUE,INDEX(J:J,ROW())=分專案))</f>
        <v>0</v>
      </c>
      <c r="C2853" s="45" cm="1">
        <f t="array" ref="C2853">IF(INDEX(F:F,ROW())&lt;&gt;"",INDEX(F:F,ROW()),IF(INDEX(E:E,ROW())&lt;&gt;0,INDEX(C:C,ROW()-1),0))</f>
        <v>0</v>
      </c>
      <c r="D2853" s="44" cm="1">
        <f t="array" ref="D2853">IF(INDEX(G:G,ROW())&lt;&gt;"",INDEX(G:G,ROW()),IF(INDEX(E:E,ROW())&lt;&gt;0,INDEX(D:D,ROW()-1),0))</f>
        <v>0</v>
      </c>
      <c r="E2853" s="217" cm="1">
        <f t="array" ref="E2853">IF(INDEX(I:I,ROW())&lt;&gt;"",VALUE(TRIM(LEFT(INDEX(I:I,ROW()),6))),0)</f>
        <v>0</v>
      </c>
      <c r="F2853" s="283"/>
      <c r="G2853" s="287"/>
      <c r="H2853" s="302"/>
      <c r="I2853" s="288"/>
      <c r="J2853" s="302"/>
      <c r="K2853" s="303"/>
      <c r="L2853" s="50"/>
      <c r="M2853" s="63"/>
    </row>
    <row r="2854" spans="1:13">
      <c r="A2854" s="44" cm="1">
        <f t="array" aca="1" ref="A2854" ca="1">IF(INDEX(B:B,ROW()),COUNTIF(OFFSET(INDEX(B:B,ROW()),ROW()*-1+6,,ROW()-5),TRUE),0)</f>
        <v>0</v>
      </c>
      <c r="B2854" s="44" t="b" cm="1">
        <f t="array" ref="B2854">AND(分科號=INDEX(E:E,ROW()),INDEX(D:D,ROW())&gt;=分起日,INDEX(D:D,ROW())&lt;=分訖日,IF(分專案="全部",TRUE,INDEX(J:J,ROW())=分專案))</f>
        <v>0</v>
      </c>
      <c r="C2854" s="45" cm="1">
        <f t="array" ref="C2854">IF(INDEX(F:F,ROW())&lt;&gt;"",INDEX(F:F,ROW()),IF(INDEX(E:E,ROW())&lt;&gt;0,INDEX(C:C,ROW()-1),0))</f>
        <v>0</v>
      </c>
      <c r="D2854" s="44" cm="1">
        <f t="array" ref="D2854">IF(INDEX(G:G,ROW())&lt;&gt;"",INDEX(G:G,ROW()),IF(INDEX(E:E,ROW())&lt;&gt;0,INDEX(D:D,ROW()-1),0))</f>
        <v>0</v>
      </c>
      <c r="E2854" s="217" cm="1">
        <f t="array" ref="E2854">IF(INDEX(I:I,ROW())&lt;&gt;"",VALUE(TRIM(LEFT(INDEX(I:I,ROW()),6))),0)</f>
        <v>0</v>
      </c>
      <c r="F2854" s="283"/>
      <c r="G2854" s="287"/>
      <c r="H2854" s="302"/>
      <c r="I2854" s="288"/>
      <c r="J2854" s="302"/>
      <c r="K2854" s="303"/>
      <c r="L2854" s="50"/>
      <c r="M2854" s="63"/>
    </row>
    <row r="2855" spans="1:13">
      <c r="A2855" s="44" cm="1">
        <f t="array" aca="1" ref="A2855" ca="1">IF(INDEX(B:B,ROW()),COUNTIF(OFFSET(INDEX(B:B,ROW()),ROW()*-1+6,,ROW()-5),TRUE),0)</f>
        <v>0</v>
      </c>
      <c r="B2855" s="44" t="b" cm="1">
        <f t="array" ref="B2855">AND(分科號=INDEX(E:E,ROW()),INDEX(D:D,ROW())&gt;=分起日,INDEX(D:D,ROW())&lt;=分訖日,IF(分專案="全部",TRUE,INDEX(J:J,ROW())=分專案))</f>
        <v>0</v>
      </c>
      <c r="C2855" s="45" cm="1">
        <f t="array" ref="C2855">IF(INDEX(F:F,ROW())&lt;&gt;"",INDEX(F:F,ROW()),IF(INDEX(E:E,ROW())&lt;&gt;0,INDEX(C:C,ROW()-1),0))</f>
        <v>0</v>
      </c>
      <c r="D2855" s="44" cm="1">
        <f t="array" ref="D2855">IF(INDEX(G:G,ROW())&lt;&gt;"",INDEX(G:G,ROW()),IF(INDEX(E:E,ROW())&lt;&gt;0,INDEX(D:D,ROW()-1),0))</f>
        <v>0</v>
      </c>
      <c r="E2855" s="217" cm="1">
        <f t="array" ref="E2855">IF(INDEX(I:I,ROW())&lt;&gt;"",VALUE(TRIM(LEFT(INDEX(I:I,ROW()),6))),0)</f>
        <v>0</v>
      </c>
      <c r="F2855" s="283"/>
      <c r="G2855" s="287"/>
      <c r="H2855" s="302"/>
      <c r="I2855" s="288"/>
      <c r="J2855" s="302"/>
      <c r="K2855" s="303"/>
      <c r="L2855" s="50"/>
      <c r="M2855" s="63"/>
    </row>
    <row r="2856" spans="1:13">
      <c r="A2856" s="44" cm="1">
        <f t="array" aca="1" ref="A2856" ca="1">IF(INDEX(B:B,ROW()),COUNTIF(OFFSET(INDEX(B:B,ROW()),ROW()*-1+6,,ROW()-5),TRUE),0)</f>
        <v>0</v>
      </c>
      <c r="B2856" s="44" t="b" cm="1">
        <f t="array" ref="B2856">AND(分科號=INDEX(E:E,ROW()),INDEX(D:D,ROW())&gt;=分起日,INDEX(D:D,ROW())&lt;=分訖日,IF(分專案="全部",TRUE,INDEX(J:J,ROW())=分專案))</f>
        <v>0</v>
      </c>
      <c r="C2856" s="45" cm="1">
        <f t="array" ref="C2856">IF(INDEX(F:F,ROW())&lt;&gt;"",INDEX(F:F,ROW()),IF(INDEX(E:E,ROW())&lt;&gt;0,INDEX(C:C,ROW()-1),0))</f>
        <v>0</v>
      </c>
      <c r="D2856" s="44" cm="1">
        <f t="array" ref="D2856">IF(INDEX(G:G,ROW())&lt;&gt;"",INDEX(G:G,ROW()),IF(INDEX(E:E,ROW())&lt;&gt;0,INDEX(D:D,ROW()-1),0))</f>
        <v>0</v>
      </c>
      <c r="E2856" s="217" cm="1">
        <f t="array" ref="E2856">IF(INDEX(I:I,ROW())&lt;&gt;"",VALUE(TRIM(LEFT(INDEX(I:I,ROW()),6))),0)</f>
        <v>0</v>
      </c>
      <c r="F2856" s="283"/>
      <c r="G2856" s="287"/>
      <c r="H2856" s="302"/>
      <c r="I2856" s="288"/>
      <c r="J2856" s="302"/>
      <c r="K2856" s="303"/>
      <c r="L2856" s="50"/>
      <c r="M2856" s="63"/>
    </row>
    <row r="2857" spans="1:13">
      <c r="A2857" s="44" cm="1">
        <f t="array" aca="1" ref="A2857" ca="1">IF(INDEX(B:B,ROW()),COUNTIF(OFFSET(INDEX(B:B,ROW()),ROW()*-1+6,,ROW()-5),TRUE),0)</f>
        <v>0</v>
      </c>
      <c r="B2857" s="44" t="b" cm="1">
        <f t="array" ref="B2857">AND(分科號=INDEX(E:E,ROW()),INDEX(D:D,ROW())&gt;=分起日,INDEX(D:D,ROW())&lt;=分訖日,IF(分專案="全部",TRUE,INDEX(J:J,ROW())=分專案))</f>
        <v>0</v>
      </c>
      <c r="C2857" s="45" cm="1">
        <f t="array" ref="C2857">IF(INDEX(F:F,ROW())&lt;&gt;"",INDEX(F:F,ROW()),IF(INDEX(E:E,ROW())&lt;&gt;0,INDEX(C:C,ROW()-1),0))</f>
        <v>0</v>
      </c>
      <c r="D2857" s="44" cm="1">
        <f t="array" ref="D2857">IF(INDEX(G:G,ROW())&lt;&gt;"",INDEX(G:G,ROW()),IF(INDEX(E:E,ROW())&lt;&gt;0,INDEX(D:D,ROW()-1),0))</f>
        <v>0</v>
      </c>
      <c r="E2857" s="217" cm="1">
        <f t="array" ref="E2857">IF(INDEX(I:I,ROW())&lt;&gt;"",VALUE(TRIM(LEFT(INDEX(I:I,ROW()),6))),0)</f>
        <v>0</v>
      </c>
      <c r="F2857" s="283"/>
      <c r="G2857" s="287"/>
      <c r="H2857" s="302"/>
      <c r="I2857" s="288"/>
      <c r="J2857" s="302"/>
      <c r="K2857" s="303"/>
      <c r="L2857" s="50"/>
      <c r="M2857" s="63"/>
    </row>
    <row r="2858" spans="1:13">
      <c r="A2858" s="44" cm="1">
        <f t="array" aca="1" ref="A2858" ca="1">IF(INDEX(B:B,ROW()),COUNTIF(OFFSET(INDEX(B:B,ROW()),ROW()*-1+6,,ROW()-5),TRUE),0)</f>
        <v>0</v>
      </c>
      <c r="B2858" s="44" t="b" cm="1">
        <f t="array" ref="B2858">AND(分科號=INDEX(E:E,ROW()),INDEX(D:D,ROW())&gt;=分起日,INDEX(D:D,ROW())&lt;=分訖日,IF(分專案="全部",TRUE,INDEX(J:J,ROW())=分專案))</f>
        <v>0</v>
      </c>
      <c r="C2858" s="45" cm="1">
        <f t="array" ref="C2858">IF(INDEX(F:F,ROW())&lt;&gt;"",INDEX(F:F,ROW()),IF(INDEX(E:E,ROW())&lt;&gt;0,INDEX(C:C,ROW()-1),0))</f>
        <v>0</v>
      </c>
      <c r="D2858" s="44" cm="1">
        <f t="array" ref="D2858">IF(INDEX(G:G,ROW())&lt;&gt;"",INDEX(G:G,ROW()),IF(INDEX(E:E,ROW())&lt;&gt;0,INDEX(D:D,ROW()-1),0))</f>
        <v>0</v>
      </c>
      <c r="E2858" s="217" cm="1">
        <f t="array" ref="E2858">IF(INDEX(I:I,ROW())&lt;&gt;"",VALUE(TRIM(LEFT(INDEX(I:I,ROW()),6))),0)</f>
        <v>0</v>
      </c>
      <c r="F2858" s="283"/>
      <c r="G2858" s="287"/>
      <c r="H2858" s="302"/>
      <c r="I2858" s="288"/>
      <c r="J2858" s="302"/>
      <c r="K2858" s="303"/>
      <c r="L2858" s="50"/>
      <c r="M2858" s="63"/>
    </row>
    <row r="2859" spans="1:13">
      <c r="A2859" s="44" cm="1">
        <f t="array" aca="1" ref="A2859" ca="1">IF(INDEX(B:B,ROW()),COUNTIF(OFFSET(INDEX(B:B,ROW()),ROW()*-1+6,,ROW()-5),TRUE),0)</f>
        <v>0</v>
      </c>
      <c r="B2859" s="44" t="b" cm="1">
        <f t="array" ref="B2859">AND(分科號=INDEX(E:E,ROW()),INDEX(D:D,ROW())&gt;=分起日,INDEX(D:D,ROW())&lt;=分訖日,IF(分專案="全部",TRUE,INDEX(J:J,ROW())=分專案))</f>
        <v>0</v>
      </c>
      <c r="C2859" s="45" cm="1">
        <f t="array" ref="C2859">IF(INDEX(F:F,ROW())&lt;&gt;"",INDEX(F:F,ROW()),IF(INDEX(E:E,ROW())&lt;&gt;0,INDEX(C:C,ROW()-1),0))</f>
        <v>0</v>
      </c>
      <c r="D2859" s="44" cm="1">
        <f t="array" ref="D2859">IF(INDEX(G:G,ROW())&lt;&gt;"",INDEX(G:G,ROW()),IF(INDEX(E:E,ROW())&lt;&gt;0,INDEX(D:D,ROW()-1),0))</f>
        <v>0</v>
      </c>
      <c r="E2859" s="217" cm="1">
        <f t="array" ref="E2859">IF(INDEX(I:I,ROW())&lt;&gt;"",VALUE(TRIM(LEFT(INDEX(I:I,ROW()),6))),0)</f>
        <v>0</v>
      </c>
      <c r="F2859" s="283"/>
      <c r="G2859" s="287"/>
      <c r="H2859" s="302"/>
      <c r="I2859" s="288"/>
      <c r="J2859" s="302"/>
      <c r="K2859" s="303"/>
      <c r="L2859" s="50"/>
      <c r="M2859" s="63"/>
    </row>
    <row r="2860" spans="1:13">
      <c r="A2860" s="44" cm="1">
        <f t="array" aca="1" ref="A2860" ca="1">IF(INDEX(B:B,ROW()),COUNTIF(OFFSET(INDEX(B:B,ROW()),ROW()*-1+6,,ROW()-5),TRUE),0)</f>
        <v>0</v>
      </c>
      <c r="B2860" s="44" t="b" cm="1">
        <f t="array" ref="B2860">AND(分科號=INDEX(E:E,ROW()),INDEX(D:D,ROW())&gt;=分起日,INDEX(D:D,ROW())&lt;=分訖日,IF(分專案="全部",TRUE,INDEX(J:J,ROW())=分專案))</f>
        <v>0</v>
      </c>
      <c r="C2860" s="45" cm="1">
        <f t="array" ref="C2860">IF(INDEX(F:F,ROW())&lt;&gt;"",INDEX(F:F,ROW()),IF(INDEX(E:E,ROW())&lt;&gt;0,INDEX(C:C,ROW()-1),0))</f>
        <v>0</v>
      </c>
      <c r="D2860" s="44" cm="1">
        <f t="array" ref="D2860">IF(INDEX(G:G,ROW())&lt;&gt;"",INDEX(G:G,ROW()),IF(INDEX(E:E,ROW())&lt;&gt;0,INDEX(D:D,ROW()-1),0))</f>
        <v>0</v>
      </c>
      <c r="E2860" s="217" cm="1">
        <f t="array" ref="E2860">IF(INDEX(I:I,ROW())&lt;&gt;"",VALUE(TRIM(LEFT(INDEX(I:I,ROW()),6))),0)</f>
        <v>0</v>
      </c>
      <c r="F2860" s="283"/>
      <c r="G2860" s="287"/>
      <c r="H2860" s="302"/>
      <c r="I2860" s="288"/>
      <c r="J2860" s="302"/>
      <c r="K2860" s="303"/>
      <c r="L2860" s="50"/>
      <c r="M2860" s="63"/>
    </row>
    <row r="2861" spans="1:13">
      <c r="A2861" s="44" cm="1">
        <f t="array" aca="1" ref="A2861" ca="1">IF(INDEX(B:B,ROW()),COUNTIF(OFFSET(INDEX(B:B,ROW()),ROW()*-1+6,,ROW()-5),TRUE),0)</f>
        <v>0</v>
      </c>
      <c r="B2861" s="44" t="b" cm="1">
        <f t="array" ref="B2861">AND(分科號=INDEX(E:E,ROW()),INDEX(D:D,ROW())&gt;=分起日,INDEX(D:D,ROW())&lt;=分訖日,IF(分專案="全部",TRUE,INDEX(J:J,ROW())=分專案))</f>
        <v>0</v>
      </c>
      <c r="C2861" s="45" cm="1">
        <f t="array" ref="C2861">IF(INDEX(F:F,ROW())&lt;&gt;"",INDEX(F:F,ROW()),IF(INDEX(E:E,ROW())&lt;&gt;0,INDEX(C:C,ROW()-1),0))</f>
        <v>0</v>
      </c>
      <c r="D2861" s="44" cm="1">
        <f t="array" ref="D2861">IF(INDEX(G:G,ROW())&lt;&gt;"",INDEX(G:G,ROW()),IF(INDEX(E:E,ROW())&lt;&gt;0,INDEX(D:D,ROW()-1),0))</f>
        <v>0</v>
      </c>
      <c r="E2861" s="217" cm="1">
        <f t="array" ref="E2861">IF(INDEX(I:I,ROW())&lt;&gt;"",VALUE(TRIM(LEFT(INDEX(I:I,ROW()),6))),0)</f>
        <v>0</v>
      </c>
      <c r="F2861" s="283"/>
      <c r="G2861" s="287"/>
      <c r="H2861" s="302"/>
      <c r="I2861" s="288"/>
      <c r="J2861" s="302"/>
      <c r="K2861" s="303"/>
      <c r="L2861" s="50"/>
      <c r="M2861" s="63"/>
    </row>
    <row r="2862" spans="1:13">
      <c r="A2862" s="44" cm="1">
        <f t="array" aca="1" ref="A2862" ca="1">IF(INDEX(B:B,ROW()),COUNTIF(OFFSET(INDEX(B:B,ROW()),ROW()*-1+6,,ROW()-5),TRUE),0)</f>
        <v>0</v>
      </c>
      <c r="B2862" s="44" t="b" cm="1">
        <f t="array" ref="B2862">AND(分科號=INDEX(E:E,ROW()),INDEX(D:D,ROW())&gt;=分起日,INDEX(D:D,ROW())&lt;=分訖日,IF(分專案="全部",TRUE,INDEX(J:J,ROW())=分專案))</f>
        <v>0</v>
      </c>
      <c r="C2862" s="45" cm="1">
        <f t="array" ref="C2862">IF(INDEX(F:F,ROW())&lt;&gt;"",INDEX(F:F,ROW()),IF(INDEX(E:E,ROW())&lt;&gt;0,INDEX(C:C,ROW()-1),0))</f>
        <v>0</v>
      </c>
      <c r="D2862" s="44" cm="1">
        <f t="array" ref="D2862">IF(INDEX(G:G,ROW())&lt;&gt;"",INDEX(G:G,ROW()),IF(INDEX(E:E,ROW())&lt;&gt;0,INDEX(D:D,ROW()-1),0))</f>
        <v>0</v>
      </c>
      <c r="E2862" s="217" cm="1">
        <f t="array" ref="E2862">IF(INDEX(I:I,ROW())&lt;&gt;"",VALUE(TRIM(LEFT(INDEX(I:I,ROW()),6))),0)</f>
        <v>0</v>
      </c>
      <c r="F2862" s="283"/>
      <c r="G2862" s="287"/>
      <c r="H2862" s="302"/>
      <c r="I2862" s="288"/>
      <c r="J2862" s="302"/>
      <c r="K2862" s="303"/>
      <c r="L2862" s="50"/>
      <c r="M2862" s="63"/>
    </row>
    <row r="2863" spans="1:13">
      <c r="A2863" s="44" cm="1">
        <f t="array" aca="1" ref="A2863" ca="1">IF(INDEX(B:B,ROW()),COUNTIF(OFFSET(INDEX(B:B,ROW()),ROW()*-1+6,,ROW()-5),TRUE),0)</f>
        <v>0</v>
      </c>
      <c r="B2863" s="44" t="b" cm="1">
        <f t="array" ref="B2863">AND(分科號=INDEX(E:E,ROW()),INDEX(D:D,ROW())&gt;=分起日,INDEX(D:D,ROW())&lt;=分訖日,IF(分專案="全部",TRUE,INDEX(J:J,ROW())=分專案))</f>
        <v>0</v>
      </c>
      <c r="C2863" s="45" cm="1">
        <f t="array" ref="C2863">IF(INDEX(F:F,ROW())&lt;&gt;"",INDEX(F:F,ROW()),IF(INDEX(E:E,ROW())&lt;&gt;0,INDEX(C:C,ROW()-1),0))</f>
        <v>0</v>
      </c>
      <c r="D2863" s="44" cm="1">
        <f t="array" ref="D2863">IF(INDEX(G:G,ROW())&lt;&gt;"",INDEX(G:G,ROW()),IF(INDEX(E:E,ROW())&lt;&gt;0,INDEX(D:D,ROW()-1),0))</f>
        <v>0</v>
      </c>
      <c r="E2863" s="217" cm="1">
        <f t="array" ref="E2863">IF(INDEX(I:I,ROW())&lt;&gt;"",VALUE(TRIM(LEFT(INDEX(I:I,ROW()),6))),0)</f>
        <v>0</v>
      </c>
      <c r="F2863" s="283"/>
      <c r="G2863" s="287"/>
      <c r="H2863" s="302"/>
      <c r="I2863" s="288"/>
      <c r="J2863" s="302"/>
      <c r="K2863" s="303"/>
      <c r="L2863" s="50"/>
      <c r="M2863" s="63"/>
    </row>
    <row r="2864" spans="1:13">
      <c r="A2864" s="44" cm="1">
        <f t="array" aca="1" ref="A2864" ca="1">IF(INDEX(B:B,ROW()),COUNTIF(OFFSET(INDEX(B:B,ROW()),ROW()*-1+6,,ROW()-5),TRUE),0)</f>
        <v>0</v>
      </c>
      <c r="B2864" s="44" t="b" cm="1">
        <f t="array" ref="B2864">AND(分科號=INDEX(E:E,ROW()),INDEX(D:D,ROW())&gt;=分起日,INDEX(D:D,ROW())&lt;=分訖日,IF(分專案="全部",TRUE,INDEX(J:J,ROW())=分專案))</f>
        <v>0</v>
      </c>
      <c r="C2864" s="45" cm="1">
        <f t="array" ref="C2864">IF(INDEX(F:F,ROW())&lt;&gt;"",INDEX(F:F,ROW()),IF(INDEX(E:E,ROW())&lt;&gt;0,INDEX(C:C,ROW()-1),0))</f>
        <v>0</v>
      </c>
      <c r="D2864" s="44" cm="1">
        <f t="array" ref="D2864">IF(INDEX(G:G,ROW())&lt;&gt;"",INDEX(G:G,ROW()),IF(INDEX(E:E,ROW())&lt;&gt;0,INDEX(D:D,ROW()-1),0))</f>
        <v>0</v>
      </c>
      <c r="E2864" s="217" cm="1">
        <f t="array" ref="E2864">IF(INDEX(I:I,ROW())&lt;&gt;"",VALUE(TRIM(LEFT(INDEX(I:I,ROW()),6))),0)</f>
        <v>0</v>
      </c>
      <c r="F2864" s="283"/>
      <c r="G2864" s="287"/>
      <c r="H2864" s="302"/>
      <c r="I2864" s="288"/>
      <c r="J2864" s="302"/>
      <c r="K2864" s="303"/>
      <c r="L2864" s="50"/>
      <c r="M2864" s="63"/>
    </row>
    <row r="2865" spans="1:13">
      <c r="A2865" s="44" cm="1">
        <f t="array" aca="1" ref="A2865" ca="1">IF(INDEX(B:B,ROW()),COUNTIF(OFFSET(INDEX(B:B,ROW()),ROW()*-1+6,,ROW()-5),TRUE),0)</f>
        <v>0</v>
      </c>
      <c r="B2865" s="44" t="b" cm="1">
        <f t="array" ref="B2865">AND(分科號=INDEX(E:E,ROW()),INDEX(D:D,ROW())&gt;=分起日,INDEX(D:D,ROW())&lt;=分訖日,IF(分專案="全部",TRUE,INDEX(J:J,ROW())=分專案))</f>
        <v>0</v>
      </c>
      <c r="C2865" s="45" cm="1">
        <f t="array" ref="C2865">IF(INDEX(F:F,ROW())&lt;&gt;"",INDEX(F:F,ROW()),IF(INDEX(E:E,ROW())&lt;&gt;0,INDEX(C:C,ROW()-1),0))</f>
        <v>0</v>
      </c>
      <c r="D2865" s="44" cm="1">
        <f t="array" ref="D2865">IF(INDEX(G:G,ROW())&lt;&gt;"",INDEX(G:G,ROW()),IF(INDEX(E:E,ROW())&lt;&gt;0,INDEX(D:D,ROW()-1),0))</f>
        <v>0</v>
      </c>
      <c r="E2865" s="217" cm="1">
        <f t="array" ref="E2865">IF(INDEX(I:I,ROW())&lt;&gt;"",VALUE(TRIM(LEFT(INDEX(I:I,ROW()),6))),0)</f>
        <v>0</v>
      </c>
      <c r="F2865" s="283"/>
      <c r="G2865" s="287"/>
      <c r="H2865" s="302"/>
      <c r="I2865" s="288"/>
      <c r="J2865" s="302"/>
      <c r="K2865" s="303"/>
      <c r="L2865" s="50"/>
      <c r="M2865" s="63"/>
    </row>
    <row r="2866" spans="1:13">
      <c r="A2866" s="44" cm="1">
        <f t="array" aca="1" ref="A2866" ca="1">IF(INDEX(B:B,ROW()),COUNTIF(OFFSET(INDEX(B:B,ROW()),ROW()*-1+6,,ROW()-5),TRUE),0)</f>
        <v>0</v>
      </c>
      <c r="B2866" s="44" t="b" cm="1">
        <f t="array" ref="B2866">AND(分科號=INDEX(E:E,ROW()),INDEX(D:D,ROW())&gt;=分起日,INDEX(D:D,ROW())&lt;=分訖日,IF(分專案="全部",TRUE,INDEX(J:J,ROW())=分專案))</f>
        <v>0</v>
      </c>
      <c r="C2866" s="45" cm="1">
        <f t="array" ref="C2866">IF(INDEX(F:F,ROW())&lt;&gt;"",INDEX(F:F,ROW()),IF(INDEX(E:E,ROW())&lt;&gt;0,INDEX(C:C,ROW()-1),0))</f>
        <v>0</v>
      </c>
      <c r="D2866" s="44" cm="1">
        <f t="array" ref="D2866">IF(INDEX(G:G,ROW())&lt;&gt;"",INDEX(G:G,ROW()),IF(INDEX(E:E,ROW())&lt;&gt;0,INDEX(D:D,ROW()-1),0))</f>
        <v>0</v>
      </c>
      <c r="E2866" s="217" cm="1">
        <f t="array" ref="E2866">IF(INDEX(I:I,ROW())&lt;&gt;"",VALUE(TRIM(LEFT(INDEX(I:I,ROW()),6))),0)</f>
        <v>0</v>
      </c>
      <c r="F2866" s="283"/>
      <c r="G2866" s="287"/>
      <c r="H2866" s="302"/>
      <c r="I2866" s="288"/>
      <c r="J2866" s="302"/>
      <c r="K2866" s="303"/>
      <c r="L2866" s="50"/>
      <c r="M2866" s="63"/>
    </row>
    <row r="2867" spans="1:13">
      <c r="A2867" s="44" cm="1">
        <f t="array" aca="1" ref="A2867" ca="1">IF(INDEX(B:B,ROW()),COUNTIF(OFFSET(INDEX(B:B,ROW()),ROW()*-1+6,,ROW()-5),TRUE),0)</f>
        <v>0</v>
      </c>
      <c r="B2867" s="44" t="b" cm="1">
        <f t="array" ref="B2867">AND(分科號=INDEX(E:E,ROW()),INDEX(D:D,ROW())&gt;=分起日,INDEX(D:D,ROW())&lt;=分訖日,IF(分專案="全部",TRUE,INDEX(J:J,ROW())=分專案))</f>
        <v>0</v>
      </c>
      <c r="C2867" s="45" cm="1">
        <f t="array" ref="C2867">IF(INDEX(F:F,ROW())&lt;&gt;"",INDEX(F:F,ROW()),IF(INDEX(E:E,ROW())&lt;&gt;0,INDEX(C:C,ROW()-1),0))</f>
        <v>0</v>
      </c>
      <c r="D2867" s="44" cm="1">
        <f t="array" ref="D2867">IF(INDEX(G:G,ROW())&lt;&gt;"",INDEX(G:G,ROW()),IF(INDEX(E:E,ROW())&lt;&gt;0,INDEX(D:D,ROW()-1),0))</f>
        <v>0</v>
      </c>
      <c r="E2867" s="217" cm="1">
        <f t="array" ref="E2867">IF(INDEX(I:I,ROW())&lt;&gt;"",VALUE(TRIM(LEFT(INDEX(I:I,ROW()),6))),0)</f>
        <v>0</v>
      </c>
      <c r="F2867" s="283"/>
      <c r="G2867" s="287"/>
      <c r="H2867" s="302"/>
      <c r="I2867" s="288"/>
      <c r="J2867" s="302"/>
      <c r="K2867" s="303"/>
      <c r="L2867" s="50"/>
      <c r="M2867" s="63"/>
    </row>
    <row r="2868" spans="1:13">
      <c r="A2868" s="44" cm="1">
        <f t="array" aca="1" ref="A2868" ca="1">IF(INDEX(B:B,ROW()),COUNTIF(OFFSET(INDEX(B:B,ROW()),ROW()*-1+6,,ROW()-5),TRUE),0)</f>
        <v>0</v>
      </c>
      <c r="B2868" s="44" t="b" cm="1">
        <f t="array" ref="B2868">AND(分科號=INDEX(E:E,ROW()),INDEX(D:D,ROW())&gt;=分起日,INDEX(D:D,ROW())&lt;=分訖日,IF(分專案="全部",TRUE,INDEX(J:J,ROW())=分專案))</f>
        <v>0</v>
      </c>
      <c r="C2868" s="45" cm="1">
        <f t="array" ref="C2868">IF(INDEX(F:F,ROW())&lt;&gt;"",INDEX(F:F,ROW()),IF(INDEX(E:E,ROW())&lt;&gt;0,INDEX(C:C,ROW()-1),0))</f>
        <v>0</v>
      </c>
      <c r="D2868" s="44" cm="1">
        <f t="array" ref="D2868">IF(INDEX(G:G,ROW())&lt;&gt;"",INDEX(G:G,ROW()),IF(INDEX(E:E,ROW())&lt;&gt;0,INDEX(D:D,ROW()-1),0))</f>
        <v>0</v>
      </c>
      <c r="E2868" s="217" cm="1">
        <f t="array" ref="E2868">IF(INDEX(I:I,ROW())&lt;&gt;"",VALUE(TRIM(LEFT(INDEX(I:I,ROW()),6))),0)</f>
        <v>0</v>
      </c>
      <c r="F2868" s="283"/>
      <c r="G2868" s="287"/>
      <c r="H2868" s="302"/>
      <c r="I2868" s="288"/>
      <c r="J2868" s="302"/>
      <c r="K2868" s="303"/>
      <c r="L2868" s="50"/>
      <c r="M2868" s="63"/>
    </row>
    <row r="2869" spans="1:13">
      <c r="A2869" s="44" cm="1">
        <f t="array" aca="1" ref="A2869" ca="1">IF(INDEX(B:B,ROW()),COUNTIF(OFFSET(INDEX(B:B,ROW()),ROW()*-1+6,,ROW()-5),TRUE),0)</f>
        <v>0</v>
      </c>
      <c r="B2869" s="44" t="b" cm="1">
        <f t="array" ref="B2869">AND(分科號=INDEX(E:E,ROW()),INDEX(D:D,ROW())&gt;=分起日,INDEX(D:D,ROW())&lt;=分訖日,IF(分專案="全部",TRUE,INDEX(J:J,ROW())=分專案))</f>
        <v>0</v>
      </c>
      <c r="C2869" s="45" cm="1">
        <f t="array" ref="C2869">IF(INDEX(F:F,ROW())&lt;&gt;"",INDEX(F:F,ROW()),IF(INDEX(E:E,ROW())&lt;&gt;0,INDEX(C:C,ROW()-1),0))</f>
        <v>0</v>
      </c>
      <c r="D2869" s="44" cm="1">
        <f t="array" ref="D2869">IF(INDEX(G:G,ROW())&lt;&gt;"",INDEX(G:G,ROW()),IF(INDEX(E:E,ROW())&lt;&gt;0,INDEX(D:D,ROW()-1),0))</f>
        <v>0</v>
      </c>
      <c r="E2869" s="217" cm="1">
        <f t="array" ref="E2869">IF(INDEX(I:I,ROW())&lt;&gt;"",VALUE(TRIM(LEFT(INDEX(I:I,ROW()),6))),0)</f>
        <v>0</v>
      </c>
      <c r="F2869" s="283"/>
      <c r="G2869" s="287"/>
      <c r="H2869" s="302"/>
      <c r="I2869" s="288"/>
      <c r="J2869" s="302"/>
      <c r="K2869" s="303"/>
      <c r="L2869" s="50"/>
      <c r="M2869" s="63"/>
    </row>
    <row r="2870" spans="1:13">
      <c r="A2870" s="44" cm="1">
        <f t="array" aca="1" ref="A2870" ca="1">IF(INDEX(B:B,ROW()),COUNTIF(OFFSET(INDEX(B:B,ROW()),ROW()*-1+6,,ROW()-5),TRUE),0)</f>
        <v>0</v>
      </c>
      <c r="B2870" s="44" t="b" cm="1">
        <f t="array" ref="B2870">AND(分科號=INDEX(E:E,ROW()),INDEX(D:D,ROW())&gt;=分起日,INDEX(D:D,ROW())&lt;=分訖日,IF(分專案="全部",TRUE,INDEX(J:J,ROW())=分專案))</f>
        <v>0</v>
      </c>
      <c r="C2870" s="45" cm="1">
        <f t="array" ref="C2870">IF(INDEX(F:F,ROW())&lt;&gt;"",INDEX(F:F,ROW()),IF(INDEX(E:E,ROW())&lt;&gt;0,INDEX(C:C,ROW()-1),0))</f>
        <v>0</v>
      </c>
      <c r="D2870" s="44" cm="1">
        <f t="array" ref="D2870">IF(INDEX(G:G,ROW())&lt;&gt;"",INDEX(G:G,ROW()),IF(INDEX(E:E,ROW())&lt;&gt;0,INDEX(D:D,ROW()-1),0))</f>
        <v>0</v>
      </c>
      <c r="E2870" s="217" cm="1">
        <f t="array" ref="E2870">IF(INDEX(I:I,ROW())&lt;&gt;"",VALUE(TRIM(LEFT(INDEX(I:I,ROW()),6))),0)</f>
        <v>0</v>
      </c>
      <c r="F2870" s="283"/>
      <c r="G2870" s="287"/>
      <c r="H2870" s="302"/>
      <c r="I2870" s="288"/>
      <c r="J2870" s="302"/>
      <c r="K2870" s="303"/>
      <c r="L2870" s="50"/>
      <c r="M2870" s="63"/>
    </row>
    <row r="2871" spans="1:13">
      <c r="A2871" s="44" cm="1">
        <f t="array" aca="1" ref="A2871" ca="1">IF(INDEX(B:B,ROW()),COUNTIF(OFFSET(INDEX(B:B,ROW()),ROW()*-1+6,,ROW()-5),TRUE),0)</f>
        <v>0</v>
      </c>
      <c r="B2871" s="44" t="b" cm="1">
        <f t="array" ref="B2871">AND(分科號=INDEX(E:E,ROW()),INDEX(D:D,ROW())&gt;=分起日,INDEX(D:D,ROW())&lt;=分訖日,IF(分專案="全部",TRUE,INDEX(J:J,ROW())=分專案))</f>
        <v>0</v>
      </c>
      <c r="C2871" s="45" cm="1">
        <f t="array" ref="C2871">IF(INDEX(F:F,ROW())&lt;&gt;"",INDEX(F:F,ROW()),IF(INDEX(E:E,ROW())&lt;&gt;0,INDEX(C:C,ROW()-1),0))</f>
        <v>0</v>
      </c>
      <c r="D2871" s="44" cm="1">
        <f t="array" ref="D2871">IF(INDEX(G:G,ROW())&lt;&gt;"",INDEX(G:G,ROW()),IF(INDEX(E:E,ROW())&lt;&gt;0,INDEX(D:D,ROW()-1),0))</f>
        <v>0</v>
      </c>
      <c r="E2871" s="217" cm="1">
        <f t="array" ref="E2871">IF(INDEX(I:I,ROW())&lt;&gt;"",VALUE(TRIM(LEFT(INDEX(I:I,ROW()),6))),0)</f>
        <v>0</v>
      </c>
      <c r="F2871" s="283"/>
      <c r="G2871" s="287"/>
      <c r="H2871" s="302"/>
      <c r="I2871" s="288"/>
      <c r="J2871" s="302"/>
      <c r="K2871" s="303"/>
      <c r="L2871" s="50"/>
      <c r="M2871" s="63"/>
    </row>
    <row r="2872" spans="1:13">
      <c r="A2872" s="44" cm="1">
        <f t="array" aca="1" ref="A2872" ca="1">IF(INDEX(B:B,ROW()),COUNTIF(OFFSET(INDEX(B:B,ROW()),ROW()*-1+6,,ROW()-5),TRUE),0)</f>
        <v>0</v>
      </c>
      <c r="B2872" s="44" t="b" cm="1">
        <f t="array" ref="B2872">AND(分科號=INDEX(E:E,ROW()),INDEX(D:D,ROW())&gt;=分起日,INDEX(D:D,ROW())&lt;=分訖日,IF(分專案="全部",TRUE,INDEX(J:J,ROW())=分專案))</f>
        <v>0</v>
      </c>
      <c r="C2872" s="45" cm="1">
        <f t="array" ref="C2872">IF(INDEX(F:F,ROW())&lt;&gt;"",INDEX(F:F,ROW()),IF(INDEX(E:E,ROW())&lt;&gt;0,INDEX(C:C,ROW()-1),0))</f>
        <v>0</v>
      </c>
      <c r="D2872" s="44" cm="1">
        <f t="array" ref="D2872">IF(INDEX(G:G,ROW())&lt;&gt;"",INDEX(G:G,ROW()),IF(INDEX(E:E,ROW())&lt;&gt;0,INDEX(D:D,ROW()-1),0))</f>
        <v>0</v>
      </c>
      <c r="E2872" s="217" cm="1">
        <f t="array" ref="E2872">IF(INDEX(I:I,ROW())&lt;&gt;"",VALUE(TRIM(LEFT(INDEX(I:I,ROW()),6))),0)</f>
        <v>0</v>
      </c>
      <c r="F2872" s="283"/>
      <c r="G2872" s="287"/>
      <c r="H2872" s="302"/>
      <c r="I2872" s="288"/>
      <c r="J2872" s="302"/>
      <c r="K2872" s="303"/>
      <c r="L2872" s="50"/>
      <c r="M2872" s="63"/>
    </row>
    <row r="2873" spans="1:13">
      <c r="A2873" s="44" cm="1">
        <f t="array" aca="1" ref="A2873" ca="1">IF(INDEX(B:B,ROW()),COUNTIF(OFFSET(INDEX(B:B,ROW()),ROW()*-1+6,,ROW()-5),TRUE),0)</f>
        <v>0</v>
      </c>
      <c r="B2873" s="44" t="b" cm="1">
        <f t="array" ref="B2873">AND(分科號=INDEX(E:E,ROW()),INDEX(D:D,ROW())&gt;=分起日,INDEX(D:D,ROW())&lt;=分訖日,IF(分專案="全部",TRUE,INDEX(J:J,ROW())=分專案))</f>
        <v>0</v>
      </c>
      <c r="C2873" s="45" cm="1">
        <f t="array" ref="C2873">IF(INDEX(F:F,ROW())&lt;&gt;"",INDEX(F:F,ROW()),IF(INDEX(E:E,ROW())&lt;&gt;0,INDEX(C:C,ROW()-1),0))</f>
        <v>0</v>
      </c>
      <c r="D2873" s="44" cm="1">
        <f t="array" ref="D2873">IF(INDEX(G:G,ROW())&lt;&gt;"",INDEX(G:G,ROW()),IF(INDEX(E:E,ROW())&lt;&gt;0,INDEX(D:D,ROW()-1),0))</f>
        <v>0</v>
      </c>
      <c r="E2873" s="217" cm="1">
        <f t="array" ref="E2873">IF(INDEX(I:I,ROW())&lt;&gt;"",VALUE(TRIM(LEFT(INDEX(I:I,ROW()),6))),0)</f>
        <v>0</v>
      </c>
      <c r="F2873" s="283"/>
      <c r="G2873" s="287"/>
      <c r="H2873" s="302"/>
      <c r="I2873" s="288"/>
      <c r="J2873" s="302"/>
      <c r="K2873" s="303"/>
      <c r="L2873" s="50"/>
      <c r="M2873" s="63"/>
    </row>
    <row r="2874" spans="1:13">
      <c r="A2874" s="44" cm="1">
        <f t="array" aca="1" ref="A2874" ca="1">IF(INDEX(B:B,ROW()),COUNTIF(OFFSET(INDEX(B:B,ROW()),ROW()*-1+6,,ROW()-5),TRUE),0)</f>
        <v>0</v>
      </c>
      <c r="B2874" s="44" t="b" cm="1">
        <f t="array" ref="B2874">AND(分科號=INDEX(E:E,ROW()),INDEX(D:D,ROW())&gt;=分起日,INDEX(D:D,ROW())&lt;=分訖日,IF(分專案="全部",TRUE,INDEX(J:J,ROW())=分專案))</f>
        <v>0</v>
      </c>
      <c r="C2874" s="45" cm="1">
        <f t="array" ref="C2874">IF(INDEX(F:F,ROW())&lt;&gt;"",INDEX(F:F,ROW()),IF(INDEX(E:E,ROW())&lt;&gt;0,INDEX(C:C,ROW()-1),0))</f>
        <v>0</v>
      </c>
      <c r="D2874" s="44" cm="1">
        <f t="array" ref="D2874">IF(INDEX(G:G,ROW())&lt;&gt;"",INDEX(G:G,ROW()),IF(INDEX(E:E,ROW())&lt;&gt;0,INDEX(D:D,ROW()-1),0))</f>
        <v>0</v>
      </c>
      <c r="E2874" s="217" cm="1">
        <f t="array" ref="E2874">IF(INDEX(I:I,ROW())&lt;&gt;"",VALUE(TRIM(LEFT(INDEX(I:I,ROW()),6))),0)</f>
        <v>0</v>
      </c>
      <c r="F2874" s="283"/>
      <c r="G2874" s="287"/>
      <c r="H2874" s="302"/>
      <c r="I2874" s="288"/>
      <c r="J2874" s="302"/>
      <c r="K2874" s="303"/>
      <c r="L2874" s="50"/>
      <c r="M2874" s="63"/>
    </row>
    <row r="2875" spans="1:13">
      <c r="A2875" s="44" cm="1">
        <f t="array" aca="1" ref="A2875" ca="1">IF(INDEX(B:B,ROW()),COUNTIF(OFFSET(INDEX(B:B,ROW()),ROW()*-1+6,,ROW()-5),TRUE),0)</f>
        <v>0</v>
      </c>
      <c r="B2875" s="44" t="b" cm="1">
        <f t="array" ref="B2875">AND(分科號=INDEX(E:E,ROW()),INDEX(D:D,ROW())&gt;=分起日,INDEX(D:D,ROW())&lt;=分訖日,IF(分專案="全部",TRUE,INDEX(J:J,ROW())=分專案))</f>
        <v>0</v>
      </c>
      <c r="C2875" s="45" cm="1">
        <f t="array" ref="C2875">IF(INDEX(F:F,ROW())&lt;&gt;"",INDEX(F:F,ROW()),IF(INDEX(E:E,ROW())&lt;&gt;0,INDEX(C:C,ROW()-1),0))</f>
        <v>0</v>
      </c>
      <c r="D2875" s="44" cm="1">
        <f t="array" ref="D2875">IF(INDEX(G:G,ROW())&lt;&gt;"",INDEX(G:G,ROW()),IF(INDEX(E:E,ROW())&lt;&gt;0,INDEX(D:D,ROW()-1),0))</f>
        <v>0</v>
      </c>
      <c r="E2875" s="217" cm="1">
        <f t="array" ref="E2875">IF(INDEX(I:I,ROW())&lt;&gt;"",VALUE(TRIM(LEFT(INDEX(I:I,ROW()),6))),0)</f>
        <v>0</v>
      </c>
      <c r="F2875" s="283"/>
      <c r="G2875" s="287"/>
      <c r="H2875" s="302"/>
      <c r="I2875" s="288"/>
      <c r="J2875" s="302"/>
      <c r="K2875" s="303"/>
      <c r="L2875" s="50"/>
      <c r="M2875" s="63"/>
    </row>
    <row r="2876" spans="1:13">
      <c r="A2876" s="44" cm="1">
        <f t="array" aca="1" ref="A2876" ca="1">IF(INDEX(B:B,ROW()),COUNTIF(OFFSET(INDEX(B:B,ROW()),ROW()*-1+6,,ROW()-5),TRUE),0)</f>
        <v>0</v>
      </c>
      <c r="B2876" s="44" t="b" cm="1">
        <f t="array" ref="B2876">AND(分科號=INDEX(E:E,ROW()),INDEX(D:D,ROW())&gt;=分起日,INDEX(D:D,ROW())&lt;=分訖日,IF(分專案="全部",TRUE,INDEX(J:J,ROW())=分專案))</f>
        <v>0</v>
      </c>
      <c r="C2876" s="45" cm="1">
        <f t="array" ref="C2876">IF(INDEX(F:F,ROW())&lt;&gt;"",INDEX(F:F,ROW()),IF(INDEX(E:E,ROW())&lt;&gt;0,INDEX(C:C,ROW()-1),0))</f>
        <v>0</v>
      </c>
      <c r="D2876" s="44" cm="1">
        <f t="array" ref="D2876">IF(INDEX(G:G,ROW())&lt;&gt;"",INDEX(G:G,ROW()),IF(INDEX(E:E,ROW())&lt;&gt;0,INDEX(D:D,ROW()-1),0))</f>
        <v>0</v>
      </c>
      <c r="E2876" s="217" cm="1">
        <f t="array" ref="E2876">IF(INDEX(I:I,ROW())&lt;&gt;"",VALUE(TRIM(LEFT(INDEX(I:I,ROW()),6))),0)</f>
        <v>0</v>
      </c>
      <c r="F2876" s="283"/>
      <c r="G2876" s="287"/>
      <c r="H2876" s="302"/>
      <c r="I2876" s="288"/>
      <c r="J2876" s="302"/>
      <c r="K2876" s="303"/>
      <c r="L2876" s="50"/>
      <c r="M2876" s="63"/>
    </row>
    <row r="2877" spans="1:13">
      <c r="A2877" s="44" cm="1">
        <f t="array" aca="1" ref="A2877" ca="1">IF(INDEX(B:B,ROW()),COUNTIF(OFFSET(INDEX(B:B,ROW()),ROW()*-1+6,,ROW()-5),TRUE),0)</f>
        <v>0</v>
      </c>
      <c r="B2877" s="44" t="b" cm="1">
        <f t="array" ref="B2877">AND(分科號=INDEX(E:E,ROW()),INDEX(D:D,ROW())&gt;=分起日,INDEX(D:D,ROW())&lt;=分訖日,IF(分專案="全部",TRUE,INDEX(J:J,ROW())=分專案))</f>
        <v>0</v>
      </c>
      <c r="C2877" s="45" cm="1">
        <f t="array" ref="C2877">IF(INDEX(F:F,ROW())&lt;&gt;"",INDEX(F:F,ROW()),IF(INDEX(E:E,ROW())&lt;&gt;0,INDEX(C:C,ROW()-1),0))</f>
        <v>0</v>
      </c>
      <c r="D2877" s="44" cm="1">
        <f t="array" ref="D2877">IF(INDEX(G:G,ROW())&lt;&gt;"",INDEX(G:G,ROW()),IF(INDEX(E:E,ROW())&lt;&gt;0,INDEX(D:D,ROW()-1),0))</f>
        <v>0</v>
      </c>
      <c r="E2877" s="217" cm="1">
        <f t="array" ref="E2877">IF(INDEX(I:I,ROW())&lt;&gt;"",VALUE(TRIM(LEFT(INDEX(I:I,ROW()),6))),0)</f>
        <v>0</v>
      </c>
      <c r="F2877" s="283"/>
      <c r="G2877" s="287"/>
      <c r="H2877" s="302"/>
      <c r="I2877" s="288"/>
      <c r="J2877" s="302"/>
      <c r="K2877" s="303"/>
      <c r="L2877" s="50"/>
      <c r="M2877" s="63"/>
    </row>
    <row r="2878" spans="1:13">
      <c r="A2878" s="44" cm="1">
        <f t="array" aca="1" ref="A2878" ca="1">IF(INDEX(B:B,ROW()),COUNTIF(OFFSET(INDEX(B:B,ROW()),ROW()*-1+6,,ROW()-5),TRUE),0)</f>
        <v>0</v>
      </c>
      <c r="B2878" s="44" t="b" cm="1">
        <f t="array" ref="B2878">AND(分科號=INDEX(E:E,ROW()),INDEX(D:D,ROW())&gt;=分起日,INDEX(D:D,ROW())&lt;=分訖日,IF(分專案="全部",TRUE,INDEX(J:J,ROW())=分專案))</f>
        <v>0</v>
      </c>
      <c r="C2878" s="45" cm="1">
        <f t="array" ref="C2878">IF(INDEX(F:F,ROW())&lt;&gt;"",INDEX(F:F,ROW()),IF(INDEX(E:E,ROW())&lt;&gt;0,INDEX(C:C,ROW()-1),0))</f>
        <v>0</v>
      </c>
      <c r="D2878" s="44" cm="1">
        <f t="array" ref="D2878">IF(INDEX(G:G,ROW())&lt;&gt;"",INDEX(G:G,ROW()),IF(INDEX(E:E,ROW())&lt;&gt;0,INDEX(D:D,ROW()-1),0))</f>
        <v>0</v>
      </c>
      <c r="E2878" s="217" cm="1">
        <f t="array" ref="E2878">IF(INDEX(I:I,ROW())&lt;&gt;"",VALUE(TRIM(LEFT(INDEX(I:I,ROW()),6))),0)</f>
        <v>0</v>
      </c>
      <c r="F2878" s="283"/>
      <c r="G2878" s="287"/>
      <c r="H2878" s="302"/>
      <c r="I2878" s="288"/>
      <c r="J2878" s="302"/>
      <c r="K2878" s="303"/>
      <c r="L2878" s="50"/>
      <c r="M2878" s="63"/>
    </row>
    <row r="2879" spans="1:13">
      <c r="A2879" s="44" cm="1">
        <f t="array" aca="1" ref="A2879" ca="1">IF(INDEX(B:B,ROW()),COUNTIF(OFFSET(INDEX(B:B,ROW()),ROW()*-1+6,,ROW()-5),TRUE),0)</f>
        <v>0</v>
      </c>
      <c r="B2879" s="44" t="b" cm="1">
        <f t="array" ref="B2879">AND(分科號=INDEX(E:E,ROW()),INDEX(D:D,ROW())&gt;=分起日,INDEX(D:D,ROW())&lt;=分訖日,IF(分專案="全部",TRUE,INDEX(J:J,ROW())=分專案))</f>
        <v>0</v>
      </c>
      <c r="C2879" s="45" cm="1">
        <f t="array" ref="C2879">IF(INDEX(F:F,ROW())&lt;&gt;"",INDEX(F:F,ROW()),IF(INDEX(E:E,ROW())&lt;&gt;0,INDEX(C:C,ROW()-1),0))</f>
        <v>0</v>
      </c>
      <c r="D2879" s="44" cm="1">
        <f t="array" ref="D2879">IF(INDEX(G:G,ROW())&lt;&gt;"",INDEX(G:G,ROW()),IF(INDEX(E:E,ROW())&lt;&gt;0,INDEX(D:D,ROW()-1),0))</f>
        <v>0</v>
      </c>
      <c r="E2879" s="217" cm="1">
        <f t="array" ref="E2879">IF(INDEX(I:I,ROW())&lt;&gt;"",VALUE(TRIM(LEFT(INDEX(I:I,ROW()),6))),0)</f>
        <v>0</v>
      </c>
      <c r="F2879" s="283"/>
      <c r="G2879" s="287"/>
      <c r="H2879" s="302"/>
      <c r="I2879" s="288"/>
      <c r="J2879" s="302"/>
      <c r="K2879" s="303"/>
      <c r="L2879" s="50"/>
      <c r="M2879" s="63"/>
    </row>
    <row r="2880" spans="1:13">
      <c r="A2880" s="44" cm="1">
        <f t="array" aca="1" ref="A2880" ca="1">IF(INDEX(B:B,ROW()),COUNTIF(OFFSET(INDEX(B:B,ROW()),ROW()*-1+6,,ROW()-5),TRUE),0)</f>
        <v>0</v>
      </c>
      <c r="B2880" s="44" t="b" cm="1">
        <f t="array" ref="B2880">AND(分科號=INDEX(E:E,ROW()),INDEX(D:D,ROW())&gt;=分起日,INDEX(D:D,ROW())&lt;=分訖日,IF(分專案="全部",TRUE,INDEX(J:J,ROW())=分專案))</f>
        <v>0</v>
      </c>
      <c r="C2880" s="45" cm="1">
        <f t="array" ref="C2880">IF(INDEX(F:F,ROW())&lt;&gt;"",INDEX(F:F,ROW()),IF(INDEX(E:E,ROW())&lt;&gt;0,INDEX(C:C,ROW()-1),0))</f>
        <v>0</v>
      </c>
      <c r="D2880" s="44" cm="1">
        <f t="array" ref="D2880">IF(INDEX(G:G,ROW())&lt;&gt;"",INDEX(G:G,ROW()),IF(INDEX(E:E,ROW())&lt;&gt;0,INDEX(D:D,ROW()-1),0))</f>
        <v>0</v>
      </c>
      <c r="E2880" s="217" cm="1">
        <f t="array" ref="E2880">IF(INDEX(I:I,ROW())&lt;&gt;"",VALUE(TRIM(LEFT(INDEX(I:I,ROW()),6))),0)</f>
        <v>0</v>
      </c>
      <c r="F2880" s="283"/>
      <c r="G2880" s="287"/>
      <c r="H2880" s="302"/>
      <c r="I2880" s="288"/>
      <c r="J2880" s="302"/>
      <c r="K2880" s="303"/>
      <c r="L2880" s="50"/>
      <c r="M2880" s="63"/>
    </row>
    <row r="2881" spans="1:13">
      <c r="A2881" s="44" cm="1">
        <f t="array" aca="1" ref="A2881" ca="1">IF(INDEX(B:B,ROW()),COUNTIF(OFFSET(INDEX(B:B,ROW()),ROW()*-1+6,,ROW()-5),TRUE),0)</f>
        <v>0</v>
      </c>
      <c r="B2881" s="44" t="b" cm="1">
        <f t="array" ref="B2881">AND(分科號=INDEX(E:E,ROW()),INDEX(D:D,ROW())&gt;=分起日,INDEX(D:D,ROW())&lt;=分訖日,IF(分專案="全部",TRUE,INDEX(J:J,ROW())=分專案))</f>
        <v>0</v>
      </c>
      <c r="C2881" s="45" cm="1">
        <f t="array" ref="C2881">IF(INDEX(F:F,ROW())&lt;&gt;"",INDEX(F:F,ROW()),IF(INDEX(E:E,ROW())&lt;&gt;0,INDEX(C:C,ROW()-1),0))</f>
        <v>0</v>
      </c>
      <c r="D2881" s="44" cm="1">
        <f t="array" ref="D2881">IF(INDEX(G:G,ROW())&lt;&gt;"",INDEX(G:G,ROW()),IF(INDEX(E:E,ROW())&lt;&gt;0,INDEX(D:D,ROW()-1),0))</f>
        <v>0</v>
      </c>
      <c r="E2881" s="217" cm="1">
        <f t="array" ref="E2881">IF(INDEX(I:I,ROW())&lt;&gt;"",VALUE(TRIM(LEFT(INDEX(I:I,ROW()),6))),0)</f>
        <v>0</v>
      </c>
      <c r="F2881" s="283"/>
      <c r="G2881" s="287"/>
      <c r="H2881" s="302"/>
      <c r="I2881" s="288"/>
      <c r="J2881" s="302"/>
      <c r="K2881" s="303"/>
      <c r="L2881" s="50"/>
      <c r="M2881" s="63"/>
    </row>
    <row r="2882" spans="1:13">
      <c r="A2882" s="44" cm="1">
        <f t="array" aca="1" ref="A2882" ca="1">IF(INDEX(B:B,ROW()),COUNTIF(OFFSET(INDEX(B:B,ROW()),ROW()*-1+6,,ROW()-5),TRUE),0)</f>
        <v>0</v>
      </c>
      <c r="B2882" s="44" t="b" cm="1">
        <f t="array" ref="B2882">AND(分科號=INDEX(E:E,ROW()),INDEX(D:D,ROW())&gt;=分起日,INDEX(D:D,ROW())&lt;=分訖日,IF(分專案="全部",TRUE,INDEX(J:J,ROW())=分專案))</f>
        <v>0</v>
      </c>
      <c r="C2882" s="45" cm="1">
        <f t="array" ref="C2882">IF(INDEX(F:F,ROW())&lt;&gt;"",INDEX(F:F,ROW()),IF(INDEX(E:E,ROW())&lt;&gt;0,INDEX(C:C,ROW()-1),0))</f>
        <v>0</v>
      </c>
      <c r="D2882" s="44" cm="1">
        <f t="array" ref="D2882">IF(INDEX(G:G,ROW())&lt;&gt;"",INDEX(G:G,ROW()),IF(INDEX(E:E,ROW())&lt;&gt;0,INDEX(D:D,ROW()-1),0))</f>
        <v>0</v>
      </c>
      <c r="E2882" s="217" cm="1">
        <f t="array" ref="E2882">IF(INDEX(I:I,ROW())&lt;&gt;"",VALUE(TRIM(LEFT(INDEX(I:I,ROW()),6))),0)</f>
        <v>0</v>
      </c>
      <c r="F2882" s="283"/>
      <c r="G2882" s="287"/>
      <c r="H2882" s="302"/>
      <c r="I2882" s="288"/>
      <c r="J2882" s="302"/>
      <c r="K2882" s="303"/>
      <c r="L2882" s="50"/>
      <c r="M2882" s="63"/>
    </row>
    <row r="2883" spans="1:13">
      <c r="A2883" s="44" cm="1">
        <f t="array" aca="1" ref="A2883" ca="1">IF(INDEX(B:B,ROW()),COUNTIF(OFFSET(INDEX(B:B,ROW()),ROW()*-1+6,,ROW()-5),TRUE),0)</f>
        <v>0</v>
      </c>
      <c r="B2883" s="44" t="b" cm="1">
        <f t="array" ref="B2883">AND(分科號=INDEX(E:E,ROW()),INDEX(D:D,ROW())&gt;=分起日,INDEX(D:D,ROW())&lt;=分訖日,IF(分專案="全部",TRUE,INDEX(J:J,ROW())=分專案))</f>
        <v>0</v>
      </c>
      <c r="C2883" s="45" cm="1">
        <f t="array" ref="C2883">IF(INDEX(F:F,ROW())&lt;&gt;"",INDEX(F:F,ROW()),IF(INDEX(E:E,ROW())&lt;&gt;0,INDEX(C:C,ROW()-1),0))</f>
        <v>0</v>
      </c>
      <c r="D2883" s="44" cm="1">
        <f t="array" ref="D2883">IF(INDEX(G:G,ROW())&lt;&gt;"",INDEX(G:G,ROW()),IF(INDEX(E:E,ROW())&lt;&gt;0,INDEX(D:D,ROW()-1),0))</f>
        <v>0</v>
      </c>
      <c r="E2883" s="217" cm="1">
        <f t="array" ref="E2883">IF(INDEX(I:I,ROW())&lt;&gt;"",VALUE(TRIM(LEFT(INDEX(I:I,ROW()),6))),0)</f>
        <v>0</v>
      </c>
      <c r="F2883" s="283"/>
      <c r="G2883" s="287"/>
      <c r="H2883" s="302"/>
      <c r="I2883" s="288"/>
      <c r="J2883" s="302"/>
      <c r="K2883" s="303"/>
      <c r="L2883" s="50"/>
      <c r="M2883" s="63"/>
    </row>
    <row r="2884" spans="1:13">
      <c r="A2884" s="44" cm="1">
        <f t="array" aca="1" ref="A2884" ca="1">IF(INDEX(B:B,ROW()),COUNTIF(OFFSET(INDEX(B:B,ROW()),ROW()*-1+6,,ROW()-5),TRUE),0)</f>
        <v>0</v>
      </c>
      <c r="B2884" s="44" t="b" cm="1">
        <f t="array" ref="B2884">AND(分科號=INDEX(E:E,ROW()),INDEX(D:D,ROW())&gt;=分起日,INDEX(D:D,ROW())&lt;=分訖日,IF(分專案="全部",TRUE,INDEX(J:J,ROW())=分專案))</f>
        <v>0</v>
      </c>
      <c r="C2884" s="45" cm="1">
        <f t="array" ref="C2884">IF(INDEX(F:F,ROW())&lt;&gt;"",INDEX(F:F,ROW()),IF(INDEX(E:E,ROW())&lt;&gt;0,INDEX(C:C,ROW()-1),0))</f>
        <v>0</v>
      </c>
      <c r="D2884" s="44" cm="1">
        <f t="array" ref="D2884">IF(INDEX(G:G,ROW())&lt;&gt;"",INDEX(G:G,ROW()),IF(INDEX(E:E,ROW())&lt;&gt;0,INDEX(D:D,ROW()-1),0))</f>
        <v>0</v>
      </c>
      <c r="E2884" s="217" cm="1">
        <f t="array" ref="E2884">IF(INDEX(I:I,ROW())&lt;&gt;"",VALUE(TRIM(LEFT(INDEX(I:I,ROW()),6))),0)</f>
        <v>0</v>
      </c>
      <c r="F2884" s="283"/>
      <c r="G2884" s="287"/>
      <c r="H2884" s="302"/>
      <c r="I2884" s="288"/>
      <c r="J2884" s="302"/>
      <c r="K2884" s="303"/>
      <c r="L2884" s="50"/>
      <c r="M2884" s="63"/>
    </row>
    <row r="2885" spans="1:13">
      <c r="A2885" s="44" cm="1">
        <f t="array" aca="1" ref="A2885" ca="1">IF(INDEX(B:B,ROW()),COUNTIF(OFFSET(INDEX(B:B,ROW()),ROW()*-1+6,,ROW()-5),TRUE),0)</f>
        <v>0</v>
      </c>
      <c r="B2885" s="44" t="b" cm="1">
        <f t="array" ref="B2885">AND(分科號=INDEX(E:E,ROW()),INDEX(D:D,ROW())&gt;=分起日,INDEX(D:D,ROW())&lt;=分訖日,IF(分專案="全部",TRUE,INDEX(J:J,ROW())=分專案))</f>
        <v>0</v>
      </c>
      <c r="C2885" s="45" cm="1">
        <f t="array" ref="C2885">IF(INDEX(F:F,ROW())&lt;&gt;"",INDEX(F:F,ROW()),IF(INDEX(E:E,ROW())&lt;&gt;0,INDEX(C:C,ROW()-1),0))</f>
        <v>0</v>
      </c>
      <c r="D2885" s="44" cm="1">
        <f t="array" ref="D2885">IF(INDEX(G:G,ROW())&lt;&gt;"",INDEX(G:G,ROW()),IF(INDEX(E:E,ROW())&lt;&gt;0,INDEX(D:D,ROW()-1),0))</f>
        <v>0</v>
      </c>
      <c r="E2885" s="217" cm="1">
        <f t="array" ref="E2885">IF(INDEX(I:I,ROW())&lt;&gt;"",VALUE(TRIM(LEFT(INDEX(I:I,ROW()),6))),0)</f>
        <v>0</v>
      </c>
      <c r="F2885" s="283"/>
      <c r="G2885" s="287"/>
      <c r="H2885" s="302"/>
      <c r="I2885" s="288"/>
      <c r="J2885" s="302"/>
      <c r="K2885" s="303"/>
      <c r="L2885" s="50"/>
      <c r="M2885" s="63"/>
    </row>
    <row r="2886" spans="1:13">
      <c r="A2886" s="44" cm="1">
        <f t="array" aca="1" ref="A2886" ca="1">IF(INDEX(B:B,ROW()),COUNTIF(OFFSET(INDEX(B:B,ROW()),ROW()*-1+6,,ROW()-5),TRUE),0)</f>
        <v>0</v>
      </c>
      <c r="B2886" s="44" t="b" cm="1">
        <f t="array" ref="B2886">AND(分科號=INDEX(E:E,ROW()),INDEX(D:D,ROW())&gt;=分起日,INDEX(D:D,ROW())&lt;=分訖日,IF(分專案="全部",TRUE,INDEX(J:J,ROW())=分專案))</f>
        <v>0</v>
      </c>
      <c r="C2886" s="45" cm="1">
        <f t="array" ref="C2886">IF(INDEX(F:F,ROW())&lt;&gt;"",INDEX(F:F,ROW()),IF(INDEX(E:E,ROW())&lt;&gt;0,INDEX(C:C,ROW()-1),0))</f>
        <v>0</v>
      </c>
      <c r="D2886" s="44" cm="1">
        <f t="array" ref="D2886">IF(INDEX(G:G,ROW())&lt;&gt;"",INDEX(G:G,ROW()),IF(INDEX(E:E,ROW())&lt;&gt;0,INDEX(D:D,ROW()-1),0))</f>
        <v>0</v>
      </c>
      <c r="E2886" s="217" cm="1">
        <f t="array" ref="E2886">IF(INDEX(I:I,ROW())&lt;&gt;"",VALUE(TRIM(LEFT(INDEX(I:I,ROW()),6))),0)</f>
        <v>0</v>
      </c>
      <c r="F2886" s="283"/>
      <c r="G2886" s="287"/>
      <c r="H2886" s="302"/>
      <c r="I2886" s="288"/>
      <c r="J2886" s="302"/>
      <c r="K2886" s="303"/>
      <c r="L2886" s="50"/>
      <c r="M2886" s="63"/>
    </row>
    <row r="2887" spans="1:13">
      <c r="A2887" s="44" cm="1">
        <f t="array" aca="1" ref="A2887" ca="1">IF(INDEX(B:B,ROW()),COUNTIF(OFFSET(INDEX(B:B,ROW()),ROW()*-1+6,,ROW()-5),TRUE),0)</f>
        <v>0</v>
      </c>
      <c r="B2887" s="44" t="b" cm="1">
        <f t="array" ref="B2887">AND(分科號=INDEX(E:E,ROW()),INDEX(D:D,ROW())&gt;=分起日,INDEX(D:D,ROW())&lt;=分訖日,IF(分專案="全部",TRUE,INDEX(J:J,ROW())=分專案))</f>
        <v>0</v>
      </c>
      <c r="C2887" s="45" cm="1">
        <f t="array" ref="C2887">IF(INDEX(F:F,ROW())&lt;&gt;"",INDEX(F:F,ROW()),IF(INDEX(E:E,ROW())&lt;&gt;0,INDEX(C:C,ROW()-1),0))</f>
        <v>0</v>
      </c>
      <c r="D2887" s="44" cm="1">
        <f t="array" ref="D2887">IF(INDEX(G:G,ROW())&lt;&gt;"",INDEX(G:G,ROW()),IF(INDEX(E:E,ROW())&lt;&gt;0,INDEX(D:D,ROW()-1),0))</f>
        <v>0</v>
      </c>
      <c r="E2887" s="217" cm="1">
        <f t="array" ref="E2887">IF(INDEX(I:I,ROW())&lt;&gt;"",VALUE(TRIM(LEFT(INDEX(I:I,ROW()),6))),0)</f>
        <v>0</v>
      </c>
      <c r="F2887" s="283"/>
      <c r="G2887" s="287"/>
      <c r="H2887" s="302"/>
      <c r="I2887" s="288"/>
      <c r="J2887" s="302"/>
      <c r="K2887" s="303"/>
      <c r="L2887" s="50"/>
      <c r="M2887" s="63"/>
    </row>
    <row r="2888" spans="1:13">
      <c r="A2888" s="44" cm="1">
        <f t="array" aca="1" ref="A2888" ca="1">IF(INDEX(B:B,ROW()),COUNTIF(OFFSET(INDEX(B:B,ROW()),ROW()*-1+6,,ROW()-5),TRUE),0)</f>
        <v>0</v>
      </c>
      <c r="B2888" s="44" t="b" cm="1">
        <f t="array" ref="B2888">AND(分科號=INDEX(E:E,ROW()),INDEX(D:D,ROW())&gt;=分起日,INDEX(D:D,ROW())&lt;=分訖日,IF(分專案="全部",TRUE,INDEX(J:J,ROW())=分專案))</f>
        <v>0</v>
      </c>
      <c r="C2888" s="45" cm="1">
        <f t="array" ref="C2888">IF(INDEX(F:F,ROW())&lt;&gt;"",INDEX(F:F,ROW()),IF(INDEX(E:E,ROW())&lt;&gt;0,INDEX(C:C,ROW()-1),0))</f>
        <v>0</v>
      </c>
      <c r="D2888" s="44" cm="1">
        <f t="array" ref="D2888">IF(INDEX(G:G,ROW())&lt;&gt;"",INDEX(G:G,ROW()),IF(INDEX(E:E,ROW())&lt;&gt;0,INDEX(D:D,ROW()-1),0))</f>
        <v>0</v>
      </c>
      <c r="E2888" s="217" cm="1">
        <f t="array" ref="E2888">IF(INDEX(I:I,ROW())&lt;&gt;"",VALUE(TRIM(LEFT(INDEX(I:I,ROW()),6))),0)</f>
        <v>0</v>
      </c>
      <c r="F2888" s="283"/>
      <c r="G2888" s="287"/>
      <c r="H2888" s="302"/>
      <c r="I2888" s="288"/>
      <c r="J2888" s="302"/>
      <c r="K2888" s="303"/>
      <c r="L2888" s="50"/>
      <c r="M2888" s="63"/>
    </row>
    <row r="2889" spans="1:13">
      <c r="A2889" s="44" cm="1">
        <f t="array" aca="1" ref="A2889" ca="1">IF(INDEX(B:B,ROW()),COUNTIF(OFFSET(INDEX(B:B,ROW()),ROW()*-1+6,,ROW()-5),TRUE),0)</f>
        <v>0</v>
      </c>
      <c r="B2889" s="44" t="b" cm="1">
        <f t="array" ref="B2889">AND(分科號=INDEX(E:E,ROW()),INDEX(D:D,ROW())&gt;=分起日,INDEX(D:D,ROW())&lt;=分訖日,IF(分專案="全部",TRUE,INDEX(J:J,ROW())=分專案))</f>
        <v>0</v>
      </c>
      <c r="C2889" s="45" cm="1">
        <f t="array" ref="C2889">IF(INDEX(F:F,ROW())&lt;&gt;"",INDEX(F:F,ROW()),IF(INDEX(E:E,ROW())&lt;&gt;0,INDEX(C:C,ROW()-1),0))</f>
        <v>0</v>
      </c>
      <c r="D2889" s="44" cm="1">
        <f t="array" ref="D2889">IF(INDEX(G:G,ROW())&lt;&gt;"",INDEX(G:G,ROW()),IF(INDEX(E:E,ROW())&lt;&gt;0,INDEX(D:D,ROW()-1),0))</f>
        <v>0</v>
      </c>
      <c r="E2889" s="217" cm="1">
        <f t="array" ref="E2889">IF(INDEX(I:I,ROW())&lt;&gt;"",VALUE(TRIM(LEFT(INDEX(I:I,ROW()),6))),0)</f>
        <v>0</v>
      </c>
      <c r="F2889" s="283"/>
      <c r="G2889" s="287"/>
      <c r="H2889" s="302"/>
      <c r="I2889" s="288"/>
      <c r="J2889" s="302"/>
      <c r="K2889" s="303"/>
      <c r="L2889" s="50"/>
      <c r="M2889" s="63"/>
    </row>
    <row r="2890" spans="1:13">
      <c r="A2890" s="44" cm="1">
        <f t="array" aca="1" ref="A2890" ca="1">IF(INDEX(B:B,ROW()),COUNTIF(OFFSET(INDEX(B:B,ROW()),ROW()*-1+6,,ROW()-5),TRUE),0)</f>
        <v>0</v>
      </c>
      <c r="B2890" s="44" t="b" cm="1">
        <f t="array" ref="B2890">AND(分科號=INDEX(E:E,ROW()),INDEX(D:D,ROW())&gt;=分起日,INDEX(D:D,ROW())&lt;=分訖日,IF(分專案="全部",TRUE,INDEX(J:J,ROW())=分專案))</f>
        <v>0</v>
      </c>
      <c r="C2890" s="45" cm="1">
        <f t="array" ref="C2890">IF(INDEX(F:F,ROW())&lt;&gt;"",INDEX(F:F,ROW()),IF(INDEX(E:E,ROW())&lt;&gt;0,INDEX(C:C,ROW()-1),0))</f>
        <v>0</v>
      </c>
      <c r="D2890" s="44" cm="1">
        <f t="array" ref="D2890">IF(INDEX(G:G,ROW())&lt;&gt;"",INDEX(G:G,ROW()),IF(INDEX(E:E,ROW())&lt;&gt;0,INDEX(D:D,ROW()-1),0))</f>
        <v>0</v>
      </c>
      <c r="E2890" s="217" cm="1">
        <f t="array" ref="E2890">IF(INDEX(I:I,ROW())&lt;&gt;"",VALUE(TRIM(LEFT(INDEX(I:I,ROW()),6))),0)</f>
        <v>0</v>
      </c>
      <c r="F2890" s="283"/>
      <c r="G2890" s="287"/>
      <c r="H2890" s="302"/>
      <c r="I2890" s="288"/>
      <c r="J2890" s="302"/>
      <c r="K2890" s="303"/>
      <c r="L2890" s="50"/>
      <c r="M2890" s="63"/>
    </row>
    <row r="2891" spans="1:13">
      <c r="A2891" s="44" cm="1">
        <f t="array" aca="1" ref="A2891" ca="1">IF(INDEX(B:B,ROW()),COUNTIF(OFFSET(INDEX(B:B,ROW()),ROW()*-1+6,,ROW()-5),TRUE),0)</f>
        <v>0</v>
      </c>
      <c r="B2891" s="44" t="b" cm="1">
        <f t="array" ref="B2891">AND(分科號=INDEX(E:E,ROW()),INDEX(D:D,ROW())&gt;=分起日,INDEX(D:D,ROW())&lt;=分訖日,IF(分專案="全部",TRUE,INDEX(J:J,ROW())=分專案))</f>
        <v>0</v>
      </c>
      <c r="C2891" s="45" cm="1">
        <f t="array" ref="C2891">IF(INDEX(F:F,ROW())&lt;&gt;"",INDEX(F:F,ROW()),IF(INDEX(E:E,ROW())&lt;&gt;0,INDEX(C:C,ROW()-1),0))</f>
        <v>0</v>
      </c>
      <c r="D2891" s="44" cm="1">
        <f t="array" ref="D2891">IF(INDEX(G:G,ROW())&lt;&gt;"",INDEX(G:G,ROW()),IF(INDEX(E:E,ROW())&lt;&gt;0,INDEX(D:D,ROW()-1),0))</f>
        <v>0</v>
      </c>
      <c r="E2891" s="217" cm="1">
        <f t="array" ref="E2891">IF(INDEX(I:I,ROW())&lt;&gt;"",VALUE(TRIM(LEFT(INDEX(I:I,ROW()),6))),0)</f>
        <v>0</v>
      </c>
      <c r="F2891" s="283"/>
      <c r="G2891" s="287"/>
      <c r="H2891" s="302"/>
      <c r="I2891" s="288"/>
      <c r="J2891" s="302"/>
      <c r="K2891" s="303"/>
      <c r="L2891" s="50"/>
      <c r="M2891" s="63"/>
    </row>
    <row r="2892" spans="1:13">
      <c r="A2892" s="44" cm="1">
        <f t="array" aca="1" ref="A2892" ca="1">IF(INDEX(B:B,ROW()),COUNTIF(OFFSET(INDEX(B:B,ROW()),ROW()*-1+6,,ROW()-5),TRUE),0)</f>
        <v>0</v>
      </c>
      <c r="B2892" s="44" t="b" cm="1">
        <f t="array" ref="B2892">AND(分科號=INDEX(E:E,ROW()),INDEX(D:D,ROW())&gt;=分起日,INDEX(D:D,ROW())&lt;=分訖日,IF(分專案="全部",TRUE,INDEX(J:J,ROW())=分專案))</f>
        <v>0</v>
      </c>
      <c r="C2892" s="45" cm="1">
        <f t="array" ref="C2892">IF(INDEX(F:F,ROW())&lt;&gt;"",INDEX(F:F,ROW()),IF(INDEX(E:E,ROW())&lt;&gt;0,INDEX(C:C,ROW()-1),0))</f>
        <v>0</v>
      </c>
      <c r="D2892" s="44" cm="1">
        <f t="array" ref="D2892">IF(INDEX(G:G,ROW())&lt;&gt;"",INDEX(G:G,ROW()),IF(INDEX(E:E,ROW())&lt;&gt;0,INDEX(D:D,ROW()-1),0))</f>
        <v>0</v>
      </c>
      <c r="E2892" s="217" cm="1">
        <f t="array" ref="E2892">IF(INDEX(I:I,ROW())&lt;&gt;"",VALUE(TRIM(LEFT(INDEX(I:I,ROW()),6))),0)</f>
        <v>0</v>
      </c>
      <c r="F2892" s="283"/>
      <c r="G2892" s="287"/>
      <c r="H2892" s="302"/>
      <c r="I2892" s="288"/>
      <c r="J2892" s="302"/>
      <c r="K2892" s="303"/>
      <c r="L2892" s="50"/>
      <c r="M2892" s="63"/>
    </row>
    <row r="2893" spans="1:13">
      <c r="A2893" s="44" cm="1">
        <f t="array" aca="1" ref="A2893" ca="1">IF(INDEX(B:B,ROW()),COUNTIF(OFFSET(INDEX(B:B,ROW()),ROW()*-1+6,,ROW()-5),TRUE),0)</f>
        <v>0</v>
      </c>
      <c r="B2893" s="44" t="b" cm="1">
        <f t="array" ref="B2893">AND(分科號=INDEX(E:E,ROW()),INDEX(D:D,ROW())&gt;=分起日,INDEX(D:D,ROW())&lt;=分訖日,IF(分專案="全部",TRUE,INDEX(J:J,ROW())=分專案))</f>
        <v>0</v>
      </c>
      <c r="C2893" s="45" cm="1">
        <f t="array" ref="C2893">IF(INDEX(F:F,ROW())&lt;&gt;"",INDEX(F:F,ROW()),IF(INDEX(E:E,ROW())&lt;&gt;0,INDEX(C:C,ROW()-1),0))</f>
        <v>0</v>
      </c>
      <c r="D2893" s="44" cm="1">
        <f t="array" ref="D2893">IF(INDEX(G:G,ROW())&lt;&gt;"",INDEX(G:G,ROW()),IF(INDEX(E:E,ROW())&lt;&gt;0,INDEX(D:D,ROW()-1),0))</f>
        <v>0</v>
      </c>
      <c r="E2893" s="217" cm="1">
        <f t="array" ref="E2893">IF(INDEX(I:I,ROW())&lt;&gt;"",VALUE(TRIM(LEFT(INDEX(I:I,ROW()),6))),0)</f>
        <v>0</v>
      </c>
      <c r="F2893" s="283"/>
      <c r="G2893" s="287"/>
      <c r="H2893" s="302"/>
      <c r="I2893" s="288"/>
      <c r="J2893" s="302"/>
      <c r="K2893" s="303"/>
      <c r="L2893" s="50"/>
      <c r="M2893" s="63"/>
    </row>
    <row r="2894" spans="1:13">
      <c r="A2894" s="44" cm="1">
        <f t="array" aca="1" ref="A2894" ca="1">IF(INDEX(B:B,ROW()),COUNTIF(OFFSET(INDEX(B:B,ROW()),ROW()*-1+6,,ROW()-5),TRUE),0)</f>
        <v>0</v>
      </c>
      <c r="B2894" s="44" t="b" cm="1">
        <f t="array" ref="B2894">AND(分科號=INDEX(E:E,ROW()),INDEX(D:D,ROW())&gt;=分起日,INDEX(D:D,ROW())&lt;=分訖日,IF(分專案="全部",TRUE,INDEX(J:J,ROW())=分專案))</f>
        <v>0</v>
      </c>
      <c r="C2894" s="45" cm="1">
        <f t="array" ref="C2894">IF(INDEX(F:F,ROW())&lt;&gt;"",INDEX(F:F,ROW()),IF(INDEX(E:E,ROW())&lt;&gt;0,INDEX(C:C,ROW()-1),0))</f>
        <v>0</v>
      </c>
      <c r="D2894" s="44" cm="1">
        <f t="array" ref="D2894">IF(INDEX(G:G,ROW())&lt;&gt;"",INDEX(G:G,ROW()),IF(INDEX(E:E,ROW())&lt;&gt;0,INDEX(D:D,ROW()-1),0))</f>
        <v>0</v>
      </c>
      <c r="E2894" s="217" cm="1">
        <f t="array" ref="E2894">IF(INDEX(I:I,ROW())&lt;&gt;"",VALUE(TRIM(LEFT(INDEX(I:I,ROW()),6))),0)</f>
        <v>0</v>
      </c>
      <c r="F2894" s="283"/>
      <c r="G2894" s="287"/>
      <c r="H2894" s="302"/>
      <c r="I2894" s="288"/>
      <c r="J2894" s="302"/>
      <c r="K2894" s="303"/>
      <c r="L2894" s="50"/>
      <c r="M2894" s="63"/>
    </row>
    <row r="2895" spans="1:13">
      <c r="A2895" s="44" cm="1">
        <f t="array" aca="1" ref="A2895" ca="1">IF(INDEX(B:B,ROW()),COUNTIF(OFFSET(INDEX(B:B,ROW()),ROW()*-1+6,,ROW()-5),TRUE),0)</f>
        <v>0</v>
      </c>
      <c r="B2895" s="44" t="b" cm="1">
        <f t="array" ref="B2895">AND(分科號=INDEX(E:E,ROW()),INDEX(D:D,ROW())&gt;=分起日,INDEX(D:D,ROW())&lt;=分訖日,IF(分專案="全部",TRUE,INDEX(J:J,ROW())=分專案))</f>
        <v>0</v>
      </c>
      <c r="C2895" s="45" cm="1">
        <f t="array" ref="C2895">IF(INDEX(F:F,ROW())&lt;&gt;"",INDEX(F:F,ROW()),IF(INDEX(E:E,ROW())&lt;&gt;0,INDEX(C:C,ROW()-1),0))</f>
        <v>0</v>
      </c>
      <c r="D2895" s="44" cm="1">
        <f t="array" ref="D2895">IF(INDEX(G:G,ROW())&lt;&gt;"",INDEX(G:G,ROW()),IF(INDEX(E:E,ROW())&lt;&gt;0,INDEX(D:D,ROW()-1),0))</f>
        <v>0</v>
      </c>
      <c r="E2895" s="217" cm="1">
        <f t="array" ref="E2895">IF(INDEX(I:I,ROW())&lt;&gt;"",VALUE(TRIM(LEFT(INDEX(I:I,ROW()),6))),0)</f>
        <v>0</v>
      </c>
      <c r="F2895" s="283"/>
      <c r="G2895" s="287"/>
      <c r="H2895" s="302"/>
      <c r="I2895" s="288"/>
      <c r="J2895" s="302"/>
      <c r="K2895" s="303"/>
      <c r="L2895" s="50"/>
      <c r="M2895" s="63"/>
    </row>
    <row r="2896" spans="1:13">
      <c r="A2896" s="44" cm="1">
        <f t="array" aca="1" ref="A2896" ca="1">IF(INDEX(B:B,ROW()),COUNTIF(OFFSET(INDEX(B:B,ROW()),ROW()*-1+6,,ROW()-5),TRUE),0)</f>
        <v>0</v>
      </c>
      <c r="B2896" s="44" t="b" cm="1">
        <f t="array" ref="B2896">AND(分科號=INDEX(E:E,ROW()),INDEX(D:D,ROW())&gt;=分起日,INDEX(D:D,ROW())&lt;=分訖日,IF(分專案="全部",TRUE,INDEX(J:J,ROW())=分專案))</f>
        <v>0</v>
      </c>
      <c r="C2896" s="45" cm="1">
        <f t="array" ref="C2896">IF(INDEX(F:F,ROW())&lt;&gt;"",INDEX(F:F,ROW()),IF(INDEX(E:E,ROW())&lt;&gt;0,INDEX(C:C,ROW()-1),0))</f>
        <v>0</v>
      </c>
      <c r="D2896" s="44" cm="1">
        <f t="array" ref="D2896">IF(INDEX(G:G,ROW())&lt;&gt;"",INDEX(G:G,ROW()),IF(INDEX(E:E,ROW())&lt;&gt;0,INDEX(D:D,ROW()-1),0))</f>
        <v>0</v>
      </c>
      <c r="E2896" s="217" cm="1">
        <f t="array" ref="E2896">IF(INDEX(I:I,ROW())&lt;&gt;"",VALUE(TRIM(LEFT(INDEX(I:I,ROW()),6))),0)</f>
        <v>0</v>
      </c>
      <c r="F2896" s="283"/>
      <c r="G2896" s="287"/>
      <c r="H2896" s="302"/>
      <c r="I2896" s="288"/>
      <c r="J2896" s="302"/>
      <c r="K2896" s="303"/>
      <c r="L2896" s="50"/>
      <c r="M2896" s="63"/>
    </row>
    <row r="2897" spans="1:13">
      <c r="A2897" s="44" cm="1">
        <f t="array" aca="1" ref="A2897" ca="1">IF(INDEX(B:B,ROW()),COUNTIF(OFFSET(INDEX(B:B,ROW()),ROW()*-1+6,,ROW()-5),TRUE),0)</f>
        <v>0</v>
      </c>
      <c r="B2897" s="44" t="b" cm="1">
        <f t="array" ref="B2897">AND(分科號=INDEX(E:E,ROW()),INDEX(D:D,ROW())&gt;=分起日,INDEX(D:D,ROW())&lt;=分訖日,IF(分專案="全部",TRUE,INDEX(J:J,ROW())=分專案))</f>
        <v>0</v>
      </c>
      <c r="C2897" s="45" cm="1">
        <f t="array" ref="C2897">IF(INDEX(F:F,ROW())&lt;&gt;"",INDEX(F:F,ROW()),IF(INDEX(E:E,ROW())&lt;&gt;0,INDEX(C:C,ROW()-1),0))</f>
        <v>0</v>
      </c>
      <c r="D2897" s="44" cm="1">
        <f t="array" ref="D2897">IF(INDEX(G:G,ROW())&lt;&gt;"",INDEX(G:G,ROW()),IF(INDEX(E:E,ROW())&lt;&gt;0,INDEX(D:D,ROW()-1),0))</f>
        <v>0</v>
      </c>
      <c r="E2897" s="217" cm="1">
        <f t="array" ref="E2897">IF(INDEX(I:I,ROW())&lt;&gt;"",VALUE(TRIM(LEFT(INDEX(I:I,ROW()),6))),0)</f>
        <v>0</v>
      </c>
      <c r="F2897" s="283"/>
      <c r="G2897" s="287"/>
      <c r="H2897" s="302"/>
      <c r="I2897" s="288"/>
      <c r="J2897" s="302"/>
      <c r="K2897" s="303"/>
      <c r="L2897" s="50"/>
      <c r="M2897" s="63"/>
    </row>
    <row r="2898" spans="1:13">
      <c r="A2898" s="44" cm="1">
        <f t="array" aca="1" ref="A2898" ca="1">IF(INDEX(B:B,ROW()),COUNTIF(OFFSET(INDEX(B:B,ROW()),ROW()*-1+6,,ROW()-5),TRUE),0)</f>
        <v>0</v>
      </c>
      <c r="B2898" s="44" t="b" cm="1">
        <f t="array" ref="B2898">AND(分科號=INDEX(E:E,ROW()),INDEX(D:D,ROW())&gt;=分起日,INDEX(D:D,ROW())&lt;=分訖日,IF(分專案="全部",TRUE,INDEX(J:J,ROW())=分專案))</f>
        <v>0</v>
      </c>
      <c r="C2898" s="45" cm="1">
        <f t="array" ref="C2898">IF(INDEX(F:F,ROW())&lt;&gt;"",INDEX(F:F,ROW()),IF(INDEX(E:E,ROW())&lt;&gt;0,INDEX(C:C,ROW()-1),0))</f>
        <v>0</v>
      </c>
      <c r="D2898" s="44" cm="1">
        <f t="array" ref="D2898">IF(INDEX(G:G,ROW())&lt;&gt;"",INDEX(G:G,ROW()),IF(INDEX(E:E,ROW())&lt;&gt;0,INDEX(D:D,ROW()-1),0))</f>
        <v>0</v>
      </c>
      <c r="E2898" s="217" cm="1">
        <f t="array" ref="E2898">IF(INDEX(I:I,ROW())&lt;&gt;"",VALUE(TRIM(LEFT(INDEX(I:I,ROW()),6))),0)</f>
        <v>0</v>
      </c>
      <c r="F2898" s="283"/>
      <c r="G2898" s="287"/>
      <c r="H2898" s="302"/>
      <c r="I2898" s="288"/>
      <c r="J2898" s="302"/>
      <c r="K2898" s="303"/>
      <c r="L2898" s="50"/>
      <c r="M2898" s="63"/>
    </row>
    <row r="2899" spans="1:13">
      <c r="A2899" s="44" cm="1">
        <f t="array" aca="1" ref="A2899" ca="1">IF(INDEX(B:B,ROW()),COUNTIF(OFFSET(INDEX(B:B,ROW()),ROW()*-1+6,,ROW()-5),TRUE),0)</f>
        <v>0</v>
      </c>
      <c r="B2899" s="44" t="b" cm="1">
        <f t="array" ref="B2899">AND(分科號=INDEX(E:E,ROW()),INDEX(D:D,ROW())&gt;=分起日,INDEX(D:D,ROW())&lt;=分訖日,IF(分專案="全部",TRUE,INDEX(J:J,ROW())=分專案))</f>
        <v>0</v>
      </c>
      <c r="C2899" s="45" cm="1">
        <f t="array" ref="C2899">IF(INDEX(F:F,ROW())&lt;&gt;"",INDEX(F:F,ROW()),IF(INDEX(E:E,ROW())&lt;&gt;0,INDEX(C:C,ROW()-1),0))</f>
        <v>0</v>
      </c>
      <c r="D2899" s="44" cm="1">
        <f t="array" ref="D2899">IF(INDEX(G:G,ROW())&lt;&gt;"",INDEX(G:G,ROW()),IF(INDEX(E:E,ROW())&lt;&gt;0,INDEX(D:D,ROW()-1),0))</f>
        <v>0</v>
      </c>
      <c r="E2899" s="217" cm="1">
        <f t="array" ref="E2899">IF(INDEX(I:I,ROW())&lt;&gt;"",VALUE(TRIM(LEFT(INDEX(I:I,ROW()),6))),0)</f>
        <v>0</v>
      </c>
      <c r="F2899" s="283"/>
      <c r="G2899" s="287"/>
      <c r="H2899" s="302"/>
      <c r="I2899" s="288"/>
      <c r="J2899" s="302"/>
      <c r="K2899" s="303"/>
      <c r="L2899" s="50"/>
      <c r="M2899" s="63"/>
    </row>
    <row r="2900" spans="1:13">
      <c r="A2900" s="44" cm="1">
        <f t="array" aca="1" ref="A2900" ca="1">IF(INDEX(B:B,ROW()),COUNTIF(OFFSET(INDEX(B:B,ROW()),ROW()*-1+6,,ROW()-5),TRUE),0)</f>
        <v>0</v>
      </c>
      <c r="B2900" s="44" t="b" cm="1">
        <f t="array" ref="B2900">AND(分科號=INDEX(E:E,ROW()),INDEX(D:D,ROW())&gt;=分起日,INDEX(D:D,ROW())&lt;=分訖日,IF(分專案="全部",TRUE,INDEX(J:J,ROW())=分專案))</f>
        <v>0</v>
      </c>
      <c r="C2900" s="45" cm="1">
        <f t="array" ref="C2900">IF(INDEX(F:F,ROW())&lt;&gt;"",INDEX(F:F,ROW()),IF(INDEX(E:E,ROW())&lt;&gt;0,INDEX(C:C,ROW()-1),0))</f>
        <v>0</v>
      </c>
      <c r="D2900" s="44" cm="1">
        <f t="array" ref="D2900">IF(INDEX(G:G,ROW())&lt;&gt;"",INDEX(G:G,ROW()),IF(INDEX(E:E,ROW())&lt;&gt;0,INDEX(D:D,ROW()-1),0))</f>
        <v>0</v>
      </c>
      <c r="E2900" s="217" cm="1">
        <f t="array" ref="E2900">IF(INDEX(I:I,ROW())&lt;&gt;"",VALUE(TRIM(LEFT(INDEX(I:I,ROW()),6))),0)</f>
        <v>0</v>
      </c>
      <c r="F2900" s="283"/>
      <c r="G2900" s="287"/>
      <c r="H2900" s="302"/>
      <c r="I2900" s="288"/>
      <c r="J2900" s="302"/>
      <c r="K2900" s="303"/>
      <c r="L2900" s="50"/>
      <c r="M2900" s="63"/>
    </row>
    <row r="2901" spans="1:13">
      <c r="A2901" s="44" cm="1">
        <f t="array" aca="1" ref="A2901" ca="1">IF(INDEX(B:B,ROW()),COUNTIF(OFFSET(INDEX(B:B,ROW()),ROW()*-1+6,,ROW()-5),TRUE),0)</f>
        <v>0</v>
      </c>
      <c r="B2901" s="44" t="b" cm="1">
        <f t="array" ref="B2901">AND(分科號=INDEX(E:E,ROW()),INDEX(D:D,ROW())&gt;=分起日,INDEX(D:D,ROW())&lt;=分訖日,IF(分專案="全部",TRUE,INDEX(J:J,ROW())=分專案))</f>
        <v>0</v>
      </c>
      <c r="C2901" s="45" cm="1">
        <f t="array" ref="C2901">IF(INDEX(F:F,ROW())&lt;&gt;"",INDEX(F:F,ROW()),IF(INDEX(E:E,ROW())&lt;&gt;0,INDEX(C:C,ROW()-1),0))</f>
        <v>0</v>
      </c>
      <c r="D2901" s="44" cm="1">
        <f t="array" ref="D2901">IF(INDEX(G:G,ROW())&lt;&gt;"",INDEX(G:G,ROW()),IF(INDEX(E:E,ROW())&lt;&gt;0,INDEX(D:D,ROW()-1),0))</f>
        <v>0</v>
      </c>
      <c r="E2901" s="217" cm="1">
        <f t="array" ref="E2901">IF(INDEX(I:I,ROW())&lt;&gt;"",VALUE(TRIM(LEFT(INDEX(I:I,ROW()),6))),0)</f>
        <v>0</v>
      </c>
      <c r="F2901" s="283"/>
      <c r="G2901" s="287"/>
      <c r="H2901" s="302"/>
      <c r="I2901" s="288"/>
      <c r="J2901" s="302"/>
      <c r="K2901" s="303"/>
      <c r="L2901" s="50"/>
      <c r="M2901" s="63"/>
    </row>
    <row r="2902" spans="1:13">
      <c r="A2902" s="44" cm="1">
        <f t="array" aca="1" ref="A2902" ca="1">IF(INDEX(B:B,ROW()),COUNTIF(OFFSET(INDEX(B:B,ROW()),ROW()*-1+6,,ROW()-5),TRUE),0)</f>
        <v>0</v>
      </c>
      <c r="B2902" s="44" t="b" cm="1">
        <f t="array" ref="B2902">AND(分科號=INDEX(E:E,ROW()),INDEX(D:D,ROW())&gt;=分起日,INDEX(D:D,ROW())&lt;=分訖日,IF(分專案="全部",TRUE,INDEX(J:J,ROW())=分專案))</f>
        <v>0</v>
      </c>
      <c r="C2902" s="45" cm="1">
        <f t="array" ref="C2902">IF(INDEX(F:F,ROW())&lt;&gt;"",INDEX(F:F,ROW()),IF(INDEX(E:E,ROW())&lt;&gt;0,INDEX(C:C,ROW()-1),0))</f>
        <v>0</v>
      </c>
      <c r="D2902" s="44" cm="1">
        <f t="array" ref="D2902">IF(INDEX(G:G,ROW())&lt;&gt;"",INDEX(G:G,ROW()),IF(INDEX(E:E,ROW())&lt;&gt;0,INDEX(D:D,ROW()-1),0))</f>
        <v>0</v>
      </c>
      <c r="E2902" s="217" cm="1">
        <f t="array" ref="E2902">IF(INDEX(I:I,ROW())&lt;&gt;"",VALUE(TRIM(LEFT(INDEX(I:I,ROW()),6))),0)</f>
        <v>0</v>
      </c>
      <c r="F2902" s="283"/>
      <c r="G2902" s="287"/>
      <c r="H2902" s="302"/>
      <c r="I2902" s="288"/>
      <c r="J2902" s="302"/>
      <c r="K2902" s="303"/>
      <c r="L2902" s="50"/>
      <c r="M2902" s="63"/>
    </row>
    <row r="2903" spans="1:13">
      <c r="A2903" s="44" cm="1">
        <f t="array" aca="1" ref="A2903" ca="1">IF(INDEX(B:B,ROW()),COUNTIF(OFFSET(INDEX(B:B,ROW()),ROW()*-1+6,,ROW()-5),TRUE),0)</f>
        <v>0</v>
      </c>
      <c r="B2903" s="44" t="b" cm="1">
        <f t="array" ref="B2903">AND(分科號=INDEX(E:E,ROW()),INDEX(D:D,ROW())&gt;=分起日,INDEX(D:D,ROW())&lt;=分訖日,IF(分專案="全部",TRUE,INDEX(J:J,ROW())=分專案))</f>
        <v>0</v>
      </c>
      <c r="C2903" s="45" cm="1">
        <f t="array" ref="C2903">IF(INDEX(F:F,ROW())&lt;&gt;"",INDEX(F:F,ROW()),IF(INDEX(E:E,ROW())&lt;&gt;0,INDEX(C:C,ROW()-1),0))</f>
        <v>0</v>
      </c>
      <c r="D2903" s="44" cm="1">
        <f t="array" ref="D2903">IF(INDEX(G:G,ROW())&lt;&gt;"",INDEX(G:G,ROW()),IF(INDEX(E:E,ROW())&lt;&gt;0,INDEX(D:D,ROW()-1),0))</f>
        <v>0</v>
      </c>
      <c r="E2903" s="217" cm="1">
        <f t="array" ref="E2903">IF(INDEX(I:I,ROW())&lt;&gt;"",VALUE(TRIM(LEFT(INDEX(I:I,ROW()),6))),0)</f>
        <v>0</v>
      </c>
      <c r="F2903" s="283"/>
      <c r="G2903" s="287"/>
      <c r="H2903" s="302"/>
      <c r="I2903" s="288"/>
      <c r="J2903" s="302"/>
      <c r="K2903" s="303"/>
      <c r="L2903" s="50"/>
      <c r="M2903" s="63"/>
    </row>
    <row r="2904" spans="1:13">
      <c r="A2904" s="44" cm="1">
        <f t="array" aca="1" ref="A2904" ca="1">IF(INDEX(B:B,ROW()),COUNTIF(OFFSET(INDEX(B:B,ROW()),ROW()*-1+6,,ROW()-5),TRUE),0)</f>
        <v>0</v>
      </c>
      <c r="B2904" s="44" t="b" cm="1">
        <f t="array" ref="B2904">AND(分科號=INDEX(E:E,ROW()),INDEX(D:D,ROW())&gt;=分起日,INDEX(D:D,ROW())&lt;=分訖日,IF(分專案="全部",TRUE,INDEX(J:J,ROW())=分專案))</f>
        <v>0</v>
      </c>
      <c r="C2904" s="45" cm="1">
        <f t="array" ref="C2904">IF(INDEX(F:F,ROW())&lt;&gt;"",INDEX(F:F,ROW()),IF(INDEX(E:E,ROW())&lt;&gt;0,INDEX(C:C,ROW()-1),0))</f>
        <v>0</v>
      </c>
      <c r="D2904" s="44" cm="1">
        <f t="array" ref="D2904">IF(INDEX(G:G,ROW())&lt;&gt;"",INDEX(G:G,ROW()),IF(INDEX(E:E,ROW())&lt;&gt;0,INDEX(D:D,ROW()-1),0))</f>
        <v>0</v>
      </c>
      <c r="E2904" s="217" cm="1">
        <f t="array" ref="E2904">IF(INDEX(I:I,ROW())&lt;&gt;"",VALUE(TRIM(LEFT(INDEX(I:I,ROW()),6))),0)</f>
        <v>0</v>
      </c>
      <c r="F2904" s="283"/>
      <c r="G2904" s="287"/>
      <c r="H2904" s="302"/>
      <c r="I2904" s="288"/>
      <c r="J2904" s="302"/>
      <c r="K2904" s="303"/>
      <c r="L2904" s="50"/>
      <c r="M2904" s="63"/>
    </row>
    <row r="2905" spans="1:13">
      <c r="A2905" s="44" cm="1">
        <f t="array" aca="1" ref="A2905" ca="1">IF(INDEX(B:B,ROW()),COUNTIF(OFFSET(INDEX(B:B,ROW()),ROW()*-1+6,,ROW()-5),TRUE),0)</f>
        <v>0</v>
      </c>
      <c r="B2905" s="44" t="b" cm="1">
        <f t="array" ref="B2905">AND(分科號=INDEX(E:E,ROW()),INDEX(D:D,ROW())&gt;=分起日,INDEX(D:D,ROW())&lt;=分訖日,IF(分專案="全部",TRUE,INDEX(J:J,ROW())=分專案))</f>
        <v>0</v>
      </c>
      <c r="C2905" s="45" cm="1">
        <f t="array" ref="C2905">IF(INDEX(F:F,ROW())&lt;&gt;"",INDEX(F:F,ROW()),IF(INDEX(E:E,ROW())&lt;&gt;0,INDEX(C:C,ROW()-1),0))</f>
        <v>0</v>
      </c>
      <c r="D2905" s="44" cm="1">
        <f t="array" ref="D2905">IF(INDEX(G:G,ROW())&lt;&gt;"",INDEX(G:G,ROW()),IF(INDEX(E:E,ROW())&lt;&gt;0,INDEX(D:D,ROW()-1),0))</f>
        <v>0</v>
      </c>
      <c r="E2905" s="217" cm="1">
        <f t="array" ref="E2905">IF(INDEX(I:I,ROW())&lt;&gt;"",VALUE(TRIM(LEFT(INDEX(I:I,ROW()),6))),0)</f>
        <v>0</v>
      </c>
      <c r="F2905" s="283"/>
      <c r="G2905" s="287"/>
      <c r="H2905" s="302"/>
      <c r="I2905" s="288"/>
      <c r="J2905" s="302"/>
      <c r="K2905" s="303"/>
      <c r="L2905" s="50"/>
      <c r="M2905" s="63"/>
    </row>
    <row r="2906" spans="1:13">
      <c r="A2906" s="44" cm="1">
        <f t="array" aca="1" ref="A2906" ca="1">IF(INDEX(B:B,ROW()),COUNTIF(OFFSET(INDEX(B:B,ROW()),ROW()*-1+6,,ROW()-5),TRUE),0)</f>
        <v>0</v>
      </c>
      <c r="B2906" s="44" t="b" cm="1">
        <f t="array" ref="B2906">AND(分科號=INDEX(E:E,ROW()),INDEX(D:D,ROW())&gt;=分起日,INDEX(D:D,ROW())&lt;=分訖日,IF(分專案="全部",TRUE,INDEX(J:J,ROW())=分專案))</f>
        <v>0</v>
      </c>
      <c r="C2906" s="45" cm="1">
        <f t="array" ref="C2906">IF(INDEX(F:F,ROW())&lt;&gt;"",INDEX(F:F,ROW()),IF(INDEX(E:E,ROW())&lt;&gt;0,INDEX(C:C,ROW()-1),0))</f>
        <v>0</v>
      </c>
      <c r="D2906" s="44" cm="1">
        <f t="array" ref="D2906">IF(INDEX(G:G,ROW())&lt;&gt;"",INDEX(G:G,ROW()),IF(INDEX(E:E,ROW())&lt;&gt;0,INDEX(D:D,ROW()-1),0))</f>
        <v>0</v>
      </c>
      <c r="E2906" s="217" cm="1">
        <f t="array" ref="E2906">IF(INDEX(I:I,ROW())&lt;&gt;"",VALUE(TRIM(LEFT(INDEX(I:I,ROW()),6))),0)</f>
        <v>0</v>
      </c>
      <c r="F2906" s="283"/>
      <c r="G2906" s="287"/>
      <c r="H2906" s="302"/>
      <c r="I2906" s="288"/>
      <c r="J2906" s="302"/>
      <c r="K2906" s="303"/>
      <c r="L2906" s="50"/>
      <c r="M2906" s="63"/>
    </row>
    <row r="2907" spans="1:13">
      <c r="A2907" s="44" cm="1">
        <f t="array" aca="1" ref="A2907" ca="1">IF(INDEX(B:B,ROW()),COUNTIF(OFFSET(INDEX(B:B,ROW()),ROW()*-1+6,,ROW()-5),TRUE),0)</f>
        <v>0</v>
      </c>
      <c r="B2907" s="44" t="b" cm="1">
        <f t="array" ref="B2907">AND(分科號=INDEX(E:E,ROW()),INDEX(D:D,ROW())&gt;=分起日,INDEX(D:D,ROW())&lt;=分訖日,IF(分專案="全部",TRUE,INDEX(J:J,ROW())=分專案))</f>
        <v>0</v>
      </c>
      <c r="C2907" s="45" cm="1">
        <f t="array" ref="C2907">IF(INDEX(F:F,ROW())&lt;&gt;"",INDEX(F:F,ROW()),IF(INDEX(E:E,ROW())&lt;&gt;0,INDEX(C:C,ROW()-1),0))</f>
        <v>0</v>
      </c>
      <c r="D2907" s="44" cm="1">
        <f t="array" ref="D2907">IF(INDEX(G:G,ROW())&lt;&gt;"",INDEX(G:G,ROW()),IF(INDEX(E:E,ROW())&lt;&gt;0,INDEX(D:D,ROW()-1),0))</f>
        <v>0</v>
      </c>
      <c r="E2907" s="217" cm="1">
        <f t="array" ref="E2907">IF(INDEX(I:I,ROW())&lt;&gt;"",VALUE(TRIM(LEFT(INDEX(I:I,ROW()),6))),0)</f>
        <v>0</v>
      </c>
      <c r="F2907" s="283"/>
      <c r="G2907" s="287"/>
      <c r="H2907" s="302"/>
      <c r="I2907" s="288"/>
      <c r="J2907" s="302"/>
      <c r="K2907" s="303"/>
      <c r="L2907" s="50"/>
      <c r="M2907" s="63"/>
    </row>
    <row r="2908" spans="1:13">
      <c r="A2908" s="44" cm="1">
        <f t="array" aca="1" ref="A2908" ca="1">IF(INDEX(B:B,ROW()),COUNTIF(OFFSET(INDEX(B:B,ROW()),ROW()*-1+6,,ROW()-5),TRUE),0)</f>
        <v>0</v>
      </c>
      <c r="B2908" s="44" t="b" cm="1">
        <f t="array" ref="B2908">AND(分科號=INDEX(E:E,ROW()),INDEX(D:D,ROW())&gt;=分起日,INDEX(D:D,ROW())&lt;=分訖日,IF(分專案="全部",TRUE,INDEX(J:J,ROW())=分專案))</f>
        <v>0</v>
      </c>
      <c r="C2908" s="45" cm="1">
        <f t="array" ref="C2908">IF(INDEX(F:F,ROW())&lt;&gt;"",INDEX(F:F,ROW()),IF(INDEX(E:E,ROW())&lt;&gt;0,INDEX(C:C,ROW()-1),0))</f>
        <v>0</v>
      </c>
      <c r="D2908" s="44" cm="1">
        <f t="array" ref="D2908">IF(INDEX(G:G,ROW())&lt;&gt;"",INDEX(G:G,ROW()),IF(INDEX(E:E,ROW())&lt;&gt;0,INDEX(D:D,ROW()-1),0))</f>
        <v>0</v>
      </c>
      <c r="E2908" s="217" cm="1">
        <f t="array" ref="E2908">IF(INDEX(I:I,ROW())&lt;&gt;"",VALUE(TRIM(LEFT(INDEX(I:I,ROW()),6))),0)</f>
        <v>0</v>
      </c>
      <c r="F2908" s="283"/>
      <c r="G2908" s="287"/>
      <c r="H2908" s="302"/>
      <c r="I2908" s="288"/>
      <c r="J2908" s="302"/>
      <c r="K2908" s="303"/>
      <c r="L2908" s="50"/>
      <c r="M2908" s="63"/>
    </row>
    <row r="2909" spans="1:13">
      <c r="A2909" s="44" cm="1">
        <f t="array" aca="1" ref="A2909" ca="1">IF(INDEX(B:B,ROW()),COUNTIF(OFFSET(INDEX(B:B,ROW()),ROW()*-1+6,,ROW()-5),TRUE),0)</f>
        <v>0</v>
      </c>
      <c r="B2909" s="44" t="b" cm="1">
        <f t="array" ref="B2909">AND(分科號=INDEX(E:E,ROW()),INDEX(D:D,ROW())&gt;=分起日,INDEX(D:D,ROW())&lt;=分訖日,IF(分專案="全部",TRUE,INDEX(J:J,ROW())=分專案))</f>
        <v>0</v>
      </c>
      <c r="C2909" s="45" cm="1">
        <f t="array" ref="C2909">IF(INDEX(F:F,ROW())&lt;&gt;"",INDEX(F:F,ROW()),IF(INDEX(E:E,ROW())&lt;&gt;0,INDEX(C:C,ROW()-1),0))</f>
        <v>0</v>
      </c>
      <c r="D2909" s="44" cm="1">
        <f t="array" ref="D2909">IF(INDEX(G:G,ROW())&lt;&gt;"",INDEX(G:G,ROW()),IF(INDEX(E:E,ROW())&lt;&gt;0,INDEX(D:D,ROW()-1),0))</f>
        <v>0</v>
      </c>
      <c r="E2909" s="217" cm="1">
        <f t="array" ref="E2909">IF(INDEX(I:I,ROW())&lt;&gt;"",VALUE(TRIM(LEFT(INDEX(I:I,ROW()),6))),0)</f>
        <v>0</v>
      </c>
      <c r="F2909" s="283"/>
      <c r="G2909" s="287"/>
      <c r="H2909" s="302"/>
      <c r="I2909" s="288"/>
      <c r="J2909" s="302"/>
      <c r="K2909" s="303"/>
      <c r="L2909" s="50"/>
      <c r="M2909" s="63"/>
    </row>
    <row r="2910" spans="1:13">
      <c r="A2910" s="44" cm="1">
        <f t="array" aca="1" ref="A2910" ca="1">IF(INDEX(B:B,ROW()),COUNTIF(OFFSET(INDEX(B:B,ROW()),ROW()*-1+6,,ROW()-5),TRUE),0)</f>
        <v>0</v>
      </c>
      <c r="B2910" s="44" t="b" cm="1">
        <f t="array" ref="B2910">AND(分科號=INDEX(E:E,ROW()),INDEX(D:D,ROW())&gt;=分起日,INDEX(D:D,ROW())&lt;=分訖日,IF(分專案="全部",TRUE,INDEX(J:J,ROW())=分專案))</f>
        <v>0</v>
      </c>
      <c r="C2910" s="45" cm="1">
        <f t="array" ref="C2910">IF(INDEX(F:F,ROW())&lt;&gt;"",INDEX(F:F,ROW()),IF(INDEX(E:E,ROW())&lt;&gt;0,INDEX(C:C,ROW()-1),0))</f>
        <v>0</v>
      </c>
      <c r="D2910" s="44" cm="1">
        <f t="array" ref="D2910">IF(INDEX(G:G,ROW())&lt;&gt;"",INDEX(G:G,ROW()),IF(INDEX(E:E,ROW())&lt;&gt;0,INDEX(D:D,ROW()-1),0))</f>
        <v>0</v>
      </c>
      <c r="E2910" s="217" cm="1">
        <f t="array" ref="E2910">IF(INDEX(I:I,ROW())&lt;&gt;"",VALUE(TRIM(LEFT(INDEX(I:I,ROW()),6))),0)</f>
        <v>0</v>
      </c>
      <c r="F2910" s="283"/>
      <c r="G2910" s="287"/>
      <c r="H2910" s="302"/>
      <c r="I2910" s="288"/>
      <c r="J2910" s="302"/>
      <c r="K2910" s="303"/>
      <c r="L2910" s="50"/>
      <c r="M2910" s="63"/>
    </row>
    <row r="2911" spans="1:13">
      <c r="A2911" s="44" cm="1">
        <f t="array" aca="1" ref="A2911" ca="1">IF(INDEX(B:B,ROW()),COUNTIF(OFFSET(INDEX(B:B,ROW()),ROW()*-1+6,,ROW()-5),TRUE),0)</f>
        <v>0</v>
      </c>
      <c r="B2911" s="44" t="b" cm="1">
        <f t="array" ref="B2911">AND(分科號=INDEX(E:E,ROW()),INDEX(D:D,ROW())&gt;=分起日,INDEX(D:D,ROW())&lt;=分訖日,IF(分專案="全部",TRUE,INDEX(J:J,ROW())=分專案))</f>
        <v>0</v>
      </c>
      <c r="C2911" s="45" cm="1">
        <f t="array" ref="C2911">IF(INDEX(F:F,ROW())&lt;&gt;"",INDEX(F:F,ROW()),IF(INDEX(E:E,ROW())&lt;&gt;0,INDEX(C:C,ROW()-1),0))</f>
        <v>0</v>
      </c>
      <c r="D2911" s="44" cm="1">
        <f t="array" ref="D2911">IF(INDEX(G:G,ROW())&lt;&gt;"",INDEX(G:G,ROW()),IF(INDEX(E:E,ROW())&lt;&gt;0,INDEX(D:D,ROW()-1),0))</f>
        <v>0</v>
      </c>
      <c r="E2911" s="217" cm="1">
        <f t="array" ref="E2911">IF(INDEX(I:I,ROW())&lt;&gt;"",VALUE(TRIM(LEFT(INDEX(I:I,ROW()),6))),0)</f>
        <v>0</v>
      </c>
      <c r="F2911" s="283"/>
      <c r="G2911" s="287"/>
      <c r="H2911" s="302"/>
      <c r="I2911" s="288"/>
      <c r="J2911" s="302"/>
      <c r="K2911" s="303"/>
      <c r="L2911" s="50"/>
      <c r="M2911" s="63"/>
    </row>
    <row r="2912" spans="1:13">
      <c r="A2912" s="44" cm="1">
        <f t="array" aca="1" ref="A2912" ca="1">IF(INDEX(B:B,ROW()),COUNTIF(OFFSET(INDEX(B:B,ROW()),ROW()*-1+6,,ROW()-5),TRUE),0)</f>
        <v>0</v>
      </c>
      <c r="B2912" s="44" t="b" cm="1">
        <f t="array" ref="B2912">AND(分科號=INDEX(E:E,ROW()),INDEX(D:D,ROW())&gt;=分起日,INDEX(D:D,ROW())&lt;=分訖日,IF(分專案="全部",TRUE,INDEX(J:J,ROW())=分專案))</f>
        <v>0</v>
      </c>
      <c r="C2912" s="45" cm="1">
        <f t="array" ref="C2912">IF(INDEX(F:F,ROW())&lt;&gt;"",INDEX(F:F,ROW()),IF(INDEX(E:E,ROW())&lt;&gt;0,INDEX(C:C,ROW()-1),0))</f>
        <v>0</v>
      </c>
      <c r="D2912" s="44" cm="1">
        <f t="array" ref="D2912">IF(INDEX(G:G,ROW())&lt;&gt;"",INDEX(G:G,ROW()),IF(INDEX(E:E,ROW())&lt;&gt;0,INDEX(D:D,ROW()-1),0))</f>
        <v>0</v>
      </c>
      <c r="E2912" s="217" cm="1">
        <f t="array" ref="E2912">IF(INDEX(I:I,ROW())&lt;&gt;"",VALUE(TRIM(LEFT(INDEX(I:I,ROW()),6))),0)</f>
        <v>0</v>
      </c>
      <c r="F2912" s="283"/>
      <c r="G2912" s="287"/>
      <c r="H2912" s="302"/>
      <c r="I2912" s="288"/>
      <c r="J2912" s="302"/>
      <c r="K2912" s="303"/>
      <c r="L2912" s="50"/>
      <c r="M2912" s="63"/>
    </row>
    <row r="2913" spans="1:13">
      <c r="A2913" s="44" cm="1">
        <f t="array" aca="1" ref="A2913" ca="1">IF(INDEX(B:B,ROW()),COUNTIF(OFFSET(INDEX(B:B,ROW()),ROW()*-1+6,,ROW()-5),TRUE),0)</f>
        <v>0</v>
      </c>
      <c r="B2913" s="44" t="b" cm="1">
        <f t="array" ref="B2913">AND(分科號=INDEX(E:E,ROW()),INDEX(D:D,ROW())&gt;=分起日,INDEX(D:D,ROW())&lt;=分訖日,IF(分專案="全部",TRUE,INDEX(J:J,ROW())=分專案))</f>
        <v>0</v>
      </c>
      <c r="C2913" s="45" cm="1">
        <f t="array" ref="C2913">IF(INDEX(F:F,ROW())&lt;&gt;"",INDEX(F:F,ROW()),IF(INDEX(E:E,ROW())&lt;&gt;0,INDEX(C:C,ROW()-1),0))</f>
        <v>0</v>
      </c>
      <c r="D2913" s="44" cm="1">
        <f t="array" ref="D2913">IF(INDEX(G:G,ROW())&lt;&gt;"",INDEX(G:G,ROW()),IF(INDEX(E:E,ROW())&lt;&gt;0,INDEX(D:D,ROW()-1),0))</f>
        <v>0</v>
      </c>
      <c r="E2913" s="217" cm="1">
        <f t="array" ref="E2913">IF(INDEX(I:I,ROW())&lt;&gt;"",VALUE(TRIM(LEFT(INDEX(I:I,ROW()),6))),0)</f>
        <v>0</v>
      </c>
      <c r="F2913" s="283"/>
      <c r="G2913" s="287"/>
      <c r="H2913" s="302"/>
      <c r="I2913" s="288"/>
      <c r="J2913" s="302"/>
      <c r="K2913" s="303"/>
      <c r="L2913" s="50"/>
      <c r="M2913" s="63"/>
    </row>
    <row r="2914" spans="1:13">
      <c r="A2914" s="44" cm="1">
        <f t="array" aca="1" ref="A2914" ca="1">IF(INDEX(B:B,ROW()),COUNTIF(OFFSET(INDEX(B:B,ROW()),ROW()*-1+6,,ROW()-5),TRUE),0)</f>
        <v>0</v>
      </c>
      <c r="B2914" s="44" t="b" cm="1">
        <f t="array" ref="B2914">AND(分科號=INDEX(E:E,ROW()),INDEX(D:D,ROW())&gt;=分起日,INDEX(D:D,ROW())&lt;=分訖日,IF(分專案="全部",TRUE,INDEX(J:J,ROW())=分專案))</f>
        <v>0</v>
      </c>
      <c r="C2914" s="45" cm="1">
        <f t="array" ref="C2914">IF(INDEX(F:F,ROW())&lt;&gt;"",INDEX(F:F,ROW()),IF(INDEX(E:E,ROW())&lt;&gt;0,INDEX(C:C,ROW()-1),0))</f>
        <v>0</v>
      </c>
      <c r="D2914" s="44" cm="1">
        <f t="array" ref="D2914">IF(INDEX(G:G,ROW())&lt;&gt;"",INDEX(G:G,ROW()),IF(INDEX(E:E,ROW())&lt;&gt;0,INDEX(D:D,ROW()-1),0))</f>
        <v>0</v>
      </c>
      <c r="E2914" s="217" cm="1">
        <f t="array" ref="E2914">IF(INDEX(I:I,ROW())&lt;&gt;"",VALUE(TRIM(LEFT(INDEX(I:I,ROW()),6))),0)</f>
        <v>0</v>
      </c>
      <c r="F2914" s="283"/>
      <c r="G2914" s="287"/>
      <c r="H2914" s="302"/>
      <c r="I2914" s="288"/>
      <c r="J2914" s="302"/>
      <c r="K2914" s="303"/>
      <c r="L2914" s="50"/>
      <c r="M2914" s="63"/>
    </row>
    <row r="2915" spans="1:13">
      <c r="A2915" s="44" cm="1">
        <f t="array" aca="1" ref="A2915" ca="1">IF(INDEX(B:B,ROW()),COUNTIF(OFFSET(INDEX(B:B,ROW()),ROW()*-1+6,,ROW()-5),TRUE),0)</f>
        <v>0</v>
      </c>
      <c r="B2915" s="44" t="b" cm="1">
        <f t="array" ref="B2915">AND(分科號=INDEX(E:E,ROW()),INDEX(D:D,ROW())&gt;=分起日,INDEX(D:D,ROW())&lt;=分訖日,IF(分專案="全部",TRUE,INDEX(J:J,ROW())=分專案))</f>
        <v>0</v>
      </c>
      <c r="C2915" s="45" cm="1">
        <f t="array" ref="C2915">IF(INDEX(F:F,ROW())&lt;&gt;"",INDEX(F:F,ROW()),IF(INDEX(E:E,ROW())&lt;&gt;0,INDEX(C:C,ROW()-1),0))</f>
        <v>0</v>
      </c>
      <c r="D2915" s="44" cm="1">
        <f t="array" ref="D2915">IF(INDEX(G:G,ROW())&lt;&gt;"",INDEX(G:G,ROW()),IF(INDEX(E:E,ROW())&lt;&gt;0,INDEX(D:D,ROW()-1),0))</f>
        <v>0</v>
      </c>
      <c r="E2915" s="217" cm="1">
        <f t="array" ref="E2915">IF(INDEX(I:I,ROW())&lt;&gt;"",VALUE(TRIM(LEFT(INDEX(I:I,ROW()),6))),0)</f>
        <v>0</v>
      </c>
      <c r="F2915" s="283"/>
      <c r="G2915" s="287"/>
      <c r="H2915" s="302"/>
      <c r="I2915" s="288"/>
      <c r="J2915" s="302"/>
      <c r="K2915" s="303"/>
      <c r="L2915" s="50"/>
      <c r="M2915" s="63"/>
    </row>
    <row r="2916" spans="1:13">
      <c r="A2916" s="44" cm="1">
        <f t="array" aca="1" ref="A2916" ca="1">IF(INDEX(B:B,ROW()),COUNTIF(OFFSET(INDEX(B:B,ROW()),ROW()*-1+6,,ROW()-5),TRUE),0)</f>
        <v>0</v>
      </c>
      <c r="B2916" s="44" t="b" cm="1">
        <f t="array" ref="B2916">AND(分科號=INDEX(E:E,ROW()),INDEX(D:D,ROW())&gt;=分起日,INDEX(D:D,ROW())&lt;=分訖日,IF(分專案="全部",TRUE,INDEX(J:J,ROW())=分專案))</f>
        <v>0</v>
      </c>
      <c r="C2916" s="45" cm="1">
        <f t="array" ref="C2916">IF(INDEX(F:F,ROW())&lt;&gt;"",INDEX(F:F,ROW()),IF(INDEX(E:E,ROW())&lt;&gt;0,INDEX(C:C,ROW()-1),0))</f>
        <v>0</v>
      </c>
      <c r="D2916" s="44" cm="1">
        <f t="array" ref="D2916">IF(INDEX(G:G,ROW())&lt;&gt;"",INDEX(G:G,ROW()),IF(INDEX(E:E,ROW())&lt;&gt;0,INDEX(D:D,ROW()-1),0))</f>
        <v>0</v>
      </c>
      <c r="E2916" s="217" cm="1">
        <f t="array" ref="E2916">IF(INDEX(I:I,ROW())&lt;&gt;"",VALUE(TRIM(LEFT(INDEX(I:I,ROW()),6))),0)</f>
        <v>0</v>
      </c>
      <c r="F2916" s="283"/>
      <c r="G2916" s="287"/>
      <c r="H2916" s="302"/>
      <c r="I2916" s="288"/>
      <c r="J2916" s="302"/>
      <c r="K2916" s="303"/>
      <c r="L2916" s="50"/>
      <c r="M2916" s="63"/>
    </row>
    <row r="2917" spans="1:13">
      <c r="A2917" s="44" cm="1">
        <f t="array" aca="1" ref="A2917" ca="1">IF(INDEX(B:B,ROW()),COUNTIF(OFFSET(INDEX(B:B,ROW()),ROW()*-1+6,,ROW()-5),TRUE),0)</f>
        <v>0</v>
      </c>
      <c r="B2917" s="44" t="b" cm="1">
        <f t="array" ref="B2917">AND(分科號=INDEX(E:E,ROW()),INDEX(D:D,ROW())&gt;=分起日,INDEX(D:D,ROW())&lt;=分訖日,IF(分專案="全部",TRUE,INDEX(J:J,ROW())=分專案))</f>
        <v>0</v>
      </c>
      <c r="C2917" s="45" cm="1">
        <f t="array" ref="C2917">IF(INDEX(F:F,ROW())&lt;&gt;"",INDEX(F:F,ROW()),IF(INDEX(E:E,ROW())&lt;&gt;0,INDEX(C:C,ROW()-1),0))</f>
        <v>0</v>
      </c>
      <c r="D2917" s="44" cm="1">
        <f t="array" ref="D2917">IF(INDEX(G:G,ROW())&lt;&gt;"",INDEX(G:G,ROW()),IF(INDEX(E:E,ROW())&lt;&gt;0,INDEX(D:D,ROW()-1),0))</f>
        <v>0</v>
      </c>
      <c r="E2917" s="217" cm="1">
        <f t="array" ref="E2917">IF(INDEX(I:I,ROW())&lt;&gt;"",VALUE(TRIM(LEFT(INDEX(I:I,ROW()),6))),0)</f>
        <v>0</v>
      </c>
      <c r="F2917" s="283"/>
      <c r="G2917" s="287"/>
      <c r="H2917" s="302"/>
      <c r="I2917" s="288"/>
      <c r="J2917" s="302"/>
      <c r="K2917" s="303"/>
      <c r="L2917" s="50"/>
      <c r="M2917" s="63"/>
    </row>
    <row r="2918" spans="1:13">
      <c r="A2918" s="44" cm="1">
        <f t="array" aca="1" ref="A2918" ca="1">IF(INDEX(B:B,ROW()),COUNTIF(OFFSET(INDEX(B:B,ROW()),ROW()*-1+6,,ROW()-5),TRUE),0)</f>
        <v>0</v>
      </c>
      <c r="B2918" s="44" t="b" cm="1">
        <f t="array" ref="B2918">AND(分科號=INDEX(E:E,ROW()),INDEX(D:D,ROW())&gt;=分起日,INDEX(D:D,ROW())&lt;=分訖日,IF(分專案="全部",TRUE,INDEX(J:J,ROW())=分專案))</f>
        <v>0</v>
      </c>
      <c r="C2918" s="45" cm="1">
        <f t="array" ref="C2918">IF(INDEX(F:F,ROW())&lt;&gt;"",INDEX(F:F,ROW()),IF(INDEX(E:E,ROW())&lt;&gt;0,INDEX(C:C,ROW()-1),0))</f>
        <v>0</v>
      </c>
      <c r="D2918" s="44" cm="1">
        <f t="array" ref="D2918">IF(INDEX(G:G,ROW())&lt;&gt;"",INDEX(G:G,ROW()),IF(INDEX(E:E,ROW())&lt;&gt;0,INDEX(D:D,ROW()-1),0))</f>
        <v>0</v>
      </c>
      <c r="E2918" s="217" cm="1">
        <f t="array" ref="E2918">IF(INDEX(I:I,ROW())&lt;&gt;"",VALUE(TRIM(LEFT(INDEX(I:I,ROW()),6))),0)</f>
        <v>0</v>
      </c>
      <c r="F2918" s="283"/>
      <c r="G2918" s="287"/>
      <c r="H2918" s="302"/>
      <c r="I2918" s="288"/>
      <c r="J2918" s="302"/>
      <c r="K2918" s="303"/>
      <c r="L2918" s="50"/>
      <c r="M2918" s="63"/>
    </row>
    <row r="2919" spans="1:13">
      <c r="A2919" s="44" cm="1">
        <f t="array" aca="1" ref="A2919" ca="1">IF(INDEX(B:B,ROW()),COUNTIF(OFFSET(INDEX(B:B,ROW()),ROW()*-1+6,,ROW()-5),TRUE),0)</f>
        <v>0</v>
      </c>
      <c r="B2919" s="44" t="b" cm="1">
        <f t="array" ref="B2919">AND(分科號=INDEX(E:E,ROW()),INDEX(D:D,ROW())&gt;=分起日,INDEX(D:D,ROW())&lt;=分訖日,IF(分專案="全部",TRUE,INDEX(J:J,ROW())=分專案))</f>
        <v>0</v>
      </c>
      <c r="C2919" s="45" cm="1">
        <f t="array" ref="C2919">IF(INDEX(F:F,ROW())&lt;&gt;"",INDEX(F:F,ROW()),IF(INDEX(E:E,ROW())&lt;&gt;0,INDEX(C:C,ROW()-1),0))</f>
        <v>0</v>
      </c>
      <c r="D2919" s="44" cm="1">
        <f t="array" ref="D2919">IF(INDEX(G:G,ROW())&lt;&gt;"",INDEX(G:G,ROW()),IF(INDEX(E:E,ROW())&lt;&gt;0,INDEX(D:D,ROW()-1),0))</f>
        <v>0</v>
      </c>
      <c r="E2919" s="217" cm="1">
        <f t="array" ref="E2919">IF(INDEX(I:I,ROW())&lt;&gt;"",VALUE(TRIM(LEFT(INDEX(I:I,ROW()),6))),0)</f>
        <v>0</v>
      </c>
      <c r="F2919" s="283"/>
      <c r="G2919" s="287"/>
      <c r="H2919" s="302"/>
      <c r="I2919" s="288"/>
      <c r="J2919" s="302"/>
      <c r="K2919" s="303"/>
      <c r="L2919" s="50"/>
      <c r="M2919" s="63"/>
    </row>
    <row r="2920" spans="1:13">
      <c r="A2920" s="44" cm="1">
        <f t="array" aca="1" ref="A2920" ca="1">IF(INDEX(B:B,ROW()),COUNTIF(OFFSET(INDEX(B:B,ROW()),ROW()*-1+6,,ROW()-5),TRUE),0)</f>
        <v>0</v>
      </c>
      <c r="B2920" s="44" t="b" cm="1">
        <f t="array" ref="B2920">AND(分科號=INDEX(E:E,ROW()),INDEX(D:D,ROW())&gt;=分起日,INDEX(D:D,ROW())&lt;=分訖日,IF(分專案="全部",TRUE,INDEX(J:J,ROW())=分專案))</f>
        <v>0</v>
      </c>
      <c r="C2920" s="45" cm="1">
        <f t="array" ref="C2920">IF(INDEX(F:F,ROW())&lt;&gt;"",INDEX(F:F,ROW()),IF(INDEX(E:E,ROW())&lt;&gt;0,INDEX(C:C,ROW()-1),0))</f>
        <v>0</v>
      </c>
      <c r="D2920" s="44" cm="1">
        <f t="array" ref="D2920">IF(INDEX(G:G,ROW())&lt;&gt;"",INDEX(G:G,ROW()),IF(INDEX(E:E,ROW())&lt;&gt;0,INDEX(D:D,ROW()-1),0))</f>
        <v>0</v>
      </c>
      <c r="E2920" s="217" cm="1">
        <f t="array" ref="E2920">IF(INDEX(I:I,ROW())&lt;&gt;"",VALUE(TRIM(LEFT(INDEX(I:I,ROW()),6))),0)</f>
        <v>0</v>
      </c>
      <c r="F2920" s="283"/>
      <c r="G2920" s="287"/>
      <c r="H2920" s="302"/>
      <c r="I2920" s="288"/>
      <c r="J2920" s="302"/>
      <c r="K2920" s="303"/>
      <c r="L2920" s="50"/>
      <c r="M2920" s="63"/>
    </row>
    <row r="2921" spans="1:13">
      <c r="A2921" s="44" cm="1">
        <f t="array" aca="1" ref="A2921" ca="1">IF(INDEX(B:B,ROW()),COUNTIF(OFFSET(INDEX(B:B,ROW()),ROW()*-1+6,,ROW()-5),TRUE),0)</f>
        <v>0</v>
      </c>
      <c r="B2921" s="44" t="b" cm="1">
        <f t="array" ref="B2921">AND(分科號=INDEX(E:E,ROW()),INDEX(D:D,ROW())&gt;=分起日,INDEX(D:D,ROW())&lt;=分訖日,IF(分專案="全部",TRUE,INDEX(J:J,ROW())=分專案))</f>
        <v>0</v>
      </c>
      <c r="C2921" s="45" cm="1">
        <f t="array" ref="C2921">IF(INDEX(F:F,ROW())&lt;&gt;"",INDEX(F:F,ROW()),IF(INDEX(E:E,ROW())&lt;&gt;0,INDEX(C:C,ROW()-1),0))</f>
        <v>0</v>
      </c>
      <c r="D2921" s="44" cm="1">
        <f t="array" ref="D2921">IF(INDEX(G:G,ROW())&lt;&gt;"",INDEX(G:G,ROW()),IF(INDEX(E:E,ROW())&lt;&gt;0,INDEX(D:D,ROW()-1),0))</f>
        <v>0</v>
      </c>
      <c r="E2921" s="217" cm="1">
        <f t="array" ref="E2921">IF(INDEX(I:I,ROW())&lt;&gt;"",VALUE(TRIM(LEFT(INDEX(I:I,ROW()),6))),0)</f>
        <v>0</v>
      </c>
      <c r="F2921" s="283"/>
      <c r="G2921" s="287"/>
      <c r="H2921" s="302"/>
      <c r="I2921" s="288"/>
      <c r="J2921" s="302"/>
      <c r="K2921" s="303"/>
      <c r="L2921" s="50"/>
      <c r="M2921" s="63"/>
    </row>
    <row r="2922" spans="1:13">
      <c r="A2922" s="44" cm="1">
        <f t="array" aca="1" ref="A2922" ca="1">IF(INDEX(B:B,ROW()),COUNTIF(OFFSET(INDEX(B:B,ROW()),ROW()*-1+6,,ROW()-5),TRUE),0)</f>
        <v>0</v>
      </c>
      <c r="B2922" s="44" t="b" cm="1">
        <f t="array" ref="B2922">AND(分科號=INDEX(E:E,ROW()),INDEX(D:D,ROW())&gt;=分起日,INDEX(D:D,ROW())&lt;=分訖日,IF(分專案="全部",TRUE,INDEX(J:J,ROW())=分專案))</f>
        <v>0</v>
      </c>
      <c r="C2922" s="45" cm="1">
        <f t="array" ref="C2922">IF(INDEX(F:F,ROW())&lt;&gt;"",INDEX(F:F,ROW()),IF(INDEX(E:E,ROW())&lt;&gt;0,INDEX(C:C,ROW()-1),0))</f>
        <v>0</v>
      </c>
      <c r="D2922" s="44" cm="1">
        <f t="array" ref="D2922">IF(INDEX(G:G,ROW())&lt;&gt;"",INDEX(G:G,ROW()),IF(INDEX(E:E,ROW())&lt;&gt;0,INDEX(D:D,ROW()-1),0))</f>
        <v>0</v>
      </c>
      <c r="E2922" s="217" cm="1">
        <f t="array" ref="E2922">IF(INDEX(I:I,ROW())&lt;&gt;"",VALUE(TRIM(LEFT(INDEX(I:I,ROW()),6))),0)</f>
        <v>0</v>
      </c>
      <c r="F2922" s="283"/>
      <c r="G2922" s="287"/>
      <c r="H2922" s="302"/>
      <c r="I2922" s="288"/>
      <c r="J2922" s="302"/>
      <c r="K2922" s="303"/>
      <c r="L2922" s="50"/>
      <c r="M2922" s="63"/>
    </row>
    <row r="2923" spans="1:13">
      <c r="A2923" s="44" cm="1">
        <f t="array" aca="1" ref="A2923" ca="1">IF(INDEX(B:B,ROW()),COUNTIF(OFFSET(INDEX(B:B,ROW()),ROW()*-1+6,,ROW()-5),TRUE),0)</f>
        <v>0</v>
      </c>
      <c r="B2923" s="44" t="b" cm="1">
        <f t="array" ref="B2923">AND(分科號=INDEX(E:E,ROW()),INDEX(D:D,ROW())&gt;=分起日,INDEX(D:D,ROW())&lt;=分訖日,IF(分專案="全部",TRUE,INDEX(J:J,ROW())=分專案))</f>
        <v>0</v>
      </c>
      <c r="C2923" s="45" cm="1">
        <f t="array" ref="C2923">IF(INDEX(F:F,ROW())&lt;&gt;"",INDEX(F:F,ROW()),IF(INDEX(E:E,ROW())&lt;&gt;0,INDEX(C:C,ROW()-1),0))</f>
        <v>0</v>
      </c>
      <c r="D2923" s="44" cm="1">
        <f t="array" ref="D2923">IF(INDEX(G:G,ROW())&lt;&gt;"",INDEX(G:G,ROW()),IF(INDEX(E:E,ROW())&lt;&gt;0,INDEX(D:D,ROW()-1),0))</f>
        <v>0</v>
      </c>
      <c r="E2923" s="217" cm="1">
        <f t="array" ref="E2923">IF(INDEX(I:I,ROW())&lt;&gt;"",VALUE(TRIM(LEFT(INDEX(I:I,ROW()),6))),0)</f>
        <v>0</v>
      </c>
      <c r="F2923" s="283"/>
      <c r="G2923" s="287"/>
      <c r="H2923" s="302"/>
      <c r="I2923" s="288"/>
      <c r="J2923" s="302"/>
      <c r="K2923" s="303"/>
      <c r="L2923" s="50"/>
      <c r="M2923" s="63"/>
    </row>
    <row r="2924" spans="1:13">
      <c r="A2924" s="44" cm="1">
        <f t="array" aca="1" ref="A2924" ca="1">IF(INDEX(B:B,ROW()),COUNTIF(OFFSET(INDEX(B:B,ROW()),ROW()*-1+6,,ROW()-5),TRUE),0)</f>
        <v>0</v>
      </c>
      <c r="B2924" s="44" t="b" cm="1">
        <f t="array" ref="B2924">AND(分科號=INDEX(E:E,ROW()),INDEX(D:D,ROW())&gt;=分起日,INDEX(D:D,ROW())&lt;=分訖日,IF(分專案="全部",TRUE,INDEX(J:J,ROW())=分專案))</f>
        <v>0</v>
      </c>
      <c r="C2924" s="45" cm="1">
        <f t="array" ref="C2924">IF(INDEX(F:F,ROW())&lt;&gt;"",INDEX(F:F,ROW()),IF(INDEX(E:E,ROW())&lt;&gt;0,INDEX(C:C,ROW()-1),0))</f>
        <v>0</v>
      </c>
      <c r="D2924" s="44" cm="1">
        <f t="array" ref="D2924">IF(INDEX(G:G,ROW())&lt;&gt;"",INDEX(G:G,ROW()),IF(INDEX(E:E,ROW())&lt;&gt;0,INDEX(D:D,ROW()-1),0))</f>
        <v>0</v>
      </c>
      <c r="E2924" s="217" cm="1">
        <f t="array" ref="E2924">IF(INDEX(I:I,ROW())&lt;&gt;"",VALUE(TRIM(LEFT(INDEX(I:I,ROW()),6))),0)</f>
        <v>0</v>
      </c>
      <c r="F2924" s="283"/>
      <c r="G2924" s="287"/>
      <c r="H2924" s="302"/>
      <c r="I2924" s="288"/>
      <c r="J2924" s="302"/>
      <c r="K2924" s="303"/>
      <c r="L2924" s="50"/>
      <c r="M2924" s="63"/>
    </row>
    <row r="2925" spans="1:13">
      <c r="A2925" s="44" cm="1">
        <f t="array" aca="1" ref="A2925" ca="1">IF(INDEX(B:B,ROW()),COUNTIF(OFFSET(INDEX(B:B,ROW()),ROW()*-1+6,,ROW()-5),TRUE),0)</f>
        <v>0</v>
      </c>
      <c r="B2925" s="44" t="b" cm="1">
        <f t="array" ref="B2925">AND(分科號=INDEX(E:E,ROW()),INDEX(D:D,ROW())&gt;=分起日,INDEX(D:D,ROW())&lt;=分訖日,IF(分專案="全部",TRUE,INDEX(J:J,ROW())=分專案))</f>
        <v>0</v>
      </c>
      <c r="C2925" s="45" cm="1">
        <f t="array" ref="C2925">IF(INDEX(F:F,ROW())&lt;&gt;"",INDEX(F:F,ROW()),IF(INDEX(E:E,ROW())&lt;&gt;0,INDEX(C:C,ROW()-1),0))</f>
        <v>0</v>
      </c>
      <c r="D2925" s="44" cm="1">
        <f t="array" ref="D2925">IF(INDEX(G:G,ROW())&lt;&gt;"",INDEX(G:G,ROW()),IF(INDEX(E:E,ROW())&lt;&gt;0,INDEX(D:D,ROW()-1),0))</f>
        <v>0</v>
      </c>
      <c r="E2925" s="217" cm="1">
        <f t="array" ref="E2925">IF(INDEX(I:I,ROW())&lt;&gt;"",VALUE(TRIM(LEFT(INDEX(I:I,ROW()),6))),0)</f>
        <v>0</v>
      </c>
      <c r="F2925" s="283"/>
      <c r="G2925" s="287"/>
      <c r="H2925" s="302"/>
      <c r="I2925" s="288"/>
      <c r="J2925" s="302"/>
      <c r="K2925" s="303"/>
      <c r="L2925" s="50"/>
      <c r="M2925" s="63"/>
    </row>
    <row r="2926" spans="1:13">
      <c r="A2926" s="44" cm="1">
        <f t="array" aca="1" ref="A2926" ca="1">IF(INDEX(B:B,ROW()),COUNTIF(OFFSET(INDEX(B:B,ROW()),ROW()*-1+6,,ROW()-5),TRUE),0)</f>
        <v>0</v>
      </c>
      <c r="B2926" s="44" t="b" cm="1">
        <f t="array" ref="B2926">AND(分科號=INDEX(E:E,ROW()),INDEX(D:D,ROW())&gt;=分起日,INDEX(D:D,ROW())&lt;=分訖日,IF(分專案="全部",TRUE,INDEX(J:J,ROW())=分專案))</f>
        <v>0</v>
      </c>
      <c r="C2926" s="45" cm="1">
        <f t="array" ref="C2926">IF(INDEX(F:F,ROW())&lt;&gt;"",INDEX(F:F,ROW()),IF(INDEX(E:E,ROW())&lt;&gt;0,INDEX(C:C,ROW()-1),0))</f>
        <v>0</v>
      </c>
      <c r="D2926" s="44" cm="1">
        <f t="array" ref="D2926">IF(INDEX(G:G,ROW())&lt;&gt;"",INDEX(G:G,ROW()),IF(INDEX(E:E,ROW())&lt;&gt;0,INDEX(D:D,ROW()-1),0))</f>
        <v>0</v>
      </c>
      <c r="E2926" s="217" cm="1">
        <f t="array" ref="E2926">IF(INDEX(I:I,ROW())&lt;&gt;"",VALUE(TRIM(LEFT(INDEX(I:I,ROW()),6))),0)</f>
        <v>0</v>
      </c>
      <c r="F2926" s="283"/>
      <c r="G2926" s="287"/>
      <c r="H2926" s="302"/>
      <c r="I2926" s="288"/>
      <c r="J2926" s="302"/>
      <c r="K2926" s="303"/>
      <c r="L2926" s="50"/>
      <c r="M2926" s="63"/>
    </row>
    <row r="2927" spans="1:13">
      <c r="A2927" s="44" cm="1">
        <f t="array" aca="1" ref="A2927" ca="1">IF(INDEX(B:B,ROW()),COUNTIF(OFFSET(INDEX(B:B,ROW()),ROW()*-1+6,,ROW()-5),TRUE),0)</f>
        <v>0</v>
      </c>
      <c r="B2927" s="44" t="b" cm="1">
        <f t="array" ref="B2927">AND(分科號=INDEX(E:E,ROW()),INDEX(D:D,ROW())&gt;=分起日,INDEX(D:D,ROW())&lt;=分訖日,IF(分專案="全部",TRUE,INDEX(J:J,ROW())=分專案))</f>
        <v>0</v>
      </c>
      <c r="C2927" s="45" cm="1">
        <f t="array" ref="C2927">IF(INDEX(F:F,ROW())&lt;&gt;"",INDEX(F:F,ROW()),IF(INDEX(E:E,ROW())&lt;&gt;0,INDEX(C:C,ROW()-1),0))</f>
        <v>0</v>
      </c>
      <c r="D2927" s="44" cm="1">
        <f t="array" ref="D2927">IF(INDEX(G:G,ROW())&lt;&gt;"",INDEX(G:G,ROW()),IF(INDEX(E:E,ROW())&lt;&gt;0,INDEX(D:D,ROW()-1),0))</f>
        <v>0</v>
      </c>
      <c r="E2927" s="217" cm="1">
        <f t="array" ref="E2927">IF(INDEX(I:I,ROW())&lt;&gt;"",VALUE(TRIM(LEFT(INDEX(I:I,ROW()),6))),0)</f>
        <v>0</v>
      </c>
      <c r="F2927" s="283"/>
      <c r="G2927" s="287"/>
      <c r="H2927" s="302"/>
      <c r="I2927" s="288"/>
      <c r="J2927" s="302"/>
      <c r="K2927" s="303"/>
      <c r="L2927" s="50"/>
      <c r="M2927" s="63"/>
    </row>
    <row r="2928" spans="1:13">
      <c r="A2928" s="44" cm="1">
        <f t="array" aca="1" ref="A2928" ca="1">IF(INDEX(B:B,ROW()),COUNTIF(OFFSET(INDEX(B:B,ROW()),ROW()*-1+6,,ROW()-5),TRUE),0)</f>
        <v>0</v>
      </c>
      <c r="B2928" s="44" t="b" cm="1">
        <f t="array" ref="B2928">AND(分科號=INDEX(E:E,ROW()),INDEX(D:D,ROW())&gt;=分起日,INDEX(D:D,ROW())&lt;=分訖日,IF(分專案="全部",TRUE,INDEX(J:J,ROW())=分專案))</f>
        <v>0</v>
      </c>
      <c r="C2928" s="45" cm="1">
        <f t="array" ref="C2928">IF(INDEX(F:F,ROW())&lt;&gt;"",INDEX(F:F,ROW()),IF(INDEX(E:E,ROW())&lt;&gt;0,INDEX(C:C,ROW()-1),0))</f>
        <v>0</v>
      </c>
      <c r="D2928" s="44" cm="1">
        <f t="array" ref="D2928">IF(INDEX(G:G,ROW())&lt;&gt;"",INDEX(G:G,ROW()),IF(INDEX(E:E,ROW())&lt;&gt;0,INDEX(D:D,ROW()-1),0))</f>
        <v>0</v>
      </c>
      <c r="E2928" s="217" cm="1">
        <f t="array" ref="E2928">IF(INDEX(I:I,ROW())&lt;&gt;"",VALUE(TRIM(LEFT(INDEX(I:I,ROW()),6))),0)</f>
        <v>0</v>
      </c>
      <c r="F2928" s="283"/>
      <c r="G2928" s="287"/>
      <c r="H2928" s="302"/>
      <c r="I2928" s="288"/>
      <c r="J2928" s="302"/>
      <c r="K2928" s="303"/>
      <c r="L2928" s="50"/>
      <c r="M2928" s="63"/>
    </row>
    <row r="2929" spans="1:13">
      <c r="A2929" s="44" cm="1">
        <f t="array" aca="1" ref="A2929" ca="1">IF(INDEX(B:B,ROW()),COUNTIF(OFFSET(INDEX(B:B,ROW()),ROW()*-1+6,,ROW()-5),TRUE),0)</f>
        <v>0</v>
      </c>
      <c r="B2929" s="44" t="b" cm="1">
        <f t="array" ref="B2929">AND(分科號=INDEX(E:E,ROW()),INDEX(D:D,ROW())&gt;=分起日,INDEX(D:D,ROW())&lt;=分訖日,IF(分專案="全部",TRUE,INDEX(J:J,ROW())=分專案))</f>
        <v>0</v>
      </c>
      <c r="C2929" s="45" cm="1">
        <f t="array" ref="C2929">IF(INDEX(F:F,ROW())&lt;&gt;"",INDEX(F:F,ROW()),IF(INDEX(E:E,ROW())&lt;&gt;0,INDEX(C:C,ROW()-1),0))</f>
        <v>0</v>
      </c>
      <c r="D2929" s="44" cm="1">
        <f t="array" ref="D2929">IF(INDEX(G:G,ROW())&lt;&gt;"",INDEX(G:G,ROW()),IF(INDEX(E:E,ROW())&lt;&gt;0,INDEX(D:D,ROW()-1),0))</f>
        <v>0</v>
      </c>
      <c r="E2929" s="217" cm="1">
        <f t="array" ref="E2929">IF(INDEX(I:I,ROW())&lt;&gt;"",VALUE(TRIM(LEFT(INDEX(I:I,ROW()),6))),0)</f>
        <v>0</v>
      </c>
      <c r="F2929" s="283"/>
      <c r="G2929" s="287"/>
      <c r="H2929" s="302"/>
      <c r="I2929" s="288"/>
      <c r="J2929" s="302"/>
      <c r="K2929" s="303"/>
      <c r="L2929" s="50"/>
      <c r="M2929" s="63"/>
    </row>
    <row r="2930" spans="1:13">
      <c r="A2930" s="44" cm="1">
        <f t="array" aca="1" ref="A2930" ca="1">IF(INDEX(B:B,ROW()),COUNTIF(OFFSET(INDEX(B:B,ROW()),ROW()*-1+6,,ROW()-5),TRUE),0)</f>
        <v>0</v>
      </c>
      <c r="B2930" s="44" t="b" cm="1">
        <f t="array" ref="B2930">AND(分科號=INDEX(E:E,ROW()),INDEX(D:D,ROW())&gt;=分起日,INDEX(D:D,ROW())&lt;=分訖日,IF(分專案="全部",TRUE,INDEX(J:J,ROW())=分專案))</f>
        <v>0</v>
      </c>
      <c r="C2930" s="45" cm="1">
        <f t="array" ref="C2930">IF(INDEX(F:F,ROW())&lt;&gt;"",INDEX(F:F,ROW()),IF(INDEX(E:E,ROW())&lt;&gt;0,INDEX(C:C,ROW()-1),0))</f>
        <v>0</v>
      </c>
      <c r="D2930" s="44" cm="1">
        <f t="array" ref="D2930">IF(INDEX(G:G,ROW())&lt;&gt;"",INDEX(G:G,ROW()),IF(INDEX(E:E,ROW())&lt;&gt;0,INDEX(D:D,ROW()-1),0))</f>
        <v>0</v>
      </c>
      <c r="E2930" s="217" cm="1">
        <f t="array" ref="E2930">IF(INDEX(I:I,ROW())&lt;&gt;"",VALUE(TRIM(LEFT(INDEX(I:I,ROW()),6))),0)</f>
        <v>0</v>
      </c>
      <c r="F2930" s="283"/>
      <c r="G2930" s="287"/>
      <c r="H2930" s="302"/>
      <c r="I2930" s="288"/>
      <c r="J2930" s="302"/>
      <c r="K2930" s="303"/>
      <c r="L2930" s="50"/>
      <c r="M2930" s="63"/>
    </row>
    <row r="2931" spans="1:13">
      <c r="A2931" s="44" cm="1">
        <f t="array" aca="1" ref="A2931" ca="1">IF(INDEX(B:B,ROW()),COUNTIF(OFFSET(INDEX(B:B,ROW()),ROW()*-1+6,,ROW()-5),TRUE),0)</f>
        <v>0</v>
      </c>
      <c r="B2931" s="44" t="b" cm="1">
        <f t="array" ref="B2931">AND(分科號=INDEX(E:E,ROW()),INDEX(D:D,ROW())&gt;=分起日,INDEX(D:D,ROW())&lt;=分訖日,IF(分專案="全部",TRUE,INDEX(J:J,ROW())=分專案))</f>
        <v>0</v>
      </c>
      <c r="C2931" s="45" cm="1">
        <f t="array" ref="C2931">IF(INDEX(F:F,ROW())&lt;&gt;"",INDEX(F:F,ROW()),IF(INDEX(E:E,ROW())&lt;&gt;0,INDEX(C:C,ROW()-1),0))</f>
        <v>0</v>
      </c>
      <c r="D2931" s="44" cm="1">
        <f t="array" ref="D2931">IF(INDEX(G:G,ROW())&lt;&gt;"",INDEX(G:G,ROW()),IF(INDEX(E:E,ROW())&lt;&gt;0,INDEX(D:D,ROW()-1),0))</f>
        <v>0</v>
      </c>
      <c r="E2931" s="217" cm="1">
        <f t="array" ref="E2931">IF(INDEX(I:I,ROW())&lt;&gt;"",VALUE(TRIM(LEFT(INDEX(I:I,ROW()),6))),0)</f>
        <v>0</v>
      </c>
      <c r="F2931" s="283"/>
      <c r="G2931" s="287"/>
      <c r="H2931" s="302"/>
      <c r="I2931" s="288"/>
      <c r="J2931" s="302"/>
      <c r="K2931" s="303"/>
      <c r="L2931" s="50"/>
      <c r="M2931" s="63"/>
    </row>
    <row r="2932" spans="1:13">
      <c r="A2932" s="44" cm="1">
        <f t="array" aca="1" ref="A2932" ca="1">IF(INDEX(B:B,ROW()),COUNTIF(OFFSET(INDEX(B:B,ROW()),ROW()*-1+6,,ROW()-5),TRUE),0)</f>
        <v>0</v>
      </c>
      <c r="B2932" s="44" t="b" cm="1">
        <f t="array" ref="B2932">AND(分科號=INDEX(E:E,ROW()),INDEX(D:D,ROW())&gt;=分起日,INDEX(D:D,ROW())&lt;=分訖日,IF(分專案="全部",TRUE,INDEX(J:J,ROW())=分專案))</f>
        <v>0</v>
      </c>
      <c r="C2932" s="45" cm="1">
        <f t="array" ref="C2932">IF(INDEX(F:F,ROW())&lt;&gt;"",INDEX(F:F,ROW()),IF(INDEX(E:E,ROW())&lt;&gt;0,INDEX(C:C,ROW()-1),0))</f>
        <v>0</v>
      </c>
      <c r="D2932" s="44" cm="1">
        <f t="array" ref="D2932">IF(INDEX(G:G,ROW())&lt;&gt;"",INDEX(G:G,ROW()),IF(INDEX(E:E,ROW())&lt;&gt;0,INDEX(D:D,ROW()-1),0))</f>
        <v>0</v>
      </c>
      <c r="E2932" s="217" cm="1">
        <f t="array" ref="E2932">IF(INDEX(I:I,ROW())&lt;&gt;"",VALUE(TRIM(LEFT(INDEX(I:I,ROW()),6))),0)</f>
        <v>0</v>
      </c>
      <c r="F2932" s="283"/>
      <c r="G2932" s="287"/>
      <c r="H2932" s="302"/>
      <c r="I2932" s="288"/>
      <c r="J2932" s="302"/>
      <c r="K2932" s="303"/>
      <c r="L2932" s="50"/>
      <c r="M2932" s="63"/>
    </row>
    <row r="2933" spans="1:13">
      <c r="A2933" s="44" cm="1">
        <f t="array" aca="1" ref="A2933" ca="1">IF(INDEX(B:B,ROW()),COUNTIF(OFFSET(INDEX(B:B,ROW()),ROW()*-1+6,,ROW()-5),TRUE),0)</f>
        <v>0</v>
      </c>
      <c r="B2933" s="44" t="b" cm="1">
        <f t="array" ref="B2933">AND(分科號=INDEX(E:E,ROW()),INDEX(D:D,ROW())&gt;=分起日,INDEX(D:D,ROW())&lt;=分訖日,IF(分專案="全部",TRUE,INDEX(J:J,ROW())=分專案))</f>
        <v>0</v>
      </c>
      <c r="C2933" s="45" cm="1">
        <f t="array" ref="C2933">IF(INDEX(F:F,ROW())&lt;&gt;"",INDEX(F:F,ROW()),IF(INDEX(E:E,ROW())&lt;&gt;0,INDEX(C:C,ROW()-1),0))</f>
        <v>0</v>
      </c>
      <c r="D2933" s="44" cm="1">
        <f t="array" ref="D2933">IF(INDEX(G:G,ROW())&lt;&gt;"",INDEX(G:G,ROW()),IF(INDEX(E:E,ROW())&lt;&gt;0,INDEX(D:D,ROW()-1),0))</f>
        <v>0</v>
      </c>
      <c r="E2933" s="217" cm="1">
        <f t="array" ref="E2933">IF(INDEX(I:I,ROW())&lt;&gt;"",VALUE(TRIM(LEFT(INDEX(I:I,ROW()),6))),0)</f>
        <v>0</v>
      </c>
      <c r="F2933" s="283"/>
      <c r="G2933" s="287"/>
      <c r="H2933" s="302"/>
      <c r="I2933" s="288"/>
      <c r="J2933" s="302"/>
      <c r="K2933" s="303"/>
      <c r="L2933" s="50"/>
      <c r="M2933" s="63"/>
    </row>
    <row r="2934" spans="1:13">
      <c r="A2934" s="44" cm="1">
        <f t="array" aca="1" ref="A2934" ca="1">IF(INDEX(B:B,ROW()),COUNTIF(OFFSET(INDEX(B:B,ROW()),ROW()*-1+6,,ROW()-5),TRUE),0)</f>
        <v>0</v>
      </c>
      <c r="B2934" s="44" t="b" cm="1">
        <f t="array" ref="B2934">AND(分科號=INDEX(E:E,ROW()),INDEX(D:D,ROW())&gt;=分起日,INDEX(D:D,ROW())&lt;=分訖日,IF(分專案="全部",TRUE,INDEX(J:J,ROW())=分專案))</f>
        <v>0</v>
      </c>
      <c r="C2934" s="45" cm="1">
        <f t="array" ref="C2934">IF(INDEX(F:F,ROW())&lt;&gt;"",INDEX(F:F,ROW()),IF(INDEX(E:E,ROW())&lt;&gt;0,INDEX(C:C,ROW()-1),0))</f>
        <v>0</v>
      </c>
      <c r="D2934" s="44" cm="1">
        <f t="array" ref="D2934">IF(INDEX(G:G,ROW())&lt;&gt;"",INDEX(G:G,ROW()),IF(INDEX(E:E,ROW())&lt;&gt;0,INDEX(D:D,ROW()-1),0))</f>
        <v>0</v>
      </c>
      <c r="E2934" s="217" cm="1">
        <f t="array" ref="E2934">IF(INDEX(I:I,ROW())&lt;&gt;"",VALUE(TRIM(LEFT(INDEX(I:I,ROW()),6))),0)</f>
        <v>0</v>
      </c>
      <c r="F2934" s="283"/>
      <c r="G2934" s="287"/>
      <c r="H2934" s="302"/>
      <c r="I2934" s="288"/>
      <c r="J2934" s="302"/>
      <c r="K2934" s="303"/>
      <c r="L2934" s="50"/>
      <c r="M2934" s="63"/>
    </row>
    <row r="2935" spans="1:13">
      <c r="A2935" s="44" cm="1">
        <f t="array" aca="1" ref="A2935" ca="1">IF(INDEX(B:B,ROW()),COUNTIF(OFFSET(INDEX(B:B,ROW()),ROW()*-1+6,,ROW()-5),TRUE),0)</f>
        <v>0</v>
      </c>
      <c r="B2935" s="44" t="b" cm="1">
        <f t="array" ref="B2935">AND(分科號=INDEX(E:E,ROW()),INDEX(D:D,ROW())&gt;=分起日,INDEX(D:D,ROW())&lt;=分訖日,IF(分專案="全部",TRUE,INDEX(J:J,ROW())=分專案))</f>
        <v>0</v>
      </c>
      <c r="C2935" s="45" cm="1">
        <f t="array" ref="C2935">IF(INDEX(F:F,ROW())&lt;&gt;"",INDEX(F:F,ROW()),IF(INDEX(E:E,ROW())&lt;&gt;0,INDEX(C:C,ROW()-1),0))</f>
        <v>0</v>
      </c>
      <c r="D2935" s="44" cm="1">
        <f t="array" ref="D2935">IF(INDEX(G:G,ROW())&lt;&gt;"",INDEX(G:G,ROW()),IF(INDEX(E:E,ROW())&lt;&gt;0,INDEX(D:D,ROW()-1),0))</f>
        <v>0</v>
      </c>
      <c r="E2935" s="217" cm="1">
        <f t="array" ref="E2935">IF(INDEX(I:I,ROW())&lt;&gt;"",VALUE(TRIM(LEFT(INDEX(I:I,ROW()),6))),0)</f>
        <v>0</v>
      </c>
      <c r="F2935" s="283"/>
      <c r="G2935" s="287"/>
      <c r="H2935" s="302"/>
      <c r="I2935" s="288"/>
      <c r="J2935" s="302"/>
      <c r="K2935" s="303"/>
      <c r="L2935" s="50"/>
      <c r="M2935" s="63"/>
    </row>
    <row r="2936" spans="1:13">
      <c r="A2936" s="44" cm="1">
        <f t="array" aca="1" ref="A2936" ca="1">IF(INDEX(B:B,ROW()),COUNTIF(OFFSET(INDEX(B:B,ROW()),ROW()*-1+6,,ROW()-5),TRUE),0)</f>
        <v>0</v>
      </c>
      <c r="B2936" s="44" t="b" cm="1">
        <f t="array" ref="B2936">AND(分科號=INDEX(E:E,ROW()),INDEX(D:D,ROW())&gt;=分起日,INDEX(D:D,ROW())&lt;=分訖日,IF(分專案="全部",TRUE,INDEX(J:J,ROW())=分專案))</f>
        <v>0</v>
      </c>
      <c r="C2936" s="45" cm="1">
        <f t="array" ref="C2936">IF(INDEX(F:F,ROW())&lt;&gt;"",INDEX(F:F,ROW()),IF(INDEX(E:E,ROW())&lt;&gt;0,INDEX(C:C,ROW()-1),0))</f>
        <v>0</v>
      </c>
      <c r="D2936" s="44" cm="1">
        <f t="array" ref="D2936">IF(INDEX(G:G,ROW())&lt;&gt;"",INDEX(G:G,ROW()),IF(INDEX(E:E,ROW())&lt;&gt;0,INDEX(D:D,ROW()-1),0))</f>
        <v>0</v>
      </c>
      <c r="E2936" s="217" cm="1">
        <f t="array" ref="E2936">IF(INDEX(I:I,ROW())&lt;&gt;"",VALUE(TRIM(LEFT(INDEX(I:I,ROW()),6))),0)</f>
        <v>0</v>
      </c>
      <c r="F2936" s="283"/>
      <c r="G2936" s="287"/>
      <c r="H2936" s="302"/>
      <c r="I2936" s="288"/>
      <c r="J2936" s="302"/>
      <c r="K2936" s="303"/>
      <c r="L2936" s="50"/>
      <c r="M2936" s="63"/>
    </row>
    <row r="2937" spans="1:13">
      <c r="A2937" s="44" cm="1">
        <f t="array" aca="1" ref="A2937" ca="1">IF(INDEX(B:B,ROW()),COUNTIF(OFFSET(INDEX(B:B,ROW()),ROW()*-1+6,,ROW()-5),TRUE),0)</f>
        <v>0</v>
      </c>
      <c r="B2937" s="44" t="b" cm="1">
        <f t="array" ref="B2937">AND(分科號=INDEX(E:E,ROW()),INDEX(D:D,ROW())&gt;=分起日,INDEX(D:D,ROW())&lt;=分訖日,IF(分專案="全部",TRUE,INDEX(J:J,ROW())=分專案))</f>
        <v>0</v>
      </c>
      <c r="C2937" s="45" cm="1">
        <f t="array" ref="C2937">IF(INDEX(F:F,ROW())&lt;&gt;"",INDEX(F:F,ROW()),IF(INDEX(E:E,ROW())&lt;&gt;0,INDEX(C:C,ROW()-1),0))</f>
        <v>0</v>
      </c>
      <c r="D2937" s="44" cm="1">
        <f t="array" ref="D2937">IF(INDEX(G:G,ROW())&lt;&gt;"",INDEX(G:G,ROW()),IF(INDEX(E:E,ROW())&lt;&gt;0,INDEX(D:D,ROW()-1),0))</f>
        <v>0</v>
      </c>
      <c r="E2937" s="217" cm="1">
        <f t="array" ref="E2937">IF(INDEX(I:I,ROW())&lt;&gt;"",VALUE(TRIM(LEFT(INDEX(I:I,ROW()),6))),0)</f>
        <v>0</v>
      </c>
      <c r="F2937" s="283"/>
      <c r="G2937" s="287"/>
      <c r="H2937" s="302"/>
      <c r="I2937" s="288"/>
      <c r="J2937" s="302"/>
      <c r="K2937" s="303"/>
      <c r="L2937" s="50"/>
      <c r="M2937" s="63"/>
    </row>
    <row r="2938" spans="1:13">
      <c r="A2938" s="44" cm="1">
        <f t="array" aca="1" ref="A2938" ca="1">IF(INDEX(B:B,ROW()),COUNTIF(OFFSET(INDEX(B:B,ROW()),ROW()*-1+6,,ROW()-5),TRUE),0)</f>
        <v>0</v>
      </c>
      <c r="B2938" s="44" t="b" cm="1">
        <f t="array" ref="B2938">AND(分科號=INDEX(E:E,ROW()),INDEX(D:D,ROW())&gt;=分起日,INDEX(D:D,ROW())&lt;=分訖日,IF(分專案="全部",TRUE,INDEX(J:J,ROW())=分專案))</f>
        <v>0</v>
      </c>
      <c r="C2938" s="45" cm="1">
        <f t="array" ref="C2938">IF(INDEX(F:F,ROW())&lt;&gt;"",INDEX(F:F,ROW()),IF(INDEX(E:E,ROW())&lt;&gt;0,INDEX(C:C,ROW()-1),0))</f>
        <v>0</v>
      </c>
      <c r="D2938" s="44" cm="1">
        <f t="array" ref="D2938">IF(INDEX(G:G,ROW())&lt;&gt;"",INDEX(G:G,ROW()),IF(INDEX(E:E,ROW())&lt;&gt;0,INDEX(D:D,ROW()-1),0))</f>
        <v>0</v>
      </c>
      <c r="E2938" s="217" cm="1">
        <f t="array" ref="E2938">IF(INDEX(I:I,ROW())&lt;&gt;"",VALUE(TRIM(LEFT(INDEX(I:I,ROW()),6))),0)</f>
        <v>0</v>
      </c>
      <c r="F2938" s="283"/>
      <c r="G2938" s="287"/>
      <c r="H2938" s="302"/>
      <c r="I2938" s="288"/>
      <c r="J2938" s="302"/>
      <c r="K2938" s="303"/>
      <c r="L2938" s="50"/>
      <c r="M2938" s="63"/>
    </row>
    <row r="2939" spans="1:13">
      <c r="A2939" s="44" cm="1">
        <f t="array" aca="1" ref="A2939" ca="1">IF(INDEX(B:B,ROW()),COUNTIF(OFFSET(INDEX(B:B,ROW()),ROW()*-1+6,,ROW()-5),TRUE),0)</f>
        <v>0</v>
      </c>
      <c r="B2939" s="44" t="b" cm="1">
        <f t="array" ref="B2939">AND(分科號=INDEX(E:E,ROW()),INDEX(D:D,ROW())&gt;=分起日,INDEX(D:D,ROW())&lt;=分訖日,IF(分專案="全部",TRUE,INDEX(J:J,ROW())=分專案))</f>
        <v>0</v>
      </c>
      <c r="C2939" s="45" cm="1">
        <f t="array" ref="C2939">IF(INDEX(F:F,ROW())&lt;&gt;"",INDEX(F:F,ROW()),IF(INDEX(E:E,ROW())&lt;&gt;0,INDEX(C:C,ROW()-1),0))</f>
        <v>0</v>
      </c>
      <c r="D2939" s="44" cm="1">
        <f t="array" ref="D2939">IF(INDEX(G:G,ROW())&lt;&gt;"",INDEX(G:G,ROW()),IF(INDEX(E:E,ROW())&lt;&gt;0,INDEX(D:D,ROW()-1),0))</f>
        <v>0</v>
      </c>
      <c r="E2939" s="217" cm="1">
        <f t="array" ref="E2939">IF(INDEX(I:I,ROW())&lt;&gt;"",VALUE(TRIM(LEFT(INDEX(I:I,ROW()),6))),0)</f>
        <v>0</v>
      </c>
      <c r="F2939" s="283"/>
      <c r="G2939" s="287"/>
      <c r="H2939" s="302"/>
      <c r="I2939" s="288"/>
      <c r="J2939" s="302"/>
      <c r="K2939" s="303"/>
      <c r="L2939" s="50"/>
      <c r="M2939" s="63"/>
    </row>
    <row r="2940" spans="1:13">
      <c r="A2940" s="44" cm="1">
        <f t="array" aca="1" ref="A2940" ca="1">IF(INDEX(B:B,ROW()),COUNTIF(OFFSET(INDEX(B:B,ROW()),ROW()*-1+6,,ROW()-5),TRUE),0)</f>
        <v>0</v>
      </c>
      <c r="B2940" s="44" t="b" cm="1">
        <f t="array" ref="B2940">AND(分科號=INDEX(E:E,ROW()),INDEX(D:D,ROW())&gt;=分起日,INDEX(D:D,ROW())&lt;=分訖日,IF(分專案="全部",TRUE,INDEX(J:J,ROW())=分專案))</f>
        <v>0</v>
      </c>
      <c r="C2940" s="45" cm="1">
        <f t="array" ref="C2940">IF(INDEX(F:F,ROW())&lt;&gt;"",INDEX(F:F,ROW()),IF(INDEX(E:E,ROW())&lt;&gt;0,INDEX(C:C,ROW()-1),0))</f>
        <v>0</v>
      </c>
      <c r="D2940" s="44" cm="1">
        <f t="array" ref="D2940">IF(INDEX(G:G,ROW())&lt;&gt;"",INDEX(G:G,ROW()),IF(INDEX(E:E,ROW())&lt;&gt;0,INDEX(D:D,ROW()-1),0))</f>
        <v>0</v>
      </c>
      <c r="E2940" s="217" cm="1">
        <f t="array" ref="E2940">IF(INDEX(I:I,ROW())&lt;&gt;"",VALUE(TRIM(LEFT(INDEX(I:I,ROW()),6))),0)</f>
        <v>0</v>
      </c>
      <c r="F2940" s="283"/>
      <c r="G2940" s="287"/>
      <c r="H2940" s="302"/>
      <c r="I2940" s="288"/>
      <c r="J2940" s="302"/>
      <c r="K2940" s="303"/>
      <c r="L2940" s="50"/>
      <c r="M2940" s="63"/>
    </row>
    <row r="2941" spans="1:13">
      <c r="A2941" s="44" cm="1">
        <f t="array" aca="1" ref="A2941" ca="1">IF(INDEX(B:B,ROW()),COUNTIF(OFFSET(INDEX(B:B,ROW()),ROW()*-1+6,,ROW()-5),TRUE),0)</f>
        <v>0</v>
      </c>
      <c r="B2941" s="44" t="b" cm="1">
        <f t="array" ref="B2941">AND(分科號=INDEX(E:E,ROW()),INDEX(D:D,ROW())&gt;=分起日,INDEX(D:D,ROW())&lt;=分訖日,IF(分專案="全部",TRUE,INDEX(J:J,ROW())=分專案))</f>
        <v>0</v>
      </c>
      <c r="C2941" s="45" cm="1">
        <f t="array" ref="C2941">IF(INDEX(F:F,ROW())&lt;&gt;"",INDEX(F:F,ROW()),IF(INDEX(E:E,ROW())&lt;&gt;0,INDEX(C:C,ROW()-1),0))</f>
        <v>0</v>
      </c>
      <c r="D2941" s="44" cm="1">
        <f t="array" ref="D2941">IF(INDEX(G:G,ROW())&lt;&gt;"",INDEX(G:G,ROW()),IF(INDEX(E:E,ROW())&lt;&gt;0,INDEX(D:D,ROW()-1),0))</f>
        <v>0</v>
      </c>
      <c r="E2941" s="217" cm="1">
        <f t="array" ref="E2941">IF(INDEX(I:I,ROW())&lt;&gt;"",VALUE(TRIM(LEFT(INDEX(I:I,ROW()),6))),0)</f>
        <v>0</v>
      </c>
      <c r="F2941" s="283"/>
      <c r="G2941" s="287"/>
      <c r="H2941" s="302"/>
      <c r="I2941" s="288"/>
      <c r="J2941" s="302"/>
      <c r="K2941" s="303"/>
      <c r="L2941" s="50"/>
      <c r="M2941" s="63"/>
    </row>
    <row r="2942" spans="1:13">
      <c r="A2942" s="44" cm="1">
        <f t="array" aca="1" ref="A2942" ca="1">IF(INDEX(B:B,ROW()),COUNTIF(OFFSET(INDEX(B:B,ROW()),ROW()*-1+6,,ROW()-5),TRUE),0)</f>
        <v>0</v>
      </c>
      <c r="B2942" s="44" t="b" cm="1">
        <f t="array" ref="B2942">AND(分科號=INDEX(E:E,ROW()),INDEX(D:D,ROW())&gt;=分起日,INDEX(D:D,ROW())&lt;=分訖日,IF(分專案="全部",TRUE,INDEX(J:J,ROW())=分專案))</f>
        <v>0</v>
      </c>
      <c r="C2942" s="45" cm="1">
        <f t="array" ref="C2942">IF(INDEX(F:F,ROW())&lt;&gt;"",INDEX(F:F,ROW()),IF(INDEX(E:E,ROW())&lt;&gt;0,INDEX(C:C,ROW()-1),0))</f>
        <v>0</v>
      </c>
      <c r="D2942" s="44" cm="1">
        <f t="array" ref="D2942">IF(INDEX(G:G,ROW())&lt;&gt;"",INDEX(G:G,ROW()),IF(INDEX(E:E,ROW())&lt;&gt;0,INDEX(D:D,ROW()-1),0))</f>
        <v>0</v>
      </c>
      <c r="E2942" s="217" cm="1">
        <f t="array" ref="E2942">IF(INDEX(I:I,ROW())&lt;&gt;"",VALUE(TRIM(LEFT(INDEX(I:I,ROW()),6))),0)</f>
        <v>0</v>
      </c>
      <c r="F2942" s="283"/>
      <c r="G2942" s="287"/>
      <c r="H2942" s="302"/>
      <c r="I2942" s="288"/>
      <c r="J2942" s="302"/>
      <c r="K2942" s="303"/>
      <c r="L2942" s="50"/>
      <c r="M2942" s="63"/>
    </row>
    <row r="2943" spans="1:13">
      <c r="A2943" s="44" cm="1">
        <f t="array" aca="1" ref="A2943" ca="1">IF(INDEX(B:B,ROW()),COUNTIF(OFFSET(INDEX(B:B,ROW()),ROW()*-1+6,,ROW()-5),TRUE),0)</f>
        <v>0</v>
      </c>
      <c r="B2943" s="44" t="b" cm="1">
        <f t="array" ref="B2943">AND(分科號=INDEX(E:E,ROW()),INDEX(D:D,ROW())&gt;=分起日,INDEX(D:D,ROW())&lt;=分訖日,IF(分專案="全部",TRUE,INDEX(J:J,ROW())=分專案))</f>
        <v>0</v>
      </c>
      <c r="C2943" s="45" cm="1">
        <f t="array" ref="C2943">IF(INDEX(F:F,ROW())&lt;&gt;"",INDEX(F:F,ROW()),IF(INDEX(E:E,ROW())&lt;&gt;0,INDEX(C:C,ROW()-1),0))</f>
        <v>0</v>
      </c>
      <c r="D2943" s="44" cm="1">
        <f t="array" ref="D2943">IF(INDEX(G:G,ROW())&lt;&gt;"",INDEX(G:G,ROW()),IF(INDEX(E:E,ROW())&lt;&gt;0,INDEX(D:D,ROW()-1),0))</f>
        <v>0</v>
      </c>
      <c r="E2943" s="217" cm="1">
        <f t="array" ref="E2943">IF(INDEX(I:I,ROW())&lt;&gt;"",VALUE(TRIM(LEFT(INDEX(I:I,ROW()),6))),0)</f>
        <v>0</v>
      </c>
      <c r="F2943" s="283"/>
      <c r="G2943" s="287"/>
      <c r="H2943" s="302"/>
      <c r="I2943" s="288"/>
      <c r="J2943" s="302"/>
      <c r="K2943" s="303"/>
      <c r="L2943" s="50"/>
      <c r="M2943" s="63"/>
    </row>
    <row r="2944" spans="1:13">
      <c r="A2944" s="44" cm="1">
        <f t="array" aca="1" ref="A2944" ca="1">IF(INDEX(B:B,ROW()),COUNTIF(OFFSET(INDEX(B:B,ROW()),ROW()*-1+6,,ROW()-5),TRUE),0)</f>
        <v>0</v>
      </c>
      <c r="B2944" s="44" t="b" cm="1">
        <f t="array" ref="B2944">AND(分科號=INDEX(E:E,ROW()),INDEX(D:D,ROW())&gt;=分起日,INDEX(D:D,ROW())&lt;=分訖日,IF(分專案="全部",TRUE,INDEX(J:J,ROW())=分專案))</f>
        <v>0</v>
      </c>
      <c r="C2944" s="45" cm="1">
        <f t="array" ref="C2944">IF(INDEX(F:F,ROW())&lt;&gt;"",INDEX(F:F,ROW()),IF(INDEX(E:E,ROW())&lt;&gt;0,INDEX(C:C,ROW()-1),0))</f>
        <v>0</v>
      </c>
      <c r="D2944" s="44" cm="1">
        <f t="array" ref="D2944">IF(INDEX(G:G,ROW())&lt;&gt;"",INDEX(G:G,ROW()),IF(INDEX(E:E,ROW())&lt;&gt;0,INDEX(D:D,ROW()-1),0))</f>
        <v>0</v>
      </c>
      <c r="E2944" s="217" cm="1">
        <f t="array" ref="E2944">IF(INDEX(I:I,ROW())&lt;&gt;"",VALUE(TRIM(LEFT(INDEX(I:I,ROW()),6))),0)</f>
        <v>0</v>
      </c>
      <c r="F2944" s="283"/>
      <c r="G2944" s="287"/>
      <c r="H2944" s="302"/>
      <c r="I2944" s="288"/>
      <c r="J2944" s="302"/>
      <c r="K2944" s="303"/>
      <c r="L2944" s="50"/>
      <c r="M2944" s="63"/>
    </row>
    <row r="2945" spans="1:13">
      <c r="A2945" s="44" cm="1">
        <f t="array" aca="1" ref="A2945" ca="1">IF(INDEX(B:B,ROW()),COUNTIF(OFFSET(INDEX(B:B,ROW()),ROW()*-1+6,,ROW()-5),TRUE),0)</f>
        <v>0</v>
      </c>
      <c r="B2945" s="44" t="b" cm="1">
        <f t="array" ref="B2945">AND(分科號=INDEX(E:E,ROW()),INDEX(D:D,ROW())&gt;=分起日,INDEX(D:D,ROW())&lt;=分訖日,IF(分專案="全部",TRUE,INDEX(J:J,ROW())=分專案))</f>
        <v>0</v>
      </c>
      <c r="C2945" s="45" cm="1">
        <f t="array" ref="C2945">IF(INDEX(F:F,ROW())&lt;&gt;"",INDEX(F:F,ROW()),IF(INDEX(E:E,ROW())&lt;&gt;0,INDEX(C:C,ROW()-1),0))</f>
        <v>0</v>
      </c>
      <c r="D2945" s="44" cm="1">
        <f t="array" ref="D2945">IF(INDEX(G:G,ROW())&lt;&gt;"",INDEX(G:G,ROW()),IF(INDEX(E:E,ROW())&lt;&gt;0,INDEX(D:D,ROW()-1),0))</f>
        <v>0</v>
      </c>
      <c r="E2945" s="217" cm="1">
        <f t="array" ref="E2945">IF(INDEX(I:I,ROW())&lt;&gt;"",VALUE(TRIM(LEFT(INDEX(I:I,ROW()),6))),0)</f>
        <v>0</v>
      </c>
      <c r="F2945" s="283"/>
      <c r="G2945" s="287"/>
      <c r="H2945" s="302"/>
      <c r="I2945" s="288"/>
      <c r="J2945" s="302"/>
      <c r="K2945" s="303"/>
      <c r="L2945" s="50"/>
      <c r="M2945" s="63"/>
    </row>
    <row r="2946" spans="1:13">
      <c r="A2946" s="44" cm="1">
        <f t="array" aca="1" ref="A2946" ca="1">IF(INDEX(B:B,ROW()),COUNTIF(OFFSET(INDEX(B:B,ROW()),ROW()*-1+6,,ROW()-5),TRUE),0)</f>
        <v>0</v>
      </c>
      <c r="B2946" s="44" t="b" cm="1">
        <f t="array" ref="B2946">AND(分科號=INDEX(E:E,ROW()),INDEX(D:D,ROW())&gt;=分起日,INDEX(D:D,ROW())&lt;=分訖日,IF(分專案="全部",TRUE,INDEX(J:J,ROW())=分專案))</f>
        <v>0</v>
      </c>
      <c r="C2946" s="45" cm="1">
        <f t="array" ref="C2946">IF(INDEX(F:F,ROW())&lt;&gt;"",INDEX(F:F,ROW()),IF(INDEX(E:E,ROW())&lt;&gt;0,INDEX(C:C,ROW()-1),0))</f>
        <v>0</v>
      </c>
      <c r="D2946" s="44" cm="1">
        <f t="array" ref="D2946">IF(INDEX(G:G,ROW())&lt;&gt;"",INDEX(G:G,ROW()),IF(INDEX(E:E,ROW())&lt;&gt;0,INDEX(D:D,ROW()-1),0))</f>
        <v>0</v>
      </c>
      <c r="E2946" s="217" cm="1">
        <f t="array" ref="E2946">IF(INDEX(I:I,ROW())&lt;&gt;"",VALUE(TRIM(LEFT(INDEX(I:I,ROW()),6))),0)</f>
        <v>0</v>
      </c>
      <c r="F2946" s="283"/>
      <c r="G2946" s="287"/>
      <c r="H2946" s="302"/>
      <c r="I2946" s="288"/>
      <c r="J2946" s="302"/>
      <c r="K2946" s="303"/>
      <c r="L2946" s="50"/>
      <c r="M2946" s="63"/>
    </row>
    <row r="2947" spans="1:13">
      <c r="A2947" s="44" cm="1">
        <f t="array" aca="1" ref="A2947" ca="1">IF(INDEX(B:B,ROW()),COUNTIF(OFFSET(INDEX(B:B,ROW()),ROW()*-1+6,,ROW()-5),TRUE),0)</f>
        <v>0</v>
      </c>
      <c r="B2947" s="44" t="b" cm="1">
        <f t="array" ref="B2947">AND(分科號=INDEX(E:E,ROW()),INDEX(D:D,ROW())&gt;=分起日,INDEX(D:D,ROW())&lt;=分訖日,IF(分專案="全部",TRUE,INDEX(J:J,ROW())=分專案))</f>
        <v>0</v>
      </c>
      <c r="C2947" s="45" cm="1">
        <f t="array" ref="C2947">IF(INDEX(F:F,ROW())&lt;&gt;"",INDEX(F:F,ROW()),IF(INDEX(E:E,ROW())&lt;&gt;0,INDEX(C:C,ROW()-1),0))</f>
        <v>0</v>
      </c>
      <c r="D2947" s="44" cm="1">
        <f t="array" ref="D2947">IF(INDEX(G:G,ROW())&lt;&gt;"",INDEX(G:G,ROW()),IF(INDEX(E:E,ROW())&lt;&gt;0,INDEX(D:D,ROW()-1),0))</f>
        <v>0</v>
      </c>
      <c r="E2947" s="217" cm="1">
        <f t="array" ref="E2947">IF(INDEX(I:I,ROW())&lt;&gt;"",VALUE(TRIM(LEFT(INDEX(I:I,ROW()),6))),0)</f>
        <v>0</v>
      </c>
      <c r="F2947" s="283"/>
      <c r="G2947" s="287"/>
      <c r="H2947" s="302"/>
      <c r="I2947" s="288"/>
      <c r="J2947" s="302"/>
      <c r="K2947" s="303"/>
      <c r="L2947" s="50"/>
      <c r="M2947" s="63"/>
    </row>
    <row r="2948" spans="1:13">
      <c r="A2948" s="44" cm="1">
        <f t="array" aca="1" ref="A2948" ca="1">IF(INDEX(B:B,ROW()),COUNTIF(OFFSET(INDEX(B:B,ROW()),ROW()*-1+6,,ROW()-5),TRUE),0)</f>
        <v>0</v>
      </c>
      <c r="B2948" s="44" t="b" cm="1">
        <f t="array" ref="B2948">AND(分科號=INDEX(E:E,ROW()),INDEX(D:D,ROW())&gt;=分起日,INDEX(D:D,ROW())&lt;=分訖日,IF(分專案="全部",TRUE,INDEX(J:J,ROW())=分專案))</f>
        <v>0</v>
      </c>
      <c r="C2948" s="45" cm="1">
        <f t="array" ref="C2948">IF(INDEX(F:F,ROW())&lt;&gt;"",INDEX(F:F,ROW()),IF(INDEX(E:E,ROW())&lt;&gt;0,INDEX(C:C,ROW()-1),0))</f>
        <v>0</v>
      </c>
      <c r="D2948" s="44" cm="1">
        <f t="array" ref="D2948">IF(INDEX(G:G,ROW())&lt;&gt;"",INDEX(G:G,ROW()),IF(INDEX(E:E,ROW())&lt;&gt;0,INDEX(D:D,ROW()-1),0))</f>
        <v>0</v>
      </c>
      <c r="E2948" s="217" cm="1">
        <f t="array" ref="E2948">IF(INDEX(I:I,ROW())&lt;&gt;"",VALUE(TRIM(LEFT(INDEX(I:I,ROW()),6))),0)</f>
        <v>0</v>
      </c>
      <c r="F2948" s="283"/>
      <c r="G2948" s="287"/>
      <c r="H2948" s="302"/>
      <c r="I2948" s="288"/>
      <c r="J2948" s="302"/>
      <c r="K2948" s="303"/>
      <c r="L2948" s="50"/>
      <c r="M2948" s="63"/>
    </row>
    <row r="2949" spans="1:13">
      <c r="A2949" s="44" cm="1">
        <f t="array" aca="1" ref="A2949" ca="1">IF(INDEX(B:B,ROW()),COUNTIF(OFFSET(INDEX(B:B,ROW()),ROW()*-1+6,,ROW()-5),TRUE),0)</f>
        <v>0</v>
      </c>
      <c r="B2949" s="44" t="b" cm="1">
        <f t="array" ref="B2949">AND(分科號=INDEX(E:E,ROW()),INDEX(D:D,ROW())&gt;=分起日,INDEX(D:D,ROW())&lt;=分訖日,IF(分專案="全部",TRUE,INDEX(J:J,ROW())=分專案))</f>
        <v>0</v>
      </c>
      <c r="C2949" s="45" cm="1">
        <f t="array" ref="C2949">IF(INDEX(F:F,ROW())&lt;&gt;"",INDEX(F:F,ROW()),IF(INDEX(E:E,ROW())&lt;&gt;0,INDEX(C:C,ROW()-1),0))</f>
        <v>0</v>
      </c>
      <c r="D2949" s="44" cm="1">
        <f t="array" ref="D2949">IF(INDEX(G:G,ROW())&lt;&gt;"",INDEX(G:G,ROW()),IF(INDEX(E:E,ROW())&lt;&gt;0,INDEX(D:D,ROW()-1),0))</f>
        <v>0</v>
      </c>
      <c r="E2949" s="217" cm="1">
        <f t="array" ref="E2949">IF(INDEX(I:I,ROW())&lt;&gt;"",VALUE(TRIM(LEFT(INDEX(I:I,ROW()),6))),0)</f>
        <v>0</v>
      </c>
      <c r="F2949" s="283"/>
      <c r="G2949" s="287"/>
      <c r="H2949" s="302"/>
      <c r="I2949" s="288"/>
      <c r="J2949" s="302"/>
      <c r="K2949" s="303"/>
      <c r="L2949" s="50"/>
      <c r="M2949" s="63"/>
    </row>
    <row r="2950" spans="1:13">
      <c r="A2950" s="44" cm="1">
        <f t="array" aca="1" ref="A2950" ca="1">IF(INDEX(B:B,ROW()),COUNTIF(OFFSET(INDEX(B:B,ROW()),ROW()*-1+6,,ROW()-5),TRUE),0)</f>
        <v>0</v>
      </c>
      <c r="B2950" s="44" t="b" cm="1">
        <f t="array" ref="B2950">AND(分科號=INDEX(E:E,ROW()),INDEX(D:D,ROW())&gt;=分起日,INDEX(D:D,ROW())&lt;=分訖日,IF(分專案="全部",TRUE,INDEX(J:J,ROW())=分專案))</f>
        <v>0</v>
      </c>
      <c r="C2950" s="45" cm="1">
        <f t="array" ref="C2950">IF(INDEX(F:F,ROW())&lt;&gt;"",INDEX(F:F,ROW()),IF(INDEX(E:E,ROW())&lt;&gt;0,INDEX(C:C,ROW()-1),0))</f>
        <v>0</v>
      </c>
      <c r="D2950" s="44" cm="1">
        <f t="array" ref="D2950">IF(INDEX(G:G,ROW())&lt;&gt;"",INDEX(G:G,ROW()),IF(INDEX(E:E,ROW())&lt;&gt;0,INDEX(D:D,ROW()-1),0))</f>
        <v>0</v>
      </c>
      <c r="E2950" s="217" cm="1">
        <f t="array" ref="E2950">IF(INDEX(I:I,ROW())&lt;&gt;"",VALUE(TRIM(LEFT(INDEX(I:I,ROW()),6))),0)</f>
        <v>0</v>
      </c>
      <c r="F2950" s="283"/>
      <c r="G2950" s="287"/>
      <c r="H2950" s="302"/>
      <c r="I2950" s="288"/>
      <c r="J2950" s="302"/>
      <c r="K2950" s="303"/>
      <c r="L2950" s="50"/>
      <c r="M2950" s="63"/>
    </row>
    <row r="2951" spans="1:13">
      <c r="A2951" s="44" cm="1">
        <f t="array" aca="1" ref="A2951" ca="1">IF(INDEX(B:B,ROW()),COUNTIF(OFFSET(INDEX(B:B,ROW()),ROW()*-1+6,,ROW()-5),TRUE),0)</f>
        <v>0</v>
      </c>
      <c r="B2951" s="44" t="b" cm="1">
        <f t="array" ref="B2951">AND(分科號=INDEX(E:E,ROW()),INDEX(D:D,ROW())&gt;=分起日,INDEX(D:D,ROW())&lt;=分訖日,IF(分專案="全部",TRUE,INDEX(J:J,ROW())=分專案))</f>
        <v>0</v>
      </c>
      <c r="C2951" s="45" cm="1">
        <f t="array" ref="C2951">IF(INDEX(F:F,ROW())&lt;&gt;"",INDEX(F:F,ROW()),IF(INDEX(E:E,ROW())&lt;&gt;0,INDEX(C:C,ROW()-1),0))</f>
        <v>0</v>
      </c>
      <c r="D2951" s="44" cm="1">
        <f t="array" ref="D2951">IF(INDEX(G:G,ROW())&lt;&gt;"",INDEX(G:G,ROW()),IF(INDEX(E:E,ROW())&lt;&gt;0,INDEX(D:D,ROW()-1),0))</f>
        <v>0</v>
      </c>
      <c r="E2951" s="217" cm="1">
        <f t="array" ref="E2951">IF(INDEX(I:I,ROW())&lt;&gt;"",VALUE(TRIM(LEFT(INDEX(I:I,ROW()),6))),0)</f>
        <v>0</v>
      </c>
      <c r="F2951" s="283"/>
      <c r="G2951" s="287"/>
      <c r="H2951" s="302"/>
      <c r="I2951" s="288"/>
      <c r="J2951" s="302"/>
      <c r="K2951" s="303"/>
      <c r="L2951" s="50"/>
      <c r="M2951" s="63"/>
    </row>
    <row r="2952" spans="1:13">
      <c r="A2952" s="44" cm="1">
        <f t="array" aca="1" ref="A2952" ca="1">IF(INDEX(B:B,ROW()),COUNTIF(OFFSET(INDEX(B:B,ROW()),ROW()*-1+6,,ROW()-5),TRUE),0)</f>
        <v>0</v>
      </c>
      <c r="B2952" s="44" t="b" cm="1">
        <f t="array" ref="B2952">AND(分科號=INDEX(E:E,ROW()),INDEX(D:D,ROW())&gt;=分起日,INDEX(D:D,ROW())&lt;=分訖日,IF(分專案="全部",TRUE,INDEX(J:J,ROW())=分專案))</f>
        <v>0</v>
      </c>
      <c r="C2952" s="45" cm="1">
        <f t="array" ref="C2952">IF(INDEX(F:F,ROW())&lt;&gt;"",INDEX(F:F,ROW()),IF(INDEX(E:E,ROW())&lt;&gt;0,INDEX(C:C,ROW()-1),0))</f>
        <v>0</v>
      </c>
      <c r="D2952" s="44" cm="1">
        <f t="array" ref="D2952">IF(INDEX(G:G,ROW())&lt;&gt;"",INDEX(G:G,ROW()),IF(INDEX(E:E,ROW())&lt;&gt;0,INDEX(D:D,ROW()-1),0))</f>
        <v>0</v>
      </c>
      <c r="E2952" s="217" cm="1">
        <f t="array" ref="E2952">IF(INDEX(I:I,ROW())&lt;&gt;"",VALUE(TRIM(LEFT(INDEX(I:I,ROW()),6))),0)</f>
        <v>0</v>
      </c>
      <c r="F2952" s="283"/>
      <c r="G2952" s="287"/>
      <c r="H2952" s="302"/>
      <c r="I2952" s="288"/>
      <c r="J2952" s="302"/>
      <c r="K2952" s="303"/>
      <c r="L2952" s="50"/>
      <c r="M2952" s="63"/>
    </row>
    <row r="2953" spans="1:13">
      <c r="A2953" s="44" cm="1">
        <f t="array" aca="1" ref="A2953" ca="1">IF(INDEX(B:B,ROW()),COUNTIF(OFFSET(INDEX(B:B,ROW()),ROW()*-1+6,,ROW()-5),TRUE),0)</f>
        <v>0</v>
      </c>
      <c r="B2953" s="44" t="b" cm="1">
        <f t="array" ref="B2953">AND(分科號=INDEX(E:E,ROW()),INDEX(D:D,ROW())&gt;=分起日,INDEX(D:D,ROW())&lt;=分訖日,IF(分專案="全部",TRUE,INDEX(J:J,ROW())=分專案))</f>
        <v>0</v>
      </c>
      <c r="C2953" s="45" cm="1">
        <f t="array" ref="C2953">IF(INDEX(F:F,ROW())&lt;&gt;"",INDEX(F:F,ROW()),IF(INDEX(E:E,ROW())&lt;&gt;0,INDEX(C:C,ROW()-1),0))</f>
        <v>0</v>
      </c>
      <c r="D2953" s="44" cm="1">
        <f t="array" ref="D2953">IF(INDEX(G:G,ROW())&lt;&gt;"",INDEX(G:G,ROW()),IF(INDEX(E:E,ROW())&lt;&gt;0,INDEX(D:D,ROW()-1),0))</f>
        <v>0</v>
      </c>
      <c r="E2953" s="217" cm="1">
        <f t="array" ref="E2953">IF(INDEX(I:I,ROW())&lt;&gt;"",VALUE(TRIM(LEFT(INDEX(I:I,ROW()),6))),0)</f>
        <v>0</v>
      </c>
      <c r="F2953" s="283"/>
      <c r="G2953" s="287"/>
      <c r="H2953" s="302"/>
      <c r="I2953" s="288"/>
      <c r="J2953" s="302"/>
      <c r="K2953" s="303"/>
      <c r="L2953" s="50"/>
      <c r="M2953" s="63"/>
    </row>
    <row r="2954" spans="1:13">
      <c r="A2954" s="44" cm="1">
        <f t="array" aca="1" ref="A2954" ca="1">IF(INDEX(B:B,ROW()),COUNTIF(OFFSET(INDEX(B:B,ROW()),ROW()*-1+6,,ROW()-5),TRUE),0)</f>
        <v>0</v>
      </c>
      <c r="B2954" s="44" t="b" cm="1">
        <f t="array" ref="B2954">AND(分科號=INDEX(E:E,ROW()),INDEX(D:D,ROW())&gt;=分起日,INDEX(D:D,ROW())&lt;=分訖日,IF(分專案="全部",TRUE,INDEX(J:J,ROW())=分專案))</f>
        <v>0</v>
      </c>
      <c r="C2954" s="45" cm="1">
        <f t="array" ref="C2954">IF(INDEX(F:F,ROW())&lt;&gt;"",INDEX(F:F,ROW()),IF(INDEX(E:E,ROW())&lt;&gt;0,INDEX(C:C,ROW()-1),0))</f>
        <v>0</v>
      </c>
      <c r="D2954" s="44" cm="1">
        <f t="array" ref="D2954">IF(INDEX(G:G,ROW())&lt;&gt;"",INDEX(G:G,ROW()),IF(INDEX(E:E,ROW())&lt;&gt;0,INDEX(D:D,ROW()-1),0))</f>
        <v>0</v>
      </c>
      <c r="E2954" s="217" cm="1">
        <f t="array" ref="E2954">IF(INDEX(I:I,ROW())&lt;&gt;"",VALUE(TRIM(LEFT(INDEX(I:I,ROW()),6))),0)</f>
        <v>0</v>
      </c>
      <c r="F2954" s="283"/>
      <c r="G2954" s="287"/>
      <c r="H2954" s="302"/>
      <c r="I2954" s="288"/>
      <c r="J2954" s="302"/>
      <c r="K2954" s="303"/>
      <c r="L2954" s="50"/>
      <c r="M2954" s="63"/>
    </row>
    <row r="2955" spans="1:13">
      <c r="A2955" s="44" cm="1">
        <f t="array" aca="1" ref="A2955" ca="1">IF(INDEX(B:B,ROW()),COUNTIF(OFFSET(INDEX(B:B,ROW()),ROW()*-1+6,,ROW()-5),TRUE),0)</f>
        <v>0</v>
      </c>
      <c r="B2955" s="44" t="b" cm="1">
        <f t="array" ref="B2955">AND(分科號=INDEX(E:E,ROW()),INDEX(D:D,ROW())&gt;=分起日,INDEX(D:D,ROW())&lt;=分訖日,IF(分專案="全部",TRUE,INDEX(J:J,ROW())=分專案))</f>
        <v>0</v>
      </c>
      <c r="C2955" s="45" cm="1">
        <f t="array" ref="C2955">IF(INDEX(F:F,ROW())&lt;&gt;"",INDEX(F:F,ROW()),IF(INDEX(E:E,ROW())&lt;&gt;0,INDEX(C:C,ROW()-1),0))</f>
        <v>0</v>
      </c>
      <c r="D2955" s="44" cm="1">
        <f t="array" ref="D2955">IF(INDEX(G:G,ROW())&lt;&gt;"",INDEX(G:G,ROW()),IF(INDEX(E:E,ROW())&lt;&gt;0,INDEX(D:D,ROW()-1),0))</f>
        <v>0</v>
      </c>
      <c r="E2955" s="217" cm="1">
        <f t="array" ref="E2955">IF(INDEX(I:I,ROW())&lt;&gt;"",VALUE(TRIM(LEFT(INDEX(I:I,ROW()),6))),0)</f>
        <v>0</v>
      </c>
      <c r="F2955" s="283"/>
      <c r="G2955" s="287"/>
      <c r="H2955" s="302"/>
      <c r="I2955" s="288"/>
      <c r="J2955" s="302"/>
      <c r="K2955" s="303"/>
      <c r="L2955" s="50"/>
      <c r="M2955" s="63"/>
    </row>
    <row r="2956" spans="1:13">
      <c r="A2956" s="44" cm="1">
        <f t="array" aca="1" ref="A2956" ca="1">IF(INDEX(B:B,ROW()),COUNTIF(OFFSET(INDEX(B:B,ROW()),ROW()*-1+6,,ROW()-5),TRUE),0)</f>
        <v>0</v>
      </c>
      <c r="B2956" s="44" t="b" cm="1">
        <f t="array" ref="B2956">AND(分科號=INDEX(E:E,ROW()),INDEX(D:D,ROW())&gt;=分起日,INDEX(D:D,ROW())&lt;=分訖日,IF(分專案="全部",TRUE,INDEX(J:J,ROW())=分專案))</f>
        <v>0</v>
      </c>
      <c r="C2956" s="45" cm="1">
        <f t="array" ref="C2956">IF(INDEX(F:F,ROW())&lt;&gt;"",INDEX(F:F,ROW()),IF(INDEX(E:E,ROW())&lt;&gt;0,INDEX(C:C,ROW()-1),0))</f>
        <v>0</v>
      </c>
      <c r="D2956" s="44" cm="1">
        <f t="array" ref="D2956">IF(INDEX(G:G,ROW())&lt;&gt;"",INDEX(G:G,ROW()),IF(INDEX(E:E,ROW())&lt;&gt;0,INDEX(D:D,ROW()-1),0))</f>
        <v>0</v>
      </c>
      <c r="E2956" s="217" cm="1">
        <f t="array" ref="E2956">IF(INDEX(I:I,ROW())&lt;&gt;"",VALUE(TRIM(LEFT(INDEX(I:I,ROW()),6))),0)</f>
        <v>0</v>
      </c>
      <c r="F2956" s="283"/>
      <c r="G2956" s="287"/>
      <c r="H2956" s="302"/>
      <c r="I2956" s="288"/>
      <c r="J2956" s="302"/>
      <c r="K2956" s="303"/>
      <c r="L2956" s="50"/>
      <c r="M2956" s="63"/>
    </row>
    <row r="2957" spans="1:13">
      <c r="A2957" s="44" cm="1">
        <f t="array" aca="1" ref="A2957" ca="1">IF(INDEX(B:B,ROW()),COUNTIF(OFFSET(INDEX(B:B,ROW()),ROW()*-1+6,,ROW()-5),TRUE),0)</f>
        <v>0</v>
      </c>
      <c r="B2957" s="44" t="b" cm="1">
        <f t="array" ref="B2957">AND(分科號=INDEX(E:E,ROW()),INDEX(D:D,ROW())&gt;=分起日,INDEX(D:D,ROW())&lt;=分訖日,IF(分專案="全部",TRUE,INDEX(J:J,ROW())=分專案))</f>
        <v>0</v>
      </c>
      <c r="C2957" s="45" cm="1">
        <f t="array" ref="C2957">IF(INDEX(F:F,ROW())&lt;&gt;"",INDEX(F:F,ROW()),IF(INDEX(E:E,ROW())&lt;&gt;0,INDEX(C:C,ROW()-1),0))</f>
        <v>0</v>
      </c>
      <c r="D2957" s="44" cm="1">
        <f t="array" ref="D2957">IF(INDEX(G:G,ROW())&lt;&gt;"",INDEX(G:G,ROW()),IF(INDEX(E:E,ROW())&lt;&gt;0,INDEX(D:D,ROW()-1),0))</f>
        <v>0</v>
      </c>
      <c r="E2957" s="217" cm="1">
        <f t="array" ref="E2957">IF(INDEX(I:I,ROW())&lt;&gt;"",VALUE(TRIM(LEFT(INDEX(I:I,ROW()),6))),0)</f>
        <v>0</v>
      </c>
      <c r="F2957" s="283"/>
      <c r="G2957" s="287"/>
      <c r="H2957" s="302"/>
      <c r="I2957" s="288"/>
      <c r="J2957" s="302"/>
      <c r="K2957" s="303"/>
      <c r="L2957" s="50"/>
      <c r="M2957" s="63"/>
    </row>
    <row r="2958" spans="1:13">
      <c r="A2958" s="44" cm="1">
        <f t="array" aca="1" ref="A2958" ca="1">IF(INDEX(B:B,ROW()),COUNTIF(OFFSET(INDEX(B:B,ROW()),ROW()*-1+6,,ROW()-5),TRUE),0)</f>
        <v>0</v>
      </c>
      <c r="B2958" s="44" t="b" cm="1">
        <f t="array" ref="B2958">AND(分科號=INDEX(E:E,ROW()),INDEX(D:D,ROW())&gt;=分起日,INDEX(D:D,ROW())&lt;=分訖日,IF(分專案="全部",TRUE,INDEX(J:J,ROW())=分專案))</f>
        <v>0</v>
      </c>
      <c r="C2958" s="45" cm="1">
        <f t="array" ref="C2958">IF(INDEX(F:F,ROW())&lt;&gt;"",INDEX(F:F,ROW()),IF(INDEX(E:E,ROW())&lt;&gt;0,INDEX(C:C,ROW()-1),0))</f>
        <v>0</v>
      </c>
      <c r="D2958" s="44" cm="1">
        <f t="array" ref="D2958">IF(INDEX(G:G,ROW())&lt;&gt;"",INDEX(G:G,ROW()),IF(INDEX(E:E,ROW())&lt;&gt;0,INDEX(D:D,ROW()-1),0))</f>
        <v>0</v>
      </c>
      <c r="E2958" s="217" cm="1">
        <f t="array" ref="E2958">IF(INDEX(I:I,ROW())&lt;&gt;"",VALUE(TRIM(LEFT(INDEX(I:I,ROW()),6))),0)</f>
        <v>0</v>
      </c>
      <c r="F2958" s="283"/>
      <c r="G2958" s="287"/>
      <c r="H2958" s="302"/>
      <c r="I2958" s="288"/>
      <c r="J2958" s="302"/>
      <c r="K2958" s="303"/>
      <c r="L2958" s="50"/>
      <c r="M2958" s="63"/>
    </row>
    <row r="2959" spans="1:13">
      <c r="A2959" s="44" cm="1">
        <f t="array" aca="1" ref="A2959" ca="1">IF(INDEX(B:B,ROW()),COUNTIF(OFFSET(INDEX(B:B,ROW()),ROW()*-1+6,,ROW()-5),TRUE),0)</f>
        <v>0</v>
      </c>
      <c r="B2959" s="44" t="b" cm="1">
        <f t="array" ref="B2959">AND(分科號=INDEX(E:E,ROW()),INDEX(D:D,ROW())&gt;=分起日,INDEX(D:D,ROW())&lt;=分訖日,IF(分專案="全部",TRUE,INDEX(J:J,ROW())=分專案))</f>
        <v>0</v>
      </c>
      <c r="C2959" s="45" cm="1">
        <f t="array" ref="C2959">IF(INDEX(F:F,ROW())&lt;&gt;"",INDEX(F:F,ROW()),IF(INDEX(E:E,ROW())&lt;&gt;0,INDEX(C:C,ROW()-1),0))</f>
        <v>0</v>
      </c>
      <c r="D2959" s="44" cm="1">
        <f t="array" ref="D2959">IF(INDEX(G:G,ROW())&lt;&gt;"",INDEX(G:G,ROW()),IF(INDEX(E:E,ROW())&lt;&gt;0,INDEX(D:D,ROW()-1),0))</f>
        <v>0</v>
      </c>
      <c r="E2959" s="217" cm="1">
        <f t="array" ref="E2959">IF(INDEX(I:I,ROW())&lt;&gt;"",VALUE(TRIM(LEFT(INDEX(I:I,ROW()),6))),0)</f>
        <v>0</v>
      </c>
      <c r="F2959" s="283"/>
      <c r="G2959" s="287"/>
      <c r="H2959" s="302"/>
      <c r="I2959" s="288"/>
      <c r="J2959" s="302"/>
      <c r="K2959" s="303"/>
      <c r="L2959" s="50"/>
      <c r="M2959" s="63"/>
    </row>
    <row r="2960" spans="1:13">
      <c r="A2960" s="44" cm="1">
        <f t="array" aca="1" ref="A2960" ca="1">IF(INDEX(B:B,ROW()),COUNTIF(OFFSET(INDEX(B:B,ROW()),ROW()*-1+6,,ROW()-5),TRUE),0)</f>
        <v>0</v>
      </c>
      <c r="B2960" s="44" t="b" cm="1">
        <f t="array" ref="B2960">AND(分科號=INDEX(E:E,ROW()),INDEX(D:D,ROW())&gt;=分起日,INDEX(D:D,ROW())&lt;=分訖日,IF(分專案="全部",TRUE,INDEX(J:J,ROW())=分專案))</f>
        <v>0</v>
      </c>
      <c r="C2960" s="45" cm="1">
        <f t="array" ref="C2960">IF(INDEX(F:F,ROW())&lt;&gt;"",INDEX(F:F,ROW()),IF(INDEX(E:E,ROW())&lt;&gt;0,INDEX(C:C,ROW()-1),0))</f>
        <v>0</v>
      </c>
      <c r="D2960" s="44" cm="1">
        <f t="array" ref="D2960">IF(INDEX(G:G,ROW())&lt;&gt;"",INDEX(G:G,ROW()),IF(INDEX(E:E,ROW())&lt;&gt;0,INDEX(D:D,ROW()-1),0))</f>
        <v>0</v>
      </c>
      <c r="E2960" s="217" cm="1">
        <f t="array" ref="E2960">IF(INDEX(I:I,ROW())&lt;&gt;"",VALUE(TRIM(LEFT(INDEX(I:I,ROW()),6))),0)</f>
        <v>0</v>
      </c>
      <c r="F2960" s="283"/>
      <c r="G2960" s="287"/>
      <c r="H2960" s="302"/>
      <c r="I2960" s="288"/>
      <c r="J2960" s="302"/>
      <c r="K2960" s="303"/>
      <c r="L2960" s="50"/>
      <c r="M2960" s="63"/>
    </row>
    <row r="2961" spans="1:13">
      <c r="A2961" s="44" cm="1">
        <f t="array" aca="1" ref="A2961" ca="1">IF(INDEX(B:B,ROW()),COUNTIF(OFFSET(INDEX(B:B,ROW()),ROW()*-1+6,,ROW()-5),TRUE),0)</f>
        <v>0</v>
      </c>
      <c r="B2961" s="44" t="b" cm="1">
        <f t="array" ref="B2961">AND(分科號=INDEX(E:E,ROW()),INDEX(D:D,ROW())&gt;=分起日,INDEX(D:D,ROW())&lt;=分訖日,IF(分專案="全部",TRUE,INDEX(J:J,ROW())=分專案))</f>
        <v>0</v>
      </c>
      <c r="C2961" s="45" cm="1">
        <f t="array" ref="C2961">IF(INDEX(F:F,ROW())&lt;&gt;"",INDEX(F:F,ROW()),IF(INDEX(E:E,ROW())&lt;&gt;0,INDEX(C:C,ROW()-1),0))</f>
        <v>0</v>
      </c>
      <c r="D2961" s="44" cm="1">
        <f t="array" ref="D2961">IF(INDEX(G:G,ROW())&lt;&gt;"",INDEX(G:G,ROW()),IF(INDEX(E:E,ROW())&lt;&gt;0,INDEX(D:D,ROW()-1),0))</f>
        <v>0</v>
      </c>
      <c r="E2961" s="217" cm="1">
        <f t="array" ref="E2961">IF(INDEX(I:I,ROW())&lt;&gt;"",VALUE(TRIM(LEFT(INDEX(I:I,ROW()),6))),0)</f>
        <v>0</v>
      </c>
      <c r="F2961" s="283"/>
      <c r="G2961" s="287"/>
      <c r="H2961" s="302"/>
      <c r="I2961" s="288"/>
      <c r="J2961" s="302"/>
      <c r="K2961" s="303"/>
      <c r="L2961" s="50"/>
      <c r="M2961" s="63"/>
    </row>
    <row r="2962" spans="1:13">
      <c r="A2962" s="44" cm="1">
        <f t="array" aca="1" ref="A2962" ca="1">IF(INDEX(B:B,ROW()),COUNTIF(OFFSET(INDEX(B:B,ROW()),ROW()*-1+6,,ROW()-5),TRUE),0)</f>
        <v>0</v>
      </c>
      <c r="B2962" s="44" t="b" cm="1">
        <f t="array" ref="B2962">AND(分科號=INDEX(E:E,ROW()),INDEX(D:D,ROW())&gt;=分起日,INDEX(D:D,ROW())&lt;=分訖日,IF(分專案="全部",TRUE,INDEX(J:J,ROW())=分專案))</f>
        <v>0</v>
      </c>
      <c r="C2962" s="45" cm="1">
        <f t="array" ref="C2962">IF(INDEX(F:F,ROW())&lt;&gt;"",INDEX(F:F,ROW()),IF(INDEX(E:E,ROW())&lt;&gt;0,INDEX(C:C,ROW()-1),0))</f>
        <v>0</v>
      </c>
      <c r="D2962" s="44" cm="1">
        <f t="array" ref="D2962">IF(INDEX(G:G,ROW())&lt;&gt;"",INDEX(G:G,ROW()),IF(INDEX(E:E,ROW())&lt;&gt;0,INDEX(D:D,ROW()-1),0))</f>
        <v>0</v>
      </c>
      <c r="E2962" s="217" cm="1">
        <f t="array" ref="E2962">IF(INDEX(I:I,ROW())&lt;&gt;"",VALUE(TRIM(LEFT(INDEX(I:I,ROW()),6))),0)</f>
        <v>0</v>
      </c>
      <c r="F2962" s="283"/>
      <c r="G2962" s="287"/>
      <c r="H2962" s="302"/>
      <c r="I2962" s="288"/>
      <c r="J2962" s="302"/>
      <c r="K2962" s="303"/>
      <c r="L2962" s="50"/>
      <c r="M2962" s="63"/>
    </row>
    <row r="2963" spans="1:13">
      <c r="A2963" s="44" cm="1">
        <f t="array" aca="1" ref="A2963" ca="1">IF(INDEX(B:B,ROW()),COUNTIF(OFFSET(INDEX(B:B,ROW()),ROW()*-1+6,,ROW()-5),TRUE),0)</f>
        <v>0</v>
      </c>
      <c r="B2963" s="44" t="b" cm="1">
        <f t="array" ref="B2963">AND(分科號=INDEX(E:E,ROW()),INDEX(D:D,ROW())&gt;=分起日,INDEX(D:D,ROW())&lt;=分訖日,IF(分專案="全部",TRUE,INDEX(J:J,ROW())=分專案))</f>
        <v>0</v>
      </c>
      <c r="C2963" s="45" cm="1">
        <f t="array" ref="C2963">IF(INDEX(F:F,ROW())&lt;&gt;"",INDEX(F:F,ROW()),IF(INDEX(E:E,ROW())&lt;&gt;0,INDEX(C:C,ROW()-1),0))</f>
        <v>0</v>
      </c>
      <c r="D2963" s="44" cm="1">
        <f t="array" ref="D2963">IF(INDEX(G:G,ROW())&lt;&gt;"",INDEX(G:G,ROW()),IF(INDEX(E:E,ROW())&lt;&gt;0,INDEX(D:D,ROW()-1),0))</f>
        <v>0</v>
      </c>
      <c r="E2963" s="217" cm="1">
        <f t="array" ref="E2963">IF(INDEX(I:I,ROW())&lt;&gt;"",VALUE(TRIM(LEFT(INDEX(I:I,ROW()),6))),0)</f>
        <v>0</v>
      </c>
      <c r="F2963" s="283"/>
      <c r="G2963" s="287"/>
      <c r="H2963" s="302"/>
      <c r="I2963" s="288"/>
      <c r="J2963" s="302"/>
      <c r="K2963" s="303"/>
      <c r="L2963" s="50"/>
      <c r="M2963" s="63"/>
    </row>
    <row r="2964" spans="1:13">
      <c r="A2964" s="44" cm="1">
        <f t="array" aca="1" ref="A2964" ca="1">IF(INDEX(B:B,ROW()),COUNTIF(OFFSET(INDEX(B:B,ROW()),ROW()*-1+6,,ROW()-5),TRUE),0)</f>
        <v>0</v>
      </c>
      <c r="B2964" s="44" t="b" cm="1">
        <f t="array" ref="B2964">AND(分科號=INDEX(E:E,ROW()),INDEX(D:D,ROW())&gt;=分起日,INDEX(D:D,ROW())&lt;=分訖日,IF(分專案="全部",TRUE,INDEX(J:J,ROW())=分專案))</f>
        <v>0</v>
      </c>
      <c r="C2964" s="45" cm="1">
        <f t="array" ref="C2964">IF(INDEX(F:F,ROW())&lt;&gt;"",INDEX(F:F,ROW()),IF(INDEX(E:E,ROW())&lt;&gt;0,INDEX(C:C,ROW()-1),0))</f>
        <v>0</v>
      </c>
      <c r="D2964" s="44" cm="1">
        <f t="array" ref="D2964">IF(INDEX(G:G,ROW())&lt;&gt;"",INDEX(G:G,ROW()),IF(INDEX(E:E,ROW())&lt;&gt;0,INDEX(D:D,ROW()-1),0))</f>
        <v>0</v>
      </c>
      <c r="E2964" s="217" cm="1">
        <f t="array" ref="E2964">IF(INDEX(I:I,ROW())&lt;&gt;"",VALUE(TRIM(LEFT(INDEX(I:I,ROW()),6))),0)</f>
        <v>0</v>
      </c>
      <c r="F2964" s="283"/>
      <c r="G2964" s="287"/>
      <c r="H2964" s="302"/>
      <c r="I2964" s="288"/>
      <c r="J2964" s="302"/>
      <c r="K2964" s="303"/>
      <c r="L2964" s="50"/>
      <c r="M2964" s="63"/>
    </row>
    <row r="2965" spans="1:13">
      <c r="A2965" s="44" cm="1">
        <f t="array" aca="1" ref="A2965" ca="1">IF(INDEX(B:B,ROW()),COUNTIF(OFFSET(INDEX(B:B,ROW()),ROW()*-1+6,,ROW()-5),TRUE),0)</f>
        <v>0</v>
      </c>
      <c r="B2965" s="44" t="b" cm="1">
        <f t="array" ref="B2965">AND(分科號=INDEX(E:E,ROW()),INDEX(D:D,ROW())&gt;=分起日,INDEX(D:D,ROW())&lt;=分訖日,IF(分專案="全部",TRUE,INDEX(J:J,ROW())=分專案))</f>
        <v>0</v>
      </c>
      <c r="C2965" s="45" cm="1">
        <f t="array" ref="C2965">IF(INDEX(F:F,ROW())&lt;&gt;"",INDEX(F:F,ROW()),IF(INDEX(E:E,ROW())&lt;&gt;0,INDEX(C:C,ROW()-1),0))</f>
        <v>0</v>
      </c>
      <c r="D2965" s="44" cm="1">
        <f t="array" ref="D2965">IF(INDEX(G:G,ROW())&lt;&gt;"",INDEX(G:G,ROW()),IF(INDEX(E:E,ROW())&lt;&gt;0,INDEX(D:D,ROW()-1),0))</f>
        <v>0</v>
      </c>
      <c r="E2965" s="217" cm="1">
        <f t="array" ref="E2965">IF(INDEX(I:I,ROW())&lt;&gt;"",VALUE(TRIM(LEFT(INDEX(I:I,ROW()),6))),0)</f>
        <v>0</v>
      </c>
      <c r="F2965" s="283"/>
      <c r="G2965" s="287"/>
      <c r="H2965" s="302"/>
      <c r="I2965" s="288"/>
      <c r="J2965" s="302"/>
      <c r="K2965" s="303"/>
      <c r="L2965" s="50"/>
      <c r="M2965" s="63"/>
    </row>
    <row r="2966" spans="1:13">
      <c r="A2966" s="44" cm="1">
        <f t="array" aca="1" ref="A2966" ca="1">IF(INDEX(B:B,ROW()),COUNTIF(OFFSET(INDEX(B:B,ROW()),ROW()*-1+6,,ROW()-5),TRUE),0)</f>
        <v>0</v>
      </c>
      <c r="B2966" s="44" t="b" cm="1">
        <f t="array" ref="B2966">AND(分科號=INDEX(E:E,ROW()),INDEX(D:D,ROW())&gt;=分起日,INDEX(D:D,ROW())&lt;=分訖日,IF(分專案="全部",TRUE,INDEX(J:J,ROW())=分專案))</f>
        <v>0</v>
      </c>
      <c r="C2966" s="45" cm="1">
        <f t="array" ref="C2966">IF(INDEX(F:F,ROW())&lt;&gt;"",INDEX(F:F,ROW()),IF(INDEX(E:E,ROW())&lt;&gt;0,INDEX(C:C,ROW()-1),0))</f>
        <v>0</v>
      </c>
      <c r="D2966" s="44" cm="1">
        <f t="array" ref="D2966">IF(INDEX(G:G,ROW())&lt;&gt;"",INDEX(G:G,ROW()),IF(INDEX(E:E,ROW())&lt;&gt;0,INDEX(D:D,ROW()-1),0))</f>
        <v>0</v>
      </c>
      <c r="E2966" s="217" cm="1">
        <f t="array" ref="E2966">IF(INDEX(I:I,ROW())&lt;&gt;"",VALUE(TRIM(LEFT(INDEX(I:I,ROW()),6))),0)</f>
        <v>0</v>
      </c>
      <c r="F2966" s="283"/>
      <c r="G2966" s="287"/>
      <c r="H2966" s="302"/>
      <c r="I2966" s="288"/>
      <c r="J2966" s="302"/>
      <c r="K2966" s="303"/>
      <c r="L2966" s="50"/>
      <c r="M2966" s="63"/>
    </row>
    <row r="2967" spans="1:13">
      <c r="A2967" s="44" cm="1">
        <f t="array" aca="1" ref="A2967" ca="1">IF(INDEX(B:B,ROW()),COUNTIF(OFFSET(INDEX(B:B,ROW()),ROW()*-1+6,,ROW()-5),TRUE),0)</f>
        <v>0</v>
      </c>
      <c r="B2967" s="44" t="b" cm="1">
        <f t="array" ref="B2967">AND(分科號=INDEX(E:E,ROW()),INDEX(D:D,ROW())&gt;=分起日,INDEX(D:D,ROW())&lt;=分訖日,IF(分專案="全部",TRUE,INDEX(J:J,ROW())=分專案))</f>
        <v>0</v>
      </c>
      <c r="C2967" s="45" cm="1">
        <f t="array" ref="C2967">IF(INDEX(F:F,ROW())&lt;&gt;"",INDEX(F:F,ROW()),IF(INDEX(E:E,ROW())&lt;&gt;0,INDEX(C:C,ROW()-1),0))</f>
        <v>0</v>
      </c>
      <c r="D2967" s="44" cm="1">
        <f t="array" ref="D2967">IF(INDEX(G:G,ROW())&lt;&gt;"",INDEX(G:G,ROW()),IF(INDEX(E:E,ROW())&lt;&gt;0,INDEX(D:D,ROW()-1),0))</f>
        <v>0</v>
      </c>
      <c r="E2967" s="217" cm="1">
        <f t="array" ref="E2967">IF(INDEX(I:I,ROW())&lt;&gt;"",VALUE(TRIM(LEFT(INDEX(I:I,ROW()),6))),0)</f>
        <v>0</v>
      </c>
      <c r="F2967" s="283"/>
      <c r="G2967" s="287"/>
      <c r="H2967" s="302"/>
      <c r="I2967" s="288"/>
      <c r="J2967" s="302"/>
      <c r="K2967" s="303"/>
      <c r="L2967" s="50"/>
      <c r="M2967" s="63"/>
    </row>
    <row r="2968" spans="1:13">
      <c r="A2968" s="44" cm="1">
        <f t="array" aca="1" ref="A2968" ca="1">IF(INDEX(B:B,ROW()),COUNTIF(OFFSET(INDEX(B:B,ROW()),ROW()*-1+6,,ROW()-5),TRUE),0)</f>
        <v>0</v>
      </c>
      <c r="B2968" s="44" t="b" cm="1">
        <f t="array" ref="B2968">AND(分科號=INDEX(E:E,ROW()),INDEX(D:D,ROW())&gt;=分起日,INDEX(D:D,ROW())&lt;=分訖日,IF(分專案="全部",TRUE,INDEX(J:J,ROW())=分專案))</f>
        <v>0</v>
      </c>
      <c r="C2968" s="45" cm="1">
        <f t="array" ref="C2968">IF(INDEX(F:F,ROW())&lt;&gt;"",INDEX(F:F,ROW()),IF(INDEX(E:E,ROW())&lt;&gt;0,INDEX(C:C,ROW()-1),0))</f>
        <v>0</v>
      </c>
      <c r="D2968" s="44" cm="1">
        <f t="array" ref="D2968">IF(INDEX(G:G,ROW())&lt;&gt;"",INDEX(G:G,ROW()),IF(INDEX(E:E,ROW())&lt;&gt;0,INDEX(D:D,ROW()-1),0))</f>
        <v>0</v>
      </c>
      <c r="E2968" s="217" cm="1">
        <f t="array" ref="E2968">IF(INDEX(I:I,ROW())&lt;&gt;"",VALUE(TRIM(LEFT(INDEX(I:I,ROW()),6))),0)</f>
        <v>0</v>
      </c>
      <c r="F2968" s="283"/>
      <c r="G2968" s="287"/>
      <c r="H2968" s="302"/>
      <c r="I2968" s="288"/>
      <c r="J2968" s="302"/>
      <c r="K2968" s="303"/>
      <c r="L2968" s="50"/>
      <c r="M2968" s="63"/>
    </row>
    <row r="2969" spans="1:13">
      <c r="A2969" s="44" cm="1">
        <f t="array" aca="1" ref="A2969" ca="1">IF(INDEX(B:B,ROW()),COUNTIF(OFFSET(INDEX(B:B,ROW()),ROW()*-1+6,,ROW()-5),TRUE),0)</f>
        <v>0</v>
      </c>
      <c r="B2969" s="44" t="b" cm="1">
        <f t="array" ref="B2969">AND(分科號=INDEX(E:E,ROW()),INDEX(D:D,ROW())&gt;=分起日,INDEX(D:D,ROW())&lt;=分訖日,IF(分專案="全部",TRUE,INDEX(J:J,ROW())=分專案))</f>
        <v>0</v>
      </c>
      <c r="C2969" s="45" cm="1">
        <f t="array" ref="C2969">IF(INDEX(F:F,ROW())&lt;&gt;"",INDEX(F:F,ROW()),IF(INDEX(E:E,ROW())&lt;&gt;0,INDEX(C:C,ROW()-1),0))</f>
        <v>0</v>
      </c>
      <c r="D2969" s="44" cm="1">
        <f t="array" ref="D2969">IF(INDEX(G:G,ROW())&lt;&gt;"",INDEX(G:G,ROW()),IF(INDEX(E:E,ROW())&lt;&gt;0,INDEX(D:D,ROW()-1),0))</f>
        <v>0</v>
      </c>
      <c r="E2969" s="217" cm="1">
        <f t="array" ref="E2969">IF(INDEX(I:I,ROW())&lt;&gt;"",VALUE(TRIM(LEFT(INDEX(I:I,ROW()),6))),0)</f>
        <v>0</v>
      </c>
      <c r="F2969" s="283"/>
      <c r="G2969" s="287"/>
      <c r="H2969" s="302"/>
      <c r="I2969" s="288"/>
      <c r="J2969" s="302"/>
      <c r="K2969" s="303"/>
      <c r="L2969" s="50"/>
      <c r="M2969" s="63"/>
    </row>
    <row r="2970" spans="1:13">
      <c r="A2970" s="44" cm="1">
        <f t="array" aca="1" ref="A2970" ca="1">IF(INDEX(B:B,ROW()),COUNTIF(OFFSET(INDEX(B:B,ROW()),ROW()*-1+6,,ROW()-5),TRUE),0)</f>
        <v>0</v>
      </c>
      <c r="B2970" s="44" t="b" cm="1">
        <f t="array" ref="B2970">AND(分科號=INDEX(E:E,ROW()),INDEX(D:D,ROW())&gt;=分起日,INDEX(D:D,ROW())&lt;=分訖日,IF(分專案="全部",TRUE,INDEX(J:J,ROW())=分專案))</f>
        <v>0</v>
      </c>
      <c r="C2970" s="45" cm="1">
        <f t="array" ref="C2970">IF(INDEX(F:F,ROW())&lt;&gt;"",INDEX(F:F,ROW()),IF(INDEX(E:E,ROW())&lt;&gt;0,INDEX(C:C,ROW()-1),0))</f>
        <v>0</v>
      </c>
      <c r="D2970" s="44" cm="1">
        <f t="array" ref="D2970">IF(INDEX(G:G,ROW())&lt;&gt;"",INDEX(G:G,ROW()),IF(INDEX(E:E,ROW())&lt;&gt;0,INDEX(D:D,ROW()-1),0))</f>
        <v>0</v>
      </c>
      <c r="E2970" s="217" cm="1">
        <f t="array" ref="E2970">IF(INDEX(I:I,ROW())&lt;&gt;"",VALUE(TRIM(LEFT(INDEX(I:I,ROW()),6))),0)</f>
        <v>0</v>
      </c>
      <c r="F2970" s="283"/>
      <c r="G2970" s="287"/>
      <c r="H2970" s="302"/>
      <c r="I2970" s="288"/>
      <c r="J2970" s="302"/>
      <c r="K2970" s="303"/>
      <c r="L2970" s="50"/>
      <c r="M2970" s="63"/>
    </row>
    <row r="2971" spans="1:13">
      <c r="A2971" s="44" cm="1">
        <f t="array" aca="1" ref="A2971" ca="1">IF(INDEX(B:B,ROW()),COUNTIF(OFFSET(INDEX(B:B,ROW()),ROW()*-1+6,,ROW()-5),TRUE),0)</f>
        <v>0</v>
      </c>
      <c r="B2971" s="44" t="b" cm="1">
        <f t="array" ref="B2971">AND(分科號=INDEX(E:E,ROW()),INDEX(D:D,ROW())&gt;=分起日,INDEX(D:D,ROW())&lt;=分訖日,IF(分專案="全部",TRUE,INDEX(J:J,ROW())=分專案))</f>
        <v>0</v>
      </c>
      <c r="C2971" s="45" cm="1">
        <f t="array" ref="C2971">IF(INDEX(F:F,ROW())&lt;&gt;"",INDEX(F:F,ROW()),IF(INDEX(E:E,ROW())&lt;&gt;0,INDEX(C:C,ROW()-1),0))</f>
        <v>0</v>
      </c>
      <c r="D2971" s="44" cm="1">
        <f t="array" ref="D2971">IF(INDEX(G:G,ROW())&lt;&gt;"",INDEX(G:G,ROW()),IF(INDEX(E:E,ROW())&lt;&gt;0,INDEX(D:D,ROW()-1),0))</f>
        <v>0</v>
      </c>
      <c r="E2971" s="217" cm="1">
        <f t="array" ref="E2971">IF(INDEX(I:I,ROW())&lt;&gt;"",VALUE(TRIM(LEFT(INDEX(I:I,ROW()),6))),0)</f>
        <v>0</v>
      </c>
      <c r="F2971" s="283"/>
      <c r="G2971" s="287"/>
      <c r="H2971" s="302"/>
      <c r="I2971" s="288"/>
      <c r="J2971" s="302"/>
      <c r="K2971" s="303"/>
      <c r="L2971" s="50"/>
      <c r="M2971" s="63"/>
    </row>
    <row r="2972" spans="1:13">
      <c r="A2972" s="44" cm="1">
        <f t="array" aca="1" ref="A2972" ca="1">IF(INDEX(B:B,ROW()),COUNTIF(OFFSET(INDEX(B:B,ROW()),ROW()*-1+6,,ROW()-5),TRUE),0)</f>
        <v>0</v>
      </c>
      <c r="B2972" s="44" t="b" cm="1">
        <f t="array" ref="B2972">AND(分科號=INDEX(E:E,ROW()),INDEX(D:D,ROW())&gt;=分起日,INDEX(D:D,ROW())&lt;=分訖日,IF(分專案="全部",TRUE,INDEX(J:J,ROW())=分專案))</f>
        <v>0</v>
      </c>
      <c r="C2972" s="45" cm="1">
        <f t="array" ref="C2972">IF(INDEX(F:F,ROW())&lt;&gt;"",INDEX(F:F,ROW()),IF(INDEX(E:E,ROW())&lt;&gt;0,INDEX(C:C,ROW()-1),0))</f>
        <v>0</v>
      </c>
      <c r="D2972" s="44" cm="1">
        <f t="array" ref="D2972">IF(INDEX(G:G,ROW())&lt;&gt;"",INDEX(G:G,ROW()),IF(INDEX(E:E,ROW())&lt;&gt;0,INDEX(D:D,ROW()-1),0))</f>
        <v>0</v>
      </c>
      <c r="E2972" s="217" cm="1">
        <f t="array" ref="E2972">IF(INDEX(I:I,ROW())&lt;&gt;"",VALUE(TRIM(LEFT(INDEX(I:I,ROW()),6))),0)</f>
        <v>0</v>
      </c>
      <c r="F2972" s="283"/>
      <c r="G2972" s="287"/>
      <c r="H2972" s="302"/>
      <c r="I2972" s="288"/>
      <c r="J2972" s="302"/>
      <c r="K2972" s="303"/>
      <c r="L2972" s="50"/>
      <c r="M2972" s="63"/>
    </row>
    <row r="2973" spans="1:13">
      <c r="A2973" s="44" cm="1">
        <f t="array" aca="1" ref="A2973" ca="1">IF(INDEX(B:B,ROW()),COUNTIF(OFFSET(INDEX(B:B,ROW()),ROW()*-1+6,,ROW()-5),TRUE),0)</f>
        <v>0</v>
      </c>
      <c r="B2973" s="44" t="b" cm="1">
        <f t="array" ref="B2973">AND(分科號=INDEX(E:E,ROW()),INDEX(D:D,ROW())&gt;=分起日,INDEX(D:D,ROW())&lt;=分訖日,IF(分專案="全部",TRUE,INDEX(J:J,ROW())=分專案))</f>
        <v>0</v>
      </c>
      <c r="C2973" s="45" cm="1">
        <f t="array" ref="C2973">IF(INDEX(F:F,ROW())&lt;&gt;"",INDEX(F:F,ROW()),IF(INDEX(E:E,ROW())&lt;&gt;0,INDEX(C:C,ROW()-1),0))</f>
        <v>0</v>
      </c>
      <c r="D2973" s="44" cm="1">
        <f t="array" ref="D2973">IF(INDEX(G:G,ROW())&lt;&gt;"",INDEX(G:G,ROW()),IF(INDEX(E:E,ROW())&lt;&gt;0,INDEX(D:D,ROW()-1),0))</f>
        <v>0</v>
      </c>
      <c r="E2973" s="217" cm="1">
        <f t="array" ref="E2973">IF(INDEX(I:I,ROW())&lt;&gt;"",VALUE(TRIM(LEFT(INDEX(I:I,ROW()),6))),0)</f>
        <v>0</v>
      </c>
      <c r="F2973" s="283"/>
      <c r="G2973" s="287"/>
      <c r="H2973" s="302"/>
      <c r="I2973" s="288"/>
      <c r="J2973" s="302"/>
      <c r="K2973" s="303"/>
      <c r="L2973" s="50"/>
      <c r="M2973" s="63"/>
    </row>
    <row r="2974" spans="1:13">
      <c r="A2974" s="44" cm="1">
        <f t="array" aca="1" ref="A2974" ca="1">IF(INDEX(B:B,ROW()),COUNTIF(OFFSET(INDEX(B:B,ROW()),ROW()*-1+6,,ROW()-5),TRUE),0)</f>
        <v>0</v>
      </c>
      <c r="B2974" s="44" t="b" cm="1">
        <f t="array" ref="B2974">AND(分科號=INDEX(E:E,ROW()),INDEX(D:D,ROW())&gt;=分起日,INDEX(D:D,ROW())&lt;=分訖日,IF(分專案="全部",TRUE,INDEX(J:J,ROW())=分專案))</f>
        <v>0</v>
      </c>
      <c r="C2974" s="45" cm="1">
        <f t="array" ref="C2974">IF(INDEX(F:F,ROW())&lt;&gt;"",INDEX(F:F,ROW()),IF(INDEX(E:E,ROW())&lt;&gt;0,INDEX(C:C,ROW()-1),0))</f>
        <v>0</v>
      </c>
      <c r="D2974" s="44" cm="1">
        <f t="array" ref="D2974">IF(INDEX(G:G,ROW())&lt;&gt;"",INDEX(G:G,ROW()),IF(INDEX(E:E,ROW())&lt;&gt;0,INDEX(D:D,ROW()-1),0))</f>
        <v>0</v>
      </c>
      <c r="E2974" s="217" cm="1">
        <f t="array" ref="E2974">IF(INDEX(I:I,ROW())&lt;&gt;"",VALUE(TRIM(LEFT(INDEX(I:I,ROW()),6))),0)</f>
        <v>0</v>
      </c>
      <c r="F2974" s="283"/>
      <c r="G2974" s="287"/>
      <c r="H2974" s="302"/>
      <c r="I2974" s="288"/>
      <c r="J2974" s="302"/>
      <c r="K2974" s="303"/>
      <c r="L2974" s="50"/>
      <c r="M2974" s="63"/>
    </row>
    <row r="2975" spans="1:13">
      <c r="A2975" s="44" cm="1">
        <f t="array" aca="1" ref="A2975" ca="1">IF(INDEX(B:B,ROW()),COUNTIF(OFFSET(INDEX(B:B,ROW()),ROW()*-1+6,,ROW()-5),TRUE),0)</f>
        <v>0</v>
      </c>
      <c r="B2975" s="44" t="b" cm="1">
        <f t="array" ref="B2975">AND(分科號=INDEX(E:E,ROW()),INDEX(D:D,ROW())&gt;=分起日,INDEX(D:D,ROW())&lt;=分訖日,IF(分專案="全部",TRUE,INDEX(J:J,ROW())=分專案))</f>
        <v>0</v>
      </c>
      <c r="C2975" s="45" cm="1">
        <f t="array" ref="C2975">IF(INDEX(F:F,ROW())&lt;&gt;"",INDEX(F:F,ROW()),IF(INDEX(E:E,ROW())&lt;&gt;0,INDEX(C:C,ROW()-1),0))</f>
        <v>0</v>
      </c>
      <c r="D2975" s="44" cm="1">
        <f t="array" ref="D2975">IF(INDEX(G:G,ROW())&lt;&gt;"",INDEX(G:G,ROW()),IF(INDEX(E:E,ROW())&lt;&gt;0,INDEX(D:D,ROW()-1),0))</f>
        <v>0</v>
      </c>
      <c r="E2975" s="217" cm="1">
        <f t="array" ref="E2975">IF(INDEX(I:I,ROW())&lt;&gt;"",VALUE(TRIM(LEFT(INDEX(I:I,ROW()),6))),0)</f>
        <v>0</v>
      </c>
      <c r="F2975" s="283"/>
      <c r="G2975" s="287"/>
      <c r="H2975" s="302"/>
      <c r="I2975" s="288"/>
      <c r="J2975" s="302"/>
      <c r="K2975" s="303"/>
      <c r="L2975" s="50"/>
      <c r="M2975" s="63"/>
    </row>
    <row r="2976" spans="1:13">
      <c r="A2976" s="44" cm="1">
        <f t="array" aca="1" ref="A2976" ca="1">IF(INDEX(B:B,ROW()),COUNTIF(OFFSET(INDEX(B:B,ROW()),ROW()*-1+6,,ROW()-5),TRUE),0)</f>
        <v>0</v>
      </c>
      <c r="B2976" s="44" t="b" cm="1">
        <f t="array" ref="B2976">AND(分科號=INDEX(E:E,ROW()),INDEX(D:D,ROW())&gt;=分起日,INDEX(D:D,ROW())&lt;=分訖日,IF(分專案="全部",TRUE,INDEX(J:J,ROW())=分專案))</f>
        <v>0</v>
      </c>
      <c r="C2976" s="45" cm="1">
        <f t="array" ref="C2976">IF(INDEX(F:F,ROW())&lt;&gt;"",INDEX(F:F,ROW()),IF(INDEX(E:E,ROW())&lt;&gt;0,INDEX(C:C,ROW()-1),0))</f>
        <v>0</v>
      </c>
      <c r="D2976" s="44" cm="1">
        <f t="array" ref="D2976">IF(INDEX(G:G,ROW())&lt;&gt;"",INDEX(G:G,ROW()),IF(INDEX(E:E,ROW())&lt;&gt;0,INDEX(D:D,ROW()-1),0))</f>
        <v>0</v>
      </c>
      <c r="E2976" s="217" cm="1">
        <f t="array" ref="E2976">IF(INDEX(I:I,ROW())&lt;&gt;"",VALUE(TRIM(LEFT(INDEX(I:I,ROW()),6))),0)</f>
        <v>0</v>
      </c>
      <c r="F2976" s="283"/>
      <c r="G2976" s="287"/>
      <c r="H2976" s="302"/>
      <c r="I2976" s="288"/>
      <c r="J2976" s="302"/>
      <c r="K2976" s="303"/>
      <c r="L2976" s="50"/>
      <c r="M2976" s="63"/>
    </row>
    <row r="2977" spans="1:13">
      <c r="A2977" s="44" cm="1">
        <f t="array" aca="1" ref="A2977" ca="1">IF(INDEX(B:B,ROW()),COUNTIF(OFFSET(INDEX(B:B,ROW()),ROW()*-1+6,,ROW()-5),TRUE),0)</f>
        <v>0</v>
      </c>
      <c r="B2977" s="44" t="b" cm="1">
        <f t="array" ref="B2977">AND(分科號=INDEX(E:E,ROW()),INDEX(D:D,ROW())&gt;=分起日,INDEX(D:D,ROW())&lt;=分訖日,IF(分專案="全部",TRUE,INDEX(J:J,ROW())=分專案))</f>
        <v>0</v>
      </c>
      <c r="C2977" s="45" cm="1">
        <f t="array" ref="C2977">IF(INDEX(F:F,ROW())&lt;&gt;"",INDEX(F:F,ROW()),IF(INDEX(E:E,ROW())&lt;&gt;0,INDEX(C:C,ROW()-1),0))</f>
        <v>0</v>
      </c>
      <c r="D2977" s="44" cm="1">
        <f t="array" ref="D2977">IF(INDEX(G:G,ROW())&lt;&gt;"",INDEX(G:G,ROW()),IF(INDEX(E:E,ROW())&lt;&gt;0,INDEX(D:D,ROW()-1),0))</f>
        <v>0</v>
      </c>
      <c r="E2977" s="217" cm="1">
        <f t="array" ref="E2977">IF(INDEX(I:I,ROW())&lt;&gt;"",VALUE(TRIM(LEFT(INDEX(I:I,ROW()),6))),0)</f>
        <v>0</v>
      </c>
      <c r="F2977" s="283"/>
      <c r="G2977" s="287"/>
      <c r="H2977" s="302"/>
      <c r="I2977" s="288"/>
      <c r="J2977" s="302"/>
      <c r="K2977" s="303"/>
      <c r="L2977" s="50"/>
      <c r="M2977" s="63"/>
    </row>
    <row r="2978" spans="1:13">
      <c r="A2978" s="44" cm="1">
        <f t="array" aca="1" ref="A2978" ca="1">IF(INDEX(B:B,ROW()),COUNTIF(OFFSET(INDEX(B:B,ROW()),ROW()*-1+6,,ROW()-5),TRUE),0)</f>
        <v>0</v>
      </c>
      <c r="B2978" s="44" t="b" cm="1">
        <f t="array" ref="B2978">AND(分科號=INDEX(E:E,ROW()),INDEX(D:D,ROW())&gt;=分起日,INDEX(D:D,ROW())&lt;=分訖日,IF(分專案="全部",TRUE,INDEX(J:J,ROW())=分專案))</f>
        <v>0</v>
      </c>
      <c r="C2978" s="45" cm="1">
        <f t="array" ref="C2978">IF(INDEX(F:F,ROW())&lt;&gt;"",INDEX(F:F,ROW()),IF(INDEX(E:E,ROW())&lt;&gt;0,INDEX(C:C,ROW()-1),0))</f>
        <v>0</v>
      </c>
      <c r="D2978" s="44" cm="1">
        <f t="array" ref="D2978">IF(INDEX(G:G,ROW())&lt;&gt;"",INDEX(G:G,ROW()),IF(INDEX(E:E,ROW())&lt;&gt;0,INDEX(D:D,ROW()-1),0))</f>
        <v>0</v>
      </c>
      <c r="E2978" s="217" cm="1">
        <f t="array" ref="E2978">IF(INDEX(I:I,ROW())&lt;&gt;"",VALUE(TRIM(LEFT(INDEX(I:I,ROW()),6))),0)</f>
        <v>0</v>
      </c>
      <c r="F2978" s="283"/>
      <c r="G2978" s="287"/>
      <c r="H2978" s="302"/>
      <c r="I2978" s="288"/>
      <c r="J2978" s="302"/>
      <c r="K2978" s="303"/>
      <c r="L2978" s="50"/>
      <c r="M2978" s="63"/>
    </row>
    <row r="2979" spans="1:13">
      <c r="A2979" s="44" cm="1">
        <f t="array" aca="1" ref="A2979" ca="1">IF(INDEX(B:B,ROW()),COUNTIF(OFFSET(INDEX(B:B,ROW()),ROW()*-1+6,,ROW()-5),TRUE),0)</f>
        <v>0</v>
      </c>
      <c r="B2979" s="44" t="b" cm="1">
        <f t="array" ref="B2979">AND(分科號=INDEX(E:E,ROW()),INDEX(D:D,ROW())&gt;=分起日,INDEX(D:D,ROW())&lt;=分訖日,IF(分專案="全部",TRUE,INDEX(J:J,ROW())=分專案))</f>
        <v>0</v>
      </c>
      <c r="C2979" s="45" cm="1">
        <f t="array" ref="C2979">IF(INDEX(F:F,ROW())&lt;&gt;"",INDEX(F:F,ROW()),IF(INDEX(E:E,ROW())&lt;&gt;0,INDEX(C:C,ROW()-1),0))</f>
        <v>0</v>
      </c>
      <c r="D2979" s="44" cm="1">
        <f t="array" ref="D2979">IF(INDEX(G:G,ROW())&lt;&gt;"",INDEX(G:G,ROW()),IF(INDEX(E:E,ROW())&lt;&gt;0,INDEX(D:D,ROW()-1),0))</f>
        <v>0</v>
      </c>
      <c r="E2979" s="217" cm="1">
        <f t="array" ref="E2979">IF(INDEX(I:I,ROW())&lt;&gt;"",VALUE(TRIM(LEFT(INDEX(I:I,ROW()),6))),0)</f>
        <v>0</v>
      </c>
      <c r="F2979" s="283"/>
      <c r="G2979" s="287"/>
      <c r="H2979" s="302"/>
      <c r="I2979" s="288"/>
      <c r="J2979" s="302"/>
      <c r="K2979" s="303"/>
      <c r="L2979" s="50"/>
      <c r="M2979" s="63"/>
    </row>
    <row r="2980" spans="1:13">
      <c r="A2980" s="44" cm="1">
        <f t="array" aca="1" ref="A2980" ca="1">IF(INDEX(B:B,ROW()),COUNTIF(OFFSET(INDEX(B:B,ROW()),ROW()*-1+6,,ROW()-5),TRUE),0)</f>
        <v>0</v>
      </c>
      <c r="B2980" s="44" t="b" cm="1">
        <f t="array" ref="B2980">AND(分科號=INDEX(E:E,ROW()),INDEX(D:D,ROW())&gt;=分起日,INDEX(D:D,ROW())&lt;=分訖日,IF(分專案="全部",TRUE,INDEX(J:J,ROW())=分專案))</f>
        <v>0</v>
      </c>
      <c r="C2980" s="45" cm="1">
        <f t="array" ref="C2980">IF(INDEX(F:F,ROW())&lt;&gt;"",INDEX(F:F,ROW()),IF(INDEX(E:E,ROW())&lt;&gt;0,INDEX(C:C,ROW()-1),0))</f>
        <v>0</v>
      </c>
      <c r="D2980" s="44" cm="1">
        <f t="array" ref="D2980">IF(INDEX(G:G,ROW())&lt;&gt;"",INDEX(G:G,ROW()),IF(INDEX(E:E,ROW())&lt;&gt;0,INDEX(D:D,ROW()-1),0))</f>
        <v>0</v>
      </c>
      <c r="E2980" s="217" cm="1">
        <f t="array" ref="E2980">IF(INDEX(I:I,ROW())&lt;&gt;"",VALUE(TRIM(LEFT(INDEX(I:I,ROW()),6))),0)</f>
        <v>0</v>
      </c>
      <c r="F2980" s="283"/>
      <c r="G2980" s="287"/>
      <c r="H2980" s="302"/>
      <c r="I2980" s="288"/>
      <c r="J2980" s="302"/>
      <c r="K2980" s="303"/>
      <c r="L2980" s="50"/>
      <c r="M2980" s="63"/>
    </row>
    <row r="2981" spans="1:13">
      <c r="A2981" s="44" cm="1">
        <f t="array" aca="1" ref="A2981" ca="1">IF(INDEX(B:B,ROW()),COUNTIF(OFFSET(INDEX(B:B,ROW()),ROW()*-1+6,,ROW()-5),TRUE),0)</f>
        <v>0</v>
      </c>
      <c r="B2981" s="44" t="b" cm="1">
        <f t="array" ref="B2981">AND(分科號=INDEX(E:E,ROW()),INDEX(D:D,ROW())&gt;=分起日,INDEX(D:D,ROW())&lt;=分訖日,IF(分專案="全部",TRUE,INDEX(J:J,ROW())=分專案))</f>
        <v>0</v>
      </c>
      <c r="C2981" s="45" cm="1">
        <f t="array" ref="C2981">IF(INDEX(F:F,ROW())&lt;&gt;"",INDEX(F:F,ROW()),IF(INDEX(E:E,ROW())&lt;&gt;0,INDEX(C:C,ROW()-1),0))</f>
        <v>0</v>
      </c>
      <c r="D2981" s="44" cm="1">
        <f t="array" ref="D2981">IF(INDEX(G:G,ROW())&lt;&gt;"",INDEX(G:G,ROW()),IF(INDEX(E:E,ROW())&lt;&gt;0,INDEX(D:D,ROW()-1),0))</f>
        <v>0</v>
      </c>
      <c r="E2981" s="217" cm="1">
        <f t="array" ref="E2981">IF(INDEX(I:I,ROW())&lt;&gt;"",VALUE(TRIM(LEFT(INDEX(I:I,ROW()),6))),0)</f>
        <v>0</v>
      </c>
      <c r="F2981" s="283"/>
      <c r="G2981" s="287"/>
      <c r="H2981" s="302"/>
      <c r="I2981" s="288"/>
      <c r="J2981" s="302"/>
      <c r="K2981" s="303"/>
      <c r="L2981" s="50"/>
      <c r="M2981" s="63"/>
    </row>
    <row r="2982" spans="1:13">
      <c r="A2982" s="44" cm="1">
        <f t="array" aca="1" ref="A2982" ca="1">IF(INDEX(B:B,ROW()),COUNTIF(OFFSET(INDEX(B:B,ROW()),ROW()*-1+6,,ROW()-5),TRUE),0)</f>
        <v>0</v>
      </c>
      <c r="B2982" s="44" t="b" cm="1">
        <f t="array" ref="B2982">AND(分科號=INDEX(E:E,ROW()),INDEX(D:D,ROW())&gt;=分起日,INDEX(D:D,ROW())&lt;=分訖日,IF(分專案="全部",TRUE,INDEX(J:J,ROW())=分專案))</f>
        <v>0</v>
      </c>
      <c r="C2982" s="45" cm="1">
        <f t="array" ref="C2982">IF(INDEX(F:F,ROW())&lt;&gt;"",INDEX(F:F,ROW()),IF(INDEX(E:E,ROW())&lt;&gt;0,INDEX(C:C,ROW()-1),0))</f>
        <v>0</v>
      </c>
      <c r="D2982" s="44" cm="1">
        <f t="array" ref="D2982">IF(INDEX(G:G,ROW())&lt;&gt;"",INDEX(G:G,ROW()),IF(INDEX(E:E,ROW())&lt;&gt;0,INDEX(D:D,ROW()-1),0))</f>
        <v>0</v>
      </c>
      <c r="E2982" s="217" cm="1">
        <f t="array" ref="E2982">IF(INDEX(I:I,ROW())&lt;&gt;"",VALUE(TRIM(LEFT(INDEX(I:I,ROW()),6))),0)</f>
        <v>0</v>
      </c>
      <c r="F2982" s="283"/>
      <c r="G2982" s="287"/>
      <c r="H2982" s="302"/>
      <c r="I2982" s="288"/>
      <c r="J2982" s="302"/>
      <c r="K2982" s="303"/>
      <c r="L2982" s="50"/>
      <c r="M2982" s="63"/>
    </row>
    <row r="2983" spans="1:13">
      <c r="A2983" s="44" cm="1">
        <f t="array" aca="1" ref="A2983" ca="1">IF(INDEX(B:B,ROW()),COUNTIF(OFFSET(INDEX(B:B,ROW()),ROW()*-1+6,,ROW()-5),TRUE),0)</f>
        <v>0</v>
      </c>
      <c r="B2983" s="44" t="b" cm="1">
        <f t="array" ref="B2983">AND(分科號=INDEX(E:E,ROW()),INDEX(D:D,ROW())&gt;=分起日,INDEX(D:D,ROW())&lt;=分訖日,IF(分專案="全部",TRUE,INDEX(J:J,ROW())=分專案))</f>
        <v>0</v>
      </c>
      <c r="C2983" s="45" cm="1">
        <f t="array" ref="C2983">IF(INDEX(F:F,ROW())&lt;&gt;"",INDEX(F:F,ROW()),IF(INDEX(E:E,ROW())&lt;&gt;0,INDEX(C:C,ROW()-1),0))</f>
        <v>0</v>
      </c>
      <c r="D2983" s="44" cm="1">
        <f t="array" ref="D2983">IF(INDEX(G:G,ROW())&lt;&gt;"",INDEX(G:G,ROW()),IF(INDEX(E:E,ROW())&lt;&gt;0,INDEX(D:D,ROW()-1),0))</f>
        <v>0</v>
      </c>
      <c r="E2983" s="217" cm="1">
        <f t="array" ref="E2983">IF(INDEX(I:I,ROW())&lt;&gt;"",VALUE(TRIM(LEFT(INDEX(I:I,ROW()),6))),0)</f>
        <v>0</v>
      </c>
      <c r="F2983" s="283"/>
      <c r="G2983" s="287"/>
      <c r="H2983" s="302"/>
      <c r="I2983" s="288"/>
      <c r="J2983" s="302"/>
      <c r="K2983" s="303"/>
      <c r="L2983" s="50"/>
      <c r="M2983" s="63"/>
    </row>
    <row r="2984" spans="1:13">
      <c r="A2984" s="44" cm="1">
        <f t="array" aca="1" ref="A2984" ca="1">IF(INDEX(B:B,ROW()),COUNTIF(OFFSET(INDEX(B:B,ROW()),ROW()*-1+6,,ROW()-5),TRUE),0)</f>
        <v>0</v>
      </c>
      <c r="B2984" s="44" t="b" cm="1">
        <f t="array" ref="B2984">AND(分科號=INDEX(E:E,ROW()),INDEX(D:D,ROW())&gt;=分起日,INDEX(D:D,ROW())&lt;=分訖日,IF(分專案="全部",TRUE,INDEX(J:J,ROW())=分專案))</f>
        <v>0</v>
      </c>
      <c r="C2984" s="45" cm="1">
        <f t="array" ref="C2984">IF(INDEX(F:F,ROW())&lt;&gt;"",INDEX(F:F,ROW()),IF(INDEX(E:E,ROW())&lt;&gt;0,INDEX(C:C,ROW()-1),0))</f>
        <v>0</v>
      </c>
      <c r="D2984" s="44" cm="1">
        <f t="array" ref="D2984">IF(INDEX(G:G,ROW())&lt;&gt;"",INDEX(G:G,ROW()),IF(INDEX(E:E,ROW())&lt;&gt;0,INDEX(D:D,ROW()-1),0))</f>
        <v>0</v>
      </c>
      <c r="E2984" s="217" cm="1">
        <f t="array" ref="E2984">IF(INDEX(I:I,ROW())&lt;&gt;"",VALUE(TRIM(LEFT(INDEX(I:I,ROW()),6))),0)</f>
        <v>0</v>
      </c>
      <c r="F2984" s="283"/>
      <c r="G2984" s="287"/>
      <c r="H2984" s="302"/>
      <c r="I2984" s="288"/>
      <c r="J2984" s="302"/>
      <c r="K2984" s="303"/>
      <c r="L2984" s="50"/>
      <c r="M2984" s="63"/>
    </row>
    <row r="2985" spans="1:13">
      <c r="A2985" s="44" cm="1">
        <f t="array" aca="1" ref="A2985" ca="1">IF(INDEX(B:B,ROW()),COUNTIF(OFFSET(INDEX(B:B,ROW()),ROW()*-1+6,,ROW()-5),TRUE),0)</f>
        <v>0</v>
      </c>
      <c r="B2985" s="44" t="b" cm="1">
        <f t="array" ref="B2985">AND(分科號=INDEX(E:E,ROW()),INDEX(D:D,ROW())&gt;=分起日,INDEX(D:D,ROW())&lt;=分訖日,IF(分專案="全部",TRUE,INDEX(J:J,ROW())=分專案))</f>
        <v>0</v>
      </c>
      <c r="C2985" s="45" cm="1">
        <f t="array" ref="C2985">IF(INDEX(F:F,ROW())&lt;&gt;"",INDEX(F:F,ROW()),IF(INDEX(E:E,ROW())&lt;&gt;0,INDEX(C:C,ROW()-1),0))</f>
        <v>0</v>
      </c>
      <c r="D2985" s="44" cm="1">
        <f t="array" ref="D2985">IF(INDEX(G:G,ROW())&lt;&gt;"",INDEX(G:G,ROW()),IF(INDEX(E:E,ROW())&lt;&gt;0,INDEX(D:D,ROW()-1),0))</f>
        <v>0</v>
      </c>
      <c r="E2985" s="217" cm="1">
        <f t="array" ref="E2985">IF(INDEX(I:I,ROW())&lt;&gt;"",VALUE(TRIM(LEFT(INDEX(I:I,ROW()),6))),0)</f>
        <v>0</v>
      </c>
      <c r="F2985" s="283"/>
      <c r="G2985" s="287"/>
      <c r="H2985" s="302"/>
      <c r="I2985" s="288"/>
      <c r="J2985" s="302"/>
      <c r="K2985" s="303"/>
      <c r="L2985" s="50"/>
      <c r="M2985" s="63"/>
    </row>
    <row r="2986" spans="1:13">
      <c r="A2986" s="44" cm="1">
        <f t="array" aca="1" ref="A2986" ca="1">IF(INDEX(B:B,ROW()),COUNTIF(OFFSET(INDEX(B:B,ROW()),ROW()*-1+6,,ROW()-5),TRUE),0)</f>
        <v>0</v>
      </c>
      <c r="B2986" s="44" t="b" cm="1">
        <f t="array" ref="B2986">AND(分科號=INDEX(E:E,ROW()),INDEX(D:D,ROW())&gt;=分起日,INDEX(D:D,ROW())&lt;=分訖日,IF(分專案="全部",TRUE,INDEX(J:J,ROW())=分專案))</f>
        <v>0</v>
      </c>
      <c r="C2986" s="45" cm="1">
        <f t="array" ref="C2986">IF(INDEX(F:F,ROW())&lt;&gt;"",INDEX(F:F,ROW()),IF(INDEX(E:E,ROW())&lt;&gt;0,INDEX(C:C,ROW()-1),0))</f>
        <v>0</v>
      </c>
      <c r="D2986" s="44" cm="1">
        <f t="array" ref="D2986">IF(INDEX(G:G,ROW())&lt;&gt;"",INDEX(G:G,ROW()),IF(INDEX(E:E,ROW())&lt;&gt;0,INDEX(D:D,ROW()-1),0))</f>
        <v>0</v>
      </c>
      <c r="E2986" s="217" cm="1">
        <f t="array" ref="E2986">IF(INDEX(I:I,ROW())&lt;&gt;"",VALUE(TRIM(LEFT(INDEX(I:I,ROW()),6))),0)</f>
        <v>0</v>
      </c>
      <c r="F2986" s="283"/>
      <c r="G2986" s="287"/>
      <c r="H2986" s="302"/>
      <c r="I2986" s="288"/>
      <c r="J2986" s="302"/>
      <c r="K2986" s="303"/>
      <c r="L2986" s="50"/>
      <c r="M2986" s="63"/>
    </row>
    <row r="2987" spans="1:13">
      <c r="A2987" s="44" cm="1">
        <f t="array" aca="1" ref="A2987" ca="1">IF(INDEX(B:B,ROW()),COUNTIF(OFFSET(INDEX(B:B,ROW()),ROW()*-1+6,,ROW()-5),TRUE),0)</f>
        <v>0</v>
      </c>
      <c r="B2987" s="44" t="b" cm="1">
        <f t="array" ref="B2987">AND(分科號=INDEX(E:E,ROW()),INDEX(D:D,ROW())&gt;=分起日,INDEX(D:D,ROW())&lt;=分訖日,IF(分專案="全部",TRUE,INDEX(J:J,ROW())=分專案))</f>
        <v>0</v>
      </c>
      <c r="C2987" s="45" cm="1">
        <f t="array" ref="C2987">IF(INDEX(F:F,ROW())&lt;&gt;"",INDEX(F:F,ROW()),IF(INDEX(E:E,ROW())&lt;&gt;0,INDEX(C:C,ROW()-1),0))</f>
        <v>0</v>
      </c>
      <c r="D2987" s="44" cm="1">
        <f t="array" ref="D2987">IF(INDEX(G:G,ROW())&lt;&gt;"",INDEX(G:G,ROW()),IF(INDEX(E:E,ROW())&lt;&gt;0,INDEX(D:D,ROW()-1),0))</f>
        <v>0</v>
      </c>
      <c r="E2987" s="217" cm="1">
        <f t="array" ref="E2987">IF(INDEX(I:I,ROW())&lt;&gt;"",VALUE(TRIM(LEFT(INDEX(I:I,ROW()),6))),0)</f>
        <v>0</v>
      </c>
      <c r="F2987" s="283"/>
      <c r="G2987" s="287"/>
      <c r="H2987" s="302"/>
      <c r="I2987" s="288"/>
      <c r="J2987" s="302"/>
      <c r="K2987" s="303"/>
      <c r="L2987" s="50"/>
      <c r="M2987" s="63"/>
    </row>
    <row r="2988" spans="1:13">
      <c r="A2988" s="44" cm="1">
        <f t="array" aca="1" ref="A2988" ca="1">IF(INDEX(B:B,ROW()),COUNTIF(OFFSET(INDEX(B:B,ROW()),ROW()*-1+6,,ROW()-5),TRUE),0)</f>
        <v>0</v>
      </c>
      <c r="B2988" s="44" t="b" cm="1">
        <f t="array" ref="B2988">AND(分科號=INDEX(E:E,ROW()),INDEX(D:D,ROW())&gt;=分起日,INDEX(D:D,ROW())&lt;=分訖日,IF(分專案="全部",TRUE,INDEX(J:J,ROW())=分專案))</f>
        <v>0</v>
      </c>
      <c r="C2988" s="45" cm="1">
        <f t="array" ref="C2988">IF(INDEX(F:F,ROW())&lt;&gt;"",INDEX(F:F,ROW()),IF(INDEX(E:E,ROW())&lt;&gt;0,INDEX(C:C,ROW()-1),0))</f>
        <v>0</v>
      </c>
      <c r="D2988" s="44" cm="1">
        <f t="array" ref="D2988">IF(INDEX(G:G,ROW())&lt;&gt;"",INDEX(G:G,ROW()),IF(INDEX(E:E,ROW())&lt;&gt;0,INDEX(D:D,ROW()-1),0))</f>
        <v>0</v>
      </c>
      <c r="E2988" s="217" cm="1">
        <f t="array" ref="E2988">IF(INDEX(I:I,ROW())&lt;&gt;"",VALUE(TRIM(LEFT(INDEX(I:I,ROW()),6))),0)</f>
        <v>0</v>
      </c>
      <c r="F2988" s="283"/>
      <c r="G2988" s="287"/>
      <c r="H2988" s="302"/>
      <c r="I2988" s="288"/>
      <c r="J2988" s="302"/>
      <c r="K2988" s="303"/>
      <c r="L2988" s="50"/>
      <c r="M2988" s="63"/>
    </row>
    <row r="2989" spans="1:13">
      <c r="A2989" s="44" cm="1">
        <f t="array" aca="1" ref="A2989" ca="1">IF(INDEX(B:B,ROW()),COUNTIF(OFFSET(INDEX(B:B,ROW()),ROW()*-1+6,,ROW()-5),TRUE),0)</f>
        <v>0</v>
      </c>
      <c r="B2989" s="44" t="b" cm="1">
        <f t="array" ref="B2989">AND(分科號=INDEX(E:E,ROW()),INDEX(D:D,ROW())&gt;=分起日,INDEX(D:D,ROW())&lt;=分訖日,IF(分專案="全部",TRUE,INDEX(J:J,ROW())=分專案))</f>
        <v>0</v>
      </c>
      <c r="C2989" s="45" cm="1">
        <f t="array" ref="C2989">IF(INDEX(F:F,ROW())&lt;&gt;"",INDEX(F:F,ROW()),IF(INDEX(E:E,ROW())&lt;&gt;0,INDEX(C:C,ROW()-1),0))</f>
        <v>0</v>
      </c>
      <c r="D2989" s="44" cm="1">
        <f t="array" ref="D2989">IF(INDEX(G:G,ROW())&lt;&gt;"",INDEX(G:G,ROW()),IF(INDEX(E:E,ROW())&lt;&gt;0,INDEX(D:D,ROW()-1),0))</f>
        <v>0</v>
      </c>
      <c r="E2989" s="217" cm="1">
        <f t="array" ref="E2989">IF(INDEX(I:I,ROW())&lt;&gt;"",VALUE(TRIM(LEFT(INDEX(I:I,ROW()),6))),0)</f>
        <v>0</v>
      </c>
      <c r="F2989" s="283"/>
      <c r="G2989" s="287"/>
      <c r="H2989" s="302"/>
      <c r="I2989" s="288"/>
      <c r="J2989" s="302"/>
      <c r="K2989" s="303"/>
      <c r="L2989" s="50"/>
      <c r="M2989" s="63"/>
    </row>
    <row r="2990" spans="1:13">
      <c r="A2990" s="44" cm="1">
        <f t="array" aca="1" ref="A2990" ca="1">IF(INDEX(B:B,ROW()),COUNTIF(OFFSET(INDEX(B:B,ROW()),ROW()*-1+6,,ROW()-5),TRUE),0)</f>
        <v>0</v>
      </c>
      <c r="B2990" s="44" t="b" cm="1">
        <f t="array" ref="B2990">AND(分科號=INDEX(E:E,ROW()),INDEX(D:D,ROW())&gt;=分起日,INDEX(D:D,ROW())&lt;=分訖日,IF(分專案="全部",TRUE,INDEX(J:J,ROW())=分專案))</f>
        <v>0</v>
      </c>
      <c r="C2990" s="45" cm="1">
        <f t="array" ref="C2990">IF(INDEX(F:F,ROW())&lt;&gt;"",INDEX(F:F,ROW()),IF(INDEX(E:E,ROW())&lt;&gt;0,INDEX(C:C,ROW()-1),0))</f>
        <v>0</v>
      </c>
      <c r="D2990" s="44" cm="1">
        <f t="array" ref="D2990">IF(INDEX(G:G,ROW())&lt;&gt;"",INDEX(G:G,ROW()),IF(INDEX(E:E,ROW())&lt;&gt;0,INDEX(D:D,ROW()-1),0))</f>
        <v>0</v>
      </c>
      <c r="E2990" s="217" cm="1">
        <f t="array" ref="E2990">IF(INDEX(I:I,ROW())&lt;&gt;"",VALUE(TRIM(LEFT(INDEX(I:I,ROW()),6))),0)</f>
        <v>0</v>
      </c>
      <c r="F2990" s="283"/>
      <c r="G2990" s="287"/>
      <c r="H2990" s="302"/>
      <c r="I2990" s="288"/>
      <c r="J2990" s="302"/>
      <c r="K2990" s="303"/>
      <c r="L2990" s="50"/>
      <c r="M2990" s="63"/>
    </row>
    <row r="2991" spans="1:13">
      <c r="A2991" s="44" cm="1">
        <f t="array" aca="1" ref="A2991" ca="1">IF(INDEX(B:B,ROW()),COUNTIF(OFFSET(INDEX(B:B,ROW()),ROW()*-1+6,,ROW()-5),TRUE),0)</f>
        <v>0</v>
      </c>
      <c r="B2991" s="44" t="b" cm="1">
        <f t="array" ref="B2991">AND(分科號=INDEX(E:E,ROW()),INDEX(D:D,ROW())&gt;=分起日,INDEX(D:D,ROW())&lt;=分訖日,IF(分專案="全部",TRUE,INDEX(J:J,ROW())=分專案))</f>
        <v>0</v>
      </c>
      <c r="C2991" s="45" cm="1">
        <f t="array" ref="C2991">IF(INDEX(F:F,ROW())&lt;&gt;"",INDEX(F:F,ROW()),IF(INDEX(E:E,ROW())&lt;&gt;0,INDEX(C:C,ROW()-1),0))</f>
        <v>0</v>
      </c>
      <c r="D2991" s="44" cm="1">
        <f t="array" ref="D2991">IF(INDEX(G:G,ROW())&lt;&gt;"",INDEX(G:G,ROW()),IF(INDEX(E:E,ROW())&lt;&gt;0,INDEX(D:D,ROW()-1),0))</f>
        <v>0</v>
      </c>
      <c r="E2991" s="217" cm="1">
        <f t="array" ref="E2991">IF(INDEX(I:I,ROW())&lt;&gt;"",VALUE(TRIM(LEFT(INDEX(I:I,ROW()),6))),0)</f>
        <v>0</v>
      </c>
      <c r="F2991" s="283"/>
      <c r="G2991" s="287"/>
      <c r="H2991" s="302"/>
      <c r="I2991" s="288"/>
      <c r="J2991" s="302"/>
      <c r="K2991" s="303"/>
      <c r="L2991" s="50"/>
      <c r="M2991" s="63"/>
    </row>
    <row r="2992" spans="1:13">
      <c r="A2992" s="44" cm="1">
        <f t="array" aca="1" ref="A2992" ca="1">IF(INDEX(B:B,ROW()),COUNTIF(OFFSET(INDEX(B:B,ROW()),ROW()*-1+6,,ROW()-5),TRUE),0)</f>
        <v>0</v>
      </c>
      <c r="B2992" s="44" t="b" cm="1">
        <f t="array" ref="B2992">AND(分科號=INDEX(E:E,ROW()),INDEX(D:D,ROW())&gt;=分起日,INDEX(D:D,ROW())&lt;=分訖日,IF(分專案="全部",TRUE,INDEX(J:J,ROW())=分專案))</f>
        <v>0</v>
      </c>
      <c r="C2992" s="45" cm="1">
        <f t="array" ref="C2992">IF(INDEX(F:F,ROW())&lt;&gt;"",INDEX(F:F,ROW()),IF(INDEX(E:E,ROW())&lt;&gt;0,INDEX(C:C,ROW()-1),0))</f>
        <v>0</v>
      </c>
      <c r="D2992" s="44" cm="1">
        <f t="array" ref="D2992">IF(INDEX(G:G,ROW())&lt;&gt;"",INDEX(G:G,ROW()),IF(INDEX(E:E,ROW())&lt;&gt;0,INDEX(D:D,ROW()-1),0))</f>
        <v>0</v>
      </c>
      <c r="E2992" s="217" cm="1">
        <f t="array" ref="E2992">IF(INDEX(I:I,ROW())&lt;&gt;"",VALUE(TRIM(LEFT(INDEX(I:I,ROW()),6))),0)</f>
        <v>0</v>
      </c>
      <c r="F2992" s="283"/>
      <c r="G2992" s="287"/>
      <c r="H2992" s="302"/>
      <c r="I2992" s="288"/>
      <c r="J2992" s="302"/>
      <c r="K2992" s="303"/>
      <c r="L2992" s="50"/>
      <c r="M2992" s="63"/>
    </row>
    <row r="2993" spans="1:13">
      <c r="A2993" s="44" cm="1">
        <f t="array" aca="1" ref="A2993" ca="1">IF(INDEX(B:B,ROW()),COUNTIF(OFFSET(INDEX(B:B,ROW()),ROW()*-1+6,,ROW()-5),TRUE),0)</f>
        <v>0</v>
      </c>
      <c r="B2993" s="44" t="b" cm="1">
        <f t="array" ref="B2993">AND(分科號=INDEX(E:E,ROW()),INDEX(D:D,ROW())&gt;=分起日,INDEX(D:D,ROW())&lt;=分訖日,IF(分專案="全部",TRUE,INDEX(J:J,ROW())=分專案))</f>
        <v>0</v>
      </c>
      <c r="C2993" s="45" cm="1">
        <f t="array" ref="C2993">IF(INDEX(F:F,ROW())&lt;&gt;"",INDEX(F:F,ROW()),IF(INDEX(E:E,ROW())&lt;&gt;0,INDEX(C:C,ROW()-1),0))</f>
        <v>0</v>
      </c>
      <c r="D2993" s="44" cm="1">
        <f t="array" ref="D2993">IF(INDEX(G:G,ROW())&lt;&gt;"",INDEX(G:G,ROW()),IF(INDEX(E:E,ROW())&lt;&gt;0,INDEX(D:D,ROW()-1),0))</f>
        <v>0</v>
      </c>
      <c r="E2993" s="217" cm="1">
        <f t="array" ref="E2993">IF(INDEX(I:I,ROW())&lt;&gt;"",VALUE(TRIM(LEFT(INDEX(I:I,ROW()),6))),0)</f>
        <v>0</v>
      </c>
      <c r="F2993" s="283"/>
      <c r="G2993" s="287"/>
      <c r="H2993" s="302"/>
      <c r="I2993" s="288"/>
      <c r="J2993" s="302"/>
      <c r="K2993" s="303"/>
      <c r="L2993" s="50"/>
      <c r="M2993" s="63"/>
    </row>
    <row r="2994" spans="1:13">
      <c r="A2994" s="44" cm="1">
        <f t="array" aca="1" ref="A2994" ca="1">IF(INDEX(B:B,ROW()),COUNTIF(OFFSET(INDEX(B:B,ROW()),ROW()*-1+6,,ROW()-5),TRUE),0)</f>
        <v>0</v>
      </c>
      <c r="B2994" s="44" t="b" cm="1">
        <f t="array" ref="B2994">AND(分科號=INDEX(E:E,ROW()),INDEX(D:D,ROW())&gt;=分起日,INDEX(D:D,ROW())&lt;=分訖日,IF(分專案="全部",TRUE,INDEX(J:J,ROW())=分專案))</f>
        <v>0</v>
      </c>
      <c r="C2994" s="45" cm="1">
        <f t="array" ref="C2994">IF(INDEX(F:F,ROW())&lt;&gt;"",INDEX(F:F,ROW()),IF(INDEX(E:E,ROW())&lt;&gt;0,INDEX(C:C,ROW()-1),0))</f>
        <v>0</v>
      </c>
      <c r="D2994" s="44" cm="1">
        <f t="array" ref="D2994">IF(INDEX(G:G,ROW())&lt;&gt;"",INDEX(G:G,ROW()),IF(INDEX(E:E,ROW())&lt;&gt;0,INDEX(D:D,ROW()-1),0))</f>
        <v>0</v>
      </c>
      <c r="E2994" s="217" cm="1">
        <f t="array" ref="E2994">IF(INDEX(I:I,ROW())&lt;&gt;"",VALUE(TRIM(LEFT(INDEX(I:I,ROW()),6))),0)</f>
        <v>0</v>
      </c>
      <c r="F2994" s="283"/>
      <c r="G2994" s="287"/>
      <c r="H2994" s="302"/>
      <c r="I2994" s="288"/>
      <c r="J2994" s="302"/>
      <c r="K2994" s="303"/>
      <c r="L2994" s="50"/>
      <c r="M2994" s="63"/>
    </row>
    <row r="2995" spans="1:13">
      <c r="A2995" s="44" cm="1">
        <f t="array" aca="1" ref="A2995" ca="1">IF(INDEX(B:B,ROW()),COUNTIF(OFFSET(INDEX(B:B,ROW()),ROW()*-1+6,,ROW()-5),TRUE),0)</f>
        <v>0</v>
      </c>
      <c r="B2995" s="44" t="b" cm="1">
        <f t="array" ref="B2995">AND(分科號=INDEX(E:E,ROW()),INDEX(D:D,ROW())&gt;=分起日,INDEX(D:D,ROW())&lt;=分訖日,IF(分專案="全部",TRUE,INDEX(J:J,ROW())=分專案))</f>
        <v>0</v>
      </c>
      <c r="C2995" s="45" cm="1">
        <f t="array" ref="C2995">IF(INDEX(F:F,ROW())&lt;&gt;"",INDEX(F:F,ROW()),IF(INDEX(E:E,ROW())&lt;&gt;0,INDEX(C:C,ROW()-1),0))</f>
        <v>0</v>
      </c>
      <c r="D2995" s="44" cm="1">
        <f t="array" ref="D2995">IF(INDEX(G:G,ROW())&lt;&gt;"",INDEX(G:G,ROW()),IF(INDEX(E:E,ROW())&lt;&gt;0,INDEX(D:D,ROW()-1),0))</f>
        <v>0</v>
      </c>
      <c r="E2995" s="217" cm="1">
        <f t="array" ref="E2995">IF(INDEX(I:I,ROW())&lt;&gt;"",VALUE(TRIM(LEFT(INDEX(I:I,ROW()),6))),0)</f>
        <v>0</v>
      </c>
      <c r="F2995" s="283"/>
      <c r="G2995" s="287"/>
      <c r="H2995" s="302"/>
      <c r="I2995" s="288"/>
      <c r="J2995" s="302"/>
      <c r="K2995" s="303"/>
      <c r="L2995" s="50"/>
      <c r="M2995" s="63"/>
    </row>
    <row r="2996" spans="1:13">
      <c r="A2996" s="44" cm="1">
        <f t="array" aca="1" ref="A2996" ca="1">IF(INDEX(B:B,ROW()),COUNTIF(OFFSET(INDEX(B:B,ROW()),ROW()*-1+6,,ROW()-5),TRUE),0)</f>
        <v>0</v>
      </c>
      <c r="B2996" s="44" t="b" cm="1">
        <f t="array" ref="B2996">AND(分科號=INDEX(E:E,ROW()),INDEX(D:D,ROW())&gt;=分起日,INDEX(D:D,ROW())&lt;=分訖日,IF(分專案="全部",TRUE,INDEX(J:J,ROW())=分專案))</f>
        <v>0</v>
      </c>
      <c r="C2996" s="45" cm="1">
        <f t="array" ref="C2996">IF(INDEX(F:F,ROW())&lt;&gt;"",INDEX(F:F,ROW()),IF(INDEX(E:E,ROW())&lt;&gt;0,INDEX(C:C,ROW()-1),0))</f>
        <v>0</v>
      </c>
      <c r="D2996" s="44" cm="1">
        <f t="array" ref="D2996">IF(INDEX(G:G,ROW())&lt;&gt;"",INDEX(G:G,ROW()),IF(INDEX(E:E,ROW())&lt;&gt;0,INDEX(D:D,ROW()-1),0))</f>
        <v>0</v>
      </c>
      <c r="E2996" s="217" cm="1">
        <f t="array" ref="E2996">IF(INDEX(I:I,ROW())&lt;&gt;"",VALUE(TRIM(LEFT(INDEX(I:I,ROW()),6))),0)</f>
        <v>0</v>
      </c>
      <c r="F2996" s="283"/>
      <c r="G2996" s="287"/>
      <c r="H2996" s="302"/>
      <c r="I2996" s="288"/>
      <c r="J2996" s="302"/>
      <c r="K2996" s="303"/>
      <c r="L2996" s="50"/>
      <c r="M2996" s="63"/>
    </row>
    <row r="2997" spans="1:13">
      <c r="A2997" s="44" cm="1">
        <f t="array" aca="1" ref="A2997" ca="1">IF(INDEX(B:B,ROW()),COUNTIF(OFFSET(INDEX(B:B,ROW()),ROW()*-1+6,,ROW()-5),TRUE),0)</f>
        <v>0</v>
      </c>
      <c r="B2997" s="44" t="b" cm="1">
        <f t="array" ref="B2997">AND(分科號=INDEX(E:E,ROW()),INDEX(D:D,ROW())&gt;=分起日,INDEX(D:D,ROW())&lt;=分訖日,IF(分專案="全部",TRUE,INDEX(J:J,ROW())=分專案))</f>
        <v>0</v>
      </c>
      <c r="C2997" s="45" cm="1">
        <f t="array" ref="C2997">IF(INDEX(F:F,ROW())&lt;&gt;"",INDEX(F:F,ROW()),IF(INDEX(E:E,ROW())&lt;&gt;0,INDEX(C:C,ROW()-1),0))</f>
        <v>0</v>
      </c>
      <c r="D2997" s="44" cm="1">
        <f t="array" ref="D2997">IF(INDEX(G:G,ROW())&lt;&gt;"",INDEX(G:G,ROW()),IF(INDEX(E:E,ROW())&lt;&gt;0,INDEX(D:D,ROW()-1),0))</f>
        <v>0</v>
      </c>
      <c r="E2997" s="217" cm="1">
        <f t="array" ref="E2997">IF(INDEX(I:I,ROW())&lt;&gt;"",VALUE(TRIM(LEFT(INDEX(I:I,ROW()),6))),0)</f>
        <v>0</v>
      </c>
      <c r="F2997" s="283"/>
      <c r="G2997" s="287"/>
      <c r="H2997" s="302"/>
      <c r="I2997" s="288"/>
      <c r="J2997" s="302"/>
      <c r="K2997" s="303"/>
      <c r="L2997" s="50"/>
      <c r="M2997" s="63"/>
    </row>
    <row r="2998" spans="1:13">
      <c r="A2998" s="44" cm="1">
        <f t="array" aca="1" ref="A2998" ca="1">IF(INDEX(B:B,ROW()),COUNTIF(OFFSET(INDEX(B:B,ROW()),ROW()*-1+6,,ROW()-5),TRUE),0)</f>
        <v>0</v>
      </c>
      <c r="B2998" s="44" t="b" cm="1">
        <f t="array" ref="B2998">AND(分科號=INDEX(E:E,ROW()),INDEX(D:D,ROW())&gt;=分起日,INDEX(D:D,ROW())&lt;=分訖日,IF(分專案="全部",TRUE,INDEX(J:J,ROW())=分專案))</f>
        <v>0</v>
      </c>
      <c r="C2998" s="45" cm="1">
        <f t="array" ref="C2998">IF(INDEX(F:F,ROW())&lt;&gt;"",INDEX(F:F,ROW()),IF(INDEX(E:E,ROW())&lt;&gt;0,INDEX(C:C,ROW()-1),0))</f>
        <v>0</v>
      </c>
      <c r="D2998" s="44" cm="1">
        <f t="array" ref="D2998">IF(INDEX(G:G,ROW())&lt;&gt;"",INDEX(G:G,ROW()),IF(INDEX(E:E,ROW())&lt;&gt;0,INDEX(D:D,ROW()-1),0))</f>
        <v>0</v>
      </c>
      <c r="E2998" s="217" cm="1">
        <f t="array" ref="E2998">IF(INDEX(I:I,ROW())&lt;&gt;"",VALUE(TRIM(LEFT(INDEX(I:I,ROW()),6))),0)</f>
        <v>0</v>
      </c>
      <c r="F2998" s="283"/>
      <c r="G2998" s="287"/>
      <c r="H2998" s="302"/>
      <c r="I2998" s="288"/>
      <c r="J2998" s="302"/>
      <c r="K2998" s="303"/>
      <c r="L2998" s="50"/>
      <c r="M2998" s="63"/>
    </row>
    <row r="2999" spans="1:13">
      <c r="A2999" s="44" cm="1">
        <f t="array" aca="1" ref="A2999" ca="1">IF(INDEX(B:B,ROW()),COUNTIF(OFFSET(INDEX(B:B,ROW()),ROW()*-1+6,,ROW()-5),TRUE),0)</f>
        <v>0</v>
      </c>
      <c r="B2999" s="44" t="b" cm="1">
        <f t="array" ref="B2999">AND(分科號=INDEX(E:E,ROW()),INDEX(D:D,ROW())&gt;=分起日,INDEX(D:D,ROW())&lt;=分訖日,IF(分專案="全部",TRUE,INDEX(J:J,ROW())=分專案))</f>
        <v>0</v>
      </c>
      <c r="C2999" s="45" cm="1">
        <f t="array" ref="C2999">IF(INDEX(F:F,ROW())&lt;&gt;"",INDEX(F:F,ROW()),IF(INDEX(E:E,ROW())&lt;&gt;0,INDEX(C:C,ROW()-1),0))</f>
        <v>0</v>
      </c>
      <c r="D2999" s="44" cm="1">
        <f t="array" ref="D2999">IF(INDEX(G:G,ROW())&lt;&gt;"",INDEX(G:G,ROW()),IF(INDEX(E:E,ROW())&lt;&gt;0,INDEX(D:D,ROW()-1),0))</f>
        <v>0</v>
      </c>
      <c r="E2999" s="217" cm="1">
        <f t="array" ref="E2999">IF(INDEX(I:I,ROW())&lt;&gt;"",VALUE(TRIM(LEFT(INDEX(I:I,ROW()),6))),0)</f>
        <v>0</v>
      </c>
      <c r="F2999" s="283"/>
      <c r="G2999" s="287"/>
      <c r="H2999" s="302"/>
      <c r="I2999" s="288"/>
      <c r="J2999" s="302"/>
      <c r="K2999" s="303"/>
      <c r="L2999" s="50"/>
      <c r="M2999" s="63"/>
    </row>
    <row r="3000" spans="1:13">
      <c r="A3000" s="44" cm="1">
        <f t="array" aca="1" ref="A3000" ca="1">IF(INDEX(B:B,ROW()),COUNTIF(OFFSET(INDEX(B:B,ROW()),ROW()*-1+6,,ROW()-5),TRUE),0)</f>
        <v>0</v>
      </c>
      <c r="B3000" s="44" t="b" cm="1">
        <f t="array" ref="B3000">AND(分科號=INDEX(E:E,ROW()),INDEX(D:D,ROW())&gt;=分起日,INDEX(D:D,ROW())&lt;=分訖日,IF(分專案="全部",TRUE,INDEX(J:J,ROW())=分專案))</f>
        <v>0</v>
      </c>
      <c r="C3000" s="45" cm="1">
        <f t="array" ref="C3000">IF(INDEX(F:F,ROW())&lt;&gt;"",INDEX(F:F,ROW()),IF(INDEX(E:E,ROW())&lt;&gt;0,INDEX(C:C,ROW()-1),0))</f>
        <v>0</v>
      </c>
      <c r="D3000" s="44" cm="1">
        <f t="array" ref="D3000">IF(INDEX(G:G,ROW())&lt;&gt;"",INDEX(G:G,ROW()),IF(INDEX(E:E,ROW())&lt;&gt;0,INDEX(D:D,ROW()-1),0))</f>
        <v>0</v>
      </c>
      <c r="E3000" s="217" cm="1">
        <f t="array" ref="E3000">IF(INDEX(I:I,ROW())&lt;&gt;"",VALUE(TRIM(LEFT(INDEX(I:I,ROW()),6))),0)</f>
        <v>0</v>
      </c>
      <c r="F3000" s="283"/>
      <c r="G3000" s="287"/>
      <c r="H3000" s="302"/>
      <c r="I3000" s="288"/>
      <c r="J3000" s="302"/>
      <c r="K3000" s="303"/>
      <c r="L3000" s="50"/>
      <c r="M3000" s="63"/>
    </row>
    <row r="3002" spans="1:13">
      <c r="I3002" s="71" t="s">
        <v>524</v>
      </c>
      <c r="J3002" s="71"/>
    </row>
  </sheetData>
  <sheetProtection sheet="1" objects="1" scenarios="1"/>
  <mergeCells count="3">
    <mergeCell ref="H2:K2"/>
    <mergeCell ref="H4:K4"/>
    <mergeCell ref="H5:K5"/>
  </mergeCells>
  <phoneticPr fontId="2" type="noConversion"/>
  <conditionalFormatting sqref="A7:E3000">
    <cfRule type="containsBlanks" dxfId="53" priority="1">
      <formula>LEN(TRIM(A7))=0</formula>
    </cfRule>
  </conditionalFormatting>
  <conditionalFormatting sqref="E3001:E3004">
    <cfRule type="expression" dxfId="52" priority="59">
      <formula>E3001&gt;0</formula>
    </cfRule>
  </conditionalFormatting>
  <conditionalFormatting sqref="F7:F3000">
    <cfRule type="duplicateValues" dxfId="51" priority="129"/>
  </conditionalFormatting>
  <conditionalFormatting sqref="F19:F3004">
    <cfRule type="expression" dxfId="50" priority="109">
      <formula>E19&gt;0</formula>
    </cfRule>
  </conditionalFormatting>
  <conditionalFormatting sqref="F7:M3000">
    <cfRule type="expression" dxfId="49" priority="19">
      <formula>INDEX($E:$E,ROW())&gt;0</formula>
    </cfRule>
  </conditionalFormatting>
  <conditionalFormatting sqref="G19:G3004">
    <cfRule type="expression" dxfId="48" priority="111">
      <formula>E19&gt;0</formula>
    </cfRule>
  </conditionalFormatting>
  <conditionalFormatting sqref="H7:H17">
    <cfRule type="expression" dxfId="47" priority="3">
      <formula>E7&gt;0</formula>
    </cfRule>
  </conditionalFormatting>
  <conditionalFormatting sqref="H19:H3004">
    <cfRule type="expression" dxfId="46" priority="113">
      <formula>E19&gt;0</formula>
    </cfRule>
  </conditionalFormatting>
  <conditionalFormatting sqref="I19:I3000 I3001:J3004">
    <cfRule type="expression" dxfId="45" priority="115">
      <formula>E19</formula>
    </cfRule>
  </conditionalFormatting>
  <conditionalFormatting sqref="J19:J3000">
    <cfRule type="expression" dxfId="44" priority="118">
      <formula>E19&gt;0</formula>
    </cfRule>
  </conditionalFormatting>
  <conditionalFormatting sqref="K19:K3004">
    <cfRule type="expression" dxfId="43" priority="120">
      <formula>E19&gt;0</formula>
    </cfRule>
  </conditionalFormatting>
  <conditionalFormatting sqref="L19:L3004">
    <cfRule type="expression" dxfId="42" priority="122">
      <formula>E19&gt;0</formula>
    </cfRule>
  </conditionalFormatting>
  <conditionalFormatting sqref="M19:M3004">
    <cfRule type="expression" dxfId="41" priority="124">
      <formula>E19&gt;0</formula>
    </cfRule>
  </conditionalFormatting>
  <dataValidations count="5">
    <dataValidation type="decimal" operator="notEqual" showInputMessage="1" showErrorMessage="1" sqref="L7:M3000" xr:uid="{C1841457-342E-4053-AF86-5450DA5CEE2E}">
      <formula1>0</formula1>
    </dataValidation>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list" allowBlank="1" showInputMessage="1" showErrorMessage="1" errorTitle="注意" error="請下拉選取會計項目" sqref="I7:I3000" xr:uid="{F1804265-977F-4C51-A1CC-839925E7C27F}">
      <formula1>啟用科目</formula1>
    </dataValidation>
    <dataValidation type="list" allowBlank="1" showInputMessage="1" showErrorMessage="1" sqref="J7: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86"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activeCell="A5" sqref="A5:D5"/>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61" customFormat="1" ht="17" customHeight="1">
      <c r="A1" s="159" t="str">
        <f ca="1">日記簿!F1</f>
        <v/>
      </c>
      <c r="B1" s="160"/>
      <c r="C1" s="160"/>
      <c r="E1" s="278">
        <f>IF(A5&lt;&gt;"",VALUE(TRIM(LEFT(A5,6))),0)</f>
        <v>1111</v>
      </c>
      <c r="F1" s="278" t="str">
        <f>IF(E1="","",VLOOKUP(E1,會計科目表,4,FALSE))</f>
        <v>借</v>
      </c>
      <c r="G1" s="279">
        <f>筆數</f>
        <v>2</v>
      </c>
      <c r="H1" s="275">
        <f>IF(L1&lt;16,VLOOKUP(L1,清單!E3:G17,3,FALSE),L3)</f>
        <v>45292</v>
      </c>
      <c r="I1" s="275">
        <f>IF(L1&lt;16,VLOOKUP(L1,清單!E3:H17,4,FALSE),L4)</f>
        <v>45657</v>
      </c>
      <c r="J1" s="276"/>
      <c r="K1" s="276"/>
      <c r="L1" s="275">
        <f>MATCH(L2,清單!F3:F18,0)</f>
        <v>15</v>
      </c>
      <c r="N1" s="277" t="str">
        <f>IF(G1&gt;500,"注意！資料筆數超過單次可列印上限500筆，請分期間列印","")</f>
        <v/>
      </c>
    </row>
    <row r="2" spans="1:14" ht="20" customHeight="1" thickBot="1">
      <c r="A2" s="57" t="str">
        <f>公司名稱</f>
        <v>OO有限公司</v>
      </c>
      <c r="B2" s="206"/>
      <c r="C2" s="206"/>
      <c r="D2" s="57"/>
      <c r="E2" s="57"/>
      <c r="F2" s="57"/>
      <c r="G2" s="57"/>
      <c r="H2" s="57"/>
      <c r="I2" s="57"/>
      <c r="J2" s="57"/>
      <c r="K2" s="285" t="s">
        <v>475</v>
      </c>
      <c r="L2" s="285" t="s">
        <v>476</v>
      </c>
    </row>
    <row r="3" spans="1:14" ht="20" customHeight="1" thickBot="1">
      <c r="A3" s="57" t="str">
        <f>IF(OR(K2="全部",K2=""),"總分類帳","專案分類帳 - "&amp;VLOOKUP(K2,專案清單!B5:C50,2,FALSE))</f>
        <v>總分類帳</v>
      </c>
      <c r="B3" s="57"/>
      <c r="C3" s="57"/>
      <c r="D3" s="57"/>
      <c r="E3" s="57"/>
      <c r="F3" s="57"/>
      <c r="G3" s="57"/>
      <c r="H3" s="57"/>
      <c r="I3" s="57"/>
      <c r="J3" s="57"/>
      <c r="K3" s="268" t="str">
        <f>HYPERLINK("#$A$8","第一筆")</f>
        <v>第一筆</v>
      </c>
      <c r="L3" s="213">
        <v>45292</v>
      </c>
    </row>
    <row r="4" spans="1:14" ht="20" customHeight="1" thickBot="1">
      <c r="A4" s="209"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2024年1月1日～2024年12月31日</v>
      </c>
      <c r="B4" s="270"/>
      <c r="C4" s="270"/>
      <c r="D4" s="26"/>
      <c r="E4" s="26"/>
      <c r="F4" s="77"/>
      <c r="G4" s="78"/>
      <c r="H4" s="34"/>
      <c r="I4" s="78"/>
      <c r="K4" s="294" t="str">
        <f ca="1">HYPERLINK("#$A$"&amp;MATCH("",B8:B514,0)+6,"最末筆")</f>
        <v>最末筆</v>
      </c>
      <c r="L4" s="214">
        <v>45657</v>
      </c>
    </row>
    <row r="5" spans="1:14" ht="20" customHeight="1" thickBot="1">
      <c r="A5" s="328" t="s">
        <v>394</v>
      </c>
      <c r="B5" s="329"/>
      <c r="C5" s="329"/>
      <c r="D5" s="329"/>
      <c r="E5" s="317"/>
      <c r="F5" s="6"/>
      <c r="G5" s="5"/>
      <c r="H5" s="7"/>
      <c r="I5" s="98" t="str">
        <f>日記簿!M5</f>
        <v>幣別：新台幣</v>
      </c>
      <c r="J5" s="269"/>
    </row>
    <row r="6" spans="1:14" ht="20" customHeight="1" thickBot="1">
      <c r="A6" s="8" t="s">
        <v>0</v>
      </c>
      <c r="B6" s="9" t="s">
        <v>1</v>
      </c>
      <c r="C6" s="9" t="s">
        <v>459</v>
      </c>
      <c r="D6" s="10" t="s">
        <v>2</v>
      </c>
      <c r="E6" s="10"/>
      <c r="F6" s="11"/>
      <c r="G6" s="8" t="s">
        <v>123</v>
      </c>
      <c r="H6" s="12" t="s">
        <v>124</v>
      </c>
      <c r="I6" s="12" t="s">
        <v>137</v>
      </c>
      <c r="J6" s="56"/>
    </row>
    <row r="7" spans="1:14">
      <c r="A7" s="54"/>
      <c r="B7" s="55"/>
      <c r="C7" s="305"/>
      <c r="D7" s="326" t="str">
        <f>IF(LEFT(E1,1)&gt;="4",0,IF(I7&gt;0,"【期初餘額】",""))</f>
        <v/>
      </c>
      <c r="E7" s="327"/>
      <c r="F7" s="327"/>
      <c r="G7" s="54"/>
      <c r="H7" s="56"/>
      <c r="I7" s="187">
        <f>IF(LEFT(E1,1)&gt;="4",0,IF($F$1="借",SUMIFS(傳票借方,傳票日期,"&lt;"&amp;分起日,傳票科目,$E1)-SUMIFS(傳票貸方,傳票日期,"&lt;"&amp;分起日,傳票科目,$E1),SUMIFS(傳票貸方,傳票日期,"&lt;"&amp;分起日,傳票科目,$E1)-SUMIFS(傳票借方,傳票日期,"&lt;"&amp;分起日,傳票科目,$E1)))</f>
        <v>0</v>
      </c>
      <c r="J7" s="187"/>
    </row>
    <row r="8" spans="1:14">
      <c r="A8" s="271" t="str">
        <f t="shared" ref="A8:A71" ca="1" si="0">IF(ROW()-7&lt;=筆數,VLOOKUP(ROW()-7,日記表,3,FALSE),"")</f>
        <v>2401001</v>
      </c>
      <c r="B8" s="272">
        <f t="shared" ref="B8:B71" ca="1" si="1">IF(ROW()-7&lt;=筆數,VLOOKUP(ROW()-7,日記表,4,FALSE),"")</f>
        <v>45292</v>
      </c>
      <c r="C8" s="306">
        <f t="shared" ref="C8:C71" ca="1" si="2">IF(ROW()-7&lt;=筆數,VLOOKUP(ROW()-7,日記表,10,FALSE),"")</f>
        <v>0</v>
      </c>
      <c r="D8" s="324" t="str">
        <f t="shared" ref="D8:D71" ca="1" si="3">IF(ROW()-7&lt;=筆數,VLOOKUP(ROW()-7,日記表,11,FALSE),"")</f>
        <v>上期結轉</v>
      </c>
      <c r="E8" s="325"/>
      <c r="F8" s="325"/>
      <c r="G8" s="273">
        <f t="shared" ref="G8:G71" ca="1" si="4">IF(ROW()-7&lt;=筆數,VLOOKUP(ROW()-7,日記表,12,FALSE),"")</f>
        <v>10000</v>
      </c>
      <c r="H8" s="273">
        <f t="shared" ref="H8:H71" ca="1" si="5">IF(ROW()-7&lt;=筆數,VLOOKUP(ROW()-7,日記表,13,FALSE),"")</f>
        <v>0</v>
      </c>
      <c r="I8" s="273">
        <f t="shared" ref="I8:I71" ca="1" si="6">IF(A8="","",IF(DC="借",I7+G8-H8,I7+H8-G8))</f>
        <v>10000</v>
      </c>
      <c r="J8" s="187"/>
    </row>
    <row r="9" spans="1:14">
      <c r="A9" s="271" t="str">
        <f t="shared" ca="1" si="0"/>
        <v>2401003</v>
      </c>
      <c r="B9" s="272">
        <f t="shared" ca="1" si="1"/>
        <v>45294</v>
      </c>
      <c r="C9" s="306" t="str">
        <f t="shared" ca="1" si="2"/>
        <v>台灣燈節</v>
      </c>
      <c r="D9" s="324" t="str">
        <f t="shared" ca="1" si="3"/>
        <v>計程車</v>
      </c>
      <c r="E9" s="325"/>
      <c r="F9" s="325"/>
      <c r="G9" s="273">
        <f t="shared" ca="1" si="4"/>
        <v>0</v>
      </c>
      <c r="H9" s="273">
        <f t="shared" ca="1" si="5"/>
        <v>250</v>
      </c>
      <c r="I9" s="273">
        <f t="shared" ca="1" si="6"/>
        <v>9750</v>
      </c>
      <c r="J9" s="187"/>
    </row>
    <row r="10" spans="1:14">
      <c r="A10" s="271" t="str">
        <f t="shared" si="0"/>
        <v/>
      </c>
      <c r="B10" s="272" t="str">
        <f t="shared" si="1"/>
        <v/>
      </c>
      <c r="C10" s="306" t="str">
        <f t="shared" si="2"/>
        <v/>
      </c>
      <c r="D10" s="324" t="str">
        <f t="shared" si="3"/>
        <v/>
      </c>
      <c r="E10" s="325"/>
      <c r="F10" s="325"/>
      <c r="G10" s="273" t="str">
        <f t="shared" si="4"/>
        <v/>
      </c>
      <c r="H10" s="273" t="str">
        <f t="shared" si="5"/>
        <v/>
      </c>
      <c r="I10" s="273" t="str">
        <f t="shared" si="6"/>
        <v/>
      </c>
      <c r="J10" s="187"/>
    </row>
    <row r="11" spans="1:14">
      <c r="A11" s="271" t="str">
        <f t="shared" si="0"/>
        <v/>
      </c>
      <c r="B11" s="272" t="str">
        <f t="shared" si="1"/>
        <v/>
      </c>
      <c r="C11" s="306" t="str">
        <f t="shared" si="2"/>
        <v/>
      </c>
      <c r="D11" s="324" t="str">
        <f t="shared" si="3"/>
        <v/>
      </c>
      <c r="E11" s="325"/>
      <c r="F11" s="325"/>
      <c r="G11" s="273" t="str">
        <f t="shared" si="4"/>
        <v/>
      </c>
      <c r="H11" s="273" t="str">
        <f t="shared" si="5"/>
        <v/>
      </c>
      <c r="I11" s="273" t="str">
        <f t="shared" si="6"/>
        <v/>
      </c>
      <c r="J11" s="187"/>
    </row>
    <row r="12" spans="1:14">
      <c r="A12" s="271" t="str">
        <f t="shared" si="0"/>
        <v/>
      </c>
      <c r="B12" s="272" t="str">
        <f t="shared" si="1"/>
        <v/>
      </c>
      <c r="C12" s="306" t="str">
        <f t="shared" si="2"/>
        <v/>
      </c>
      <c r="D12" s="324" t="str">
        <f t="shared" si="3"/>
        <v/>
      </c>
      <c r="E12" s="325"/>
      <c r="F12" s="325"/>
      <c r="G12" s="273" t="str">
        <f t="shared" si="4"/>
        <v/>
      </c>
      <c r="H12" s="273" t="str">
        <f t="shared" si="5"/>
        <v/>
      </c>
      <c r="I12" s="273" t="str">
        <f t="shared" si="6"/>
        <v/>
      </c>
      <c r="J12" s="187"/>
    </row>
    <row r="13" spans="1:14">
      <c r="A13" s="271" t="str">
        <f t="shared" si="0"/>
        <v/>
      </c>
      <c r="B13" s="272" t="str">
        <f t="shared" si="1"/>
        <v/>
      </c>
      <c r="C13" s="306" t="str">
        <f t="shared" si="2"/>
        <v/>
      </c>
      <c r="D13" s="324" t="str">
        <f t="shared" si="3"/>
        <v/>
      </c>
      <c r="E13" s="325"/>
      <c r="F13" s="325"/>
      <c r="G13" s="273" t="str">
        <f t="shared" si="4"/>
        <v/>
      </c>
      <c r="H13" s="273" t="str">
        <f t="shared" si="5"/>
        <v/>
      </c>
      <c r="I13" s="273" t="str">
        <f t="shared" si="6"/>
        <v/>
      </c>
      <c r="J13" s="187"/>
    </row>
    <row r="14" spans="1:14">
      <c r="A14" s="271" t="str">
        <f t="shared" si="0"/>
        <v/>
      </c>
      <c r="B14" s="272" t="str">
        <f t="shared" si="1"/>
        <v/>
      </c>
      <c r="C14" s="306" t="str">
        <f t="shared" si="2"/>
        <v/>
      </c>
      <c r="D14" s="324" t="str">
        <f t="shared" si="3"/>
        <v/>
      </c>
      <c r="E14" s="325"/>
      <c r="F14" s="325"/>
      <c r="G14" s="273" t="str">
        <f t="shared" si="4"/>
        <v/>
      </c>
      <c r="H14" s="273" t="str">
        <f t="shared" si="5"/>
        <v/>
      </c>
      <c r="I14" s="273" t="str">
        <f t="shared" si="6"/>
        <v/>
      </c>
      <c r="J14" s="187"/>
    </row>
    <row r="15" spans="1:14">
      <c r="A15" s="271" t="str">
        <f t="shared" si="0"/>
        <v/>
      </c>
      <c r="B15" s="272" t="str">
        <f t="shared" si="1"/>
        <v/>
      </c>
      <c r="C15" s="306" t="str">
        <f t="shared" si="2"/>
        <v/>
      </c>
      <c r="D15" s="324" t="str">
        <f t="shared" si="3"/>
        <v/>
      </c>
      <c r="E15" s="325"/>
      <c r="F15" s="325"/>
      <c r="G15" s="273" t="str">
        <f t="shared" si="4"/>
        <v/>
      </c>
      <c r="H15" s="273" t="str">
        <f t="shared" si="5"/>
        <v/>
      </c>
      <c r="I15" s="273" t="str">
        <f t="shared" si="6"/>
        <v/>
      </c>
      <c r="J15" s="187"/>
    </row>
    <row r="16" spans="1:14">
      <c r="A16" s="271" t="str">
        <f t="shared" si="0"/>
        <v/>
      </c>
      <c r="B16" s="272" t="str">
        <f t="shared" si="1"/>
        <v/>
      </c>
      <c r="C16" s="306" t="str">
        <f t="shared" si="2"/>
        <v/>
      </c>
      <c r="D16" s="324" t="str">
        <f t="shared" si="3"/>
        <v/>
      </c>
      <c r="E16" s="325"/>
      <c r="F16" s="325"/>
      <c r="G16" s="273" t="str">
        <f t="shared" si="4"/>
        <v/>
      </c>
      <c r="H16" s="273" t="str">
        <f t="shared" si="5"/>
        <v/>
      </c>
      <c r="I16" s="273" t="str">
        <f t="shared" si="6"/>
        <v/>
      </c>
      <c r="J16" s="187"/>
    </row>
    <row r="17" spans="1:10" ht="17" customHeight="1">
      <c r="A17" s="271" t="str">
        <f t="shared" si="0"/>
        <v/>
      </c>
      <c r="B17" s="272" t="str">
        <f t="shared" si="1"/>
        <v/>
      </c>
      <c r="C17" s="306" t="str">
        <f t="shared" si="2"/>
        <v/>
      </c>
      <c r="D17" s="324" t="str">
        <f t="shared" si="3"/>
        <v/>
      </c>
      <c r="E17" s="325"/>
      <c r="F17" s="325"/>
      <c r="G17" s="273" t="str">
        <f t="shared" si="4"/>
        <v/>
      </c>
      <c r="H17" s="273" t="str">
        <f t="shared" si="5"/>
        <v/>
      </c>
      <c r="I17" s="273" t="str">
        <f t="shared" si="6"/>
        <v/>
      </c>
      <c r="J17" s="187"/>
    </row>
    <row r="18" spans="1:10" ht="17" customHeight="1">
      <c r="A18" s="271" t="str">
        <f t="shared" si="0"/>
        <v/>
      </c>
      <c r="B18" s="272" t="str">
        <f t="shared" si="1"/>
        <v/>
      </c>
      <c r="C18" s="306" t="str">
        <f t="shared" si="2"/>
        <v/>
      </c>
      <c r="D18" s="324" t="str">
        <f t="shared" si="3"/>
        <v/>
      </c>
      <c r="E18" s="325"/>
      <c r="F18" s="325"/>
      <c r="G18" s="273" t="str">
        <f t="shared" si="4"/>
        <v/>
      </c>
      <c r="H18" s="273" t="str">
        <f t="shared" si="5"/>
        <v/>
      </c>
      <c r="I18" s="273" t="str">
        <f t="shared" si="6"/>
        <v/>
      </c>
      <c r="J18" s="187"/>
    </row>
    <row r="19" spans="1:10" ht="17" customHeight="1">
      <c r="A19" s="271" t="str">
        <f t="shared" si="0"/>
        <v/>
      </c>
      <c r="B19" s="272" t="str">
        <f t="shared" si="1"/>
        <v/>
      </c>
      <c r="C19" s="306" t="str">
        <f t="shared" si="2"/>
        <v/>
      </c>
      <c r="D19" s="324" t="str">
        <f t="shared" si="3"/>
        <v/>
      </c>
      <c r="E19" s="325"/>
      <c r="F19" s="325"/>
      <c r="G19" s="273" t="str">
        <f t="shared" si="4"/>
        <v/>
      </c>
      <c r="H19" s="273" t="str">
        <f t="shared" si="5"/>
        <v/>
      </c>
      <c r="I19" s="273" t="str">
        <f t="shared" si="6"/>
        <v/>
      </c>
      <c r="J19" s="187"/>
    </row>
    <row r="20" spans="1:10" ht="17" customHeight="1">
      <c r="A20" s="271" t="str">
        <f t="shared" si="0"/>
        <v/>
      </c>
      <c r="B20" s="272" t="str">
        <f t="shared" si="1"/>
        <v/>
      </c>
      <c r="C20" s="306" t="str">
        <f t="shared" si="2"/>
        <v/>
      </c>
      <c r="D20" s="324" t="str">
        <f t="shared" si="3"/>
        <v/>
      </c>
      <c r="E20" s="325"/>
      <c r="F20" s="325"/>
      <c r="G20" s="273" t="str">
        <f t="shared" si="4"/>
        <v/>
      </c>
      <c r="H20" s="273" t="str">
        <f t="shared" si="5"/>
        <v/>
      </c>
      <c r="I20" s="273" t="str">
        <f t="shared" si="6"/>
        <v/>
      </c>
      <c r="J20" s="187"/>
    </row>
    <row r="21" spans="1:10" ht="17" customHeight="1">
      <c r="A21" s="271" t="str">
        <f t="shared" si="0"/>
        <v/>
      </c>
      <c r="B21" s="272" t="str">
        <f t="shared" si="1"/>
        <v/>
      </c>
      <c r="C21" s="306" t="str">
        <f t="shared" si="2"/>
        <v/>
      </c>
      <c r="D21" s="324" t="str">
        <f t="shared" si="3"/>
        <v/>
      </c>
      <c r="E21" s="325"/>
      <c r="F21" s="325"/>
      <c r="G21" s="273" t="str">
        <f t="shared" si="4"/>
        <v/>
      </c>
      <c r="H21" s="273" t="str">
        <f t="shared" si="5"/>
        <v/>
      </c>
      <c r="I21" s="273" t="str">
        <f t="shared" si="6"/>
        <v/>
      </c>
      <c r="J21" s="187"/>
    </row>
    <row r="22" spans="1:10" ht="17" customHeight="1">
      <c r="A22" s="271" t="str">
        <f t="shared" si="0"/>
        <v/>
      </c>
      <c r="B22" s="272" t="str">
        <f t="shared" si="1"/>
        <v/>
      </c>
      <c r="C22" s="306" t="str">
        <f t="shared" si="2"/>
        <v/>
      </c>
      <c r="D22" s="324" t="str">
        <f t="shared" si="3"/>
        <v/>
      </c>
      <c r="E22" s="325"/>
      <c r="F22" s="325"/>
      <c r="G22" s="273" t="str">
        <f t="shared" si="4"/>
        <v/>
      </c>
      <c r="H22" s="273" t="str">
        <f t="shared" si="5"/>
        <v/>
      </c>
      <c r="I22" s="273" t="str">
        <f t="shared" si="6"/>
        <v/>
      </c>
      <c r="J22" s="187"/>
    </row>
    <row r="23" spans="1:10" ht="17" customHeight="1">
      <c r="A23" s="271" t="str">
        <f t="shared" si="0"/>
        <v/>
      </c>
      <c r="B23" s="272" t="str">
        <f t="shared" si="1"/>
        <v/>
      </c>
      <c r="C23" s="306" t="str">
        <f t="shared" si="2"/>
        <v/>
      </c>
      <c r="D23" s="324" t="str">
        <f t="shared" si="3"/>
        <v/>
      </c>
      <c r="E23" s="325"/>
      <c r="F23" s="325"/>
      <c r="G23" s="273" t="str">
        <f t="shared" si="4"/>
        <v/>
      </c>
      <c r="H23" s="273" t="str">
        <f t="shared" si="5"/>
        <v/>
      </c>
      <c r="I23" s="273" t="str">
        <f t="shared" si="6"/>
        <v/>
      </c>
      <c r="J23" s="187"/>
    </row>
    <row r="24" spans="1:10" ht="17" customHeight="1">
      <c r="A24" s="271" t="str">
        <f t="shared" si="0"/>
        <v/>
      </c>
      <c r="B24" s="272" t="str">
        <f t="shared" si="1"/>
        <v/>
      </c>
      <c r="C24" s="306" t="str">
        <f t="shared" si="2"/>
        <v/>
      </c>
      <c r="D24" s="324" t="str">
        <f t="shared" si="3"/>
        <v/>
      </c>
      <c r="E24" s="325"/>
      <c r="F24" s="325"/>
      <c r="G24" s="273" t="str">
        <f t="shared" si="4"/>
        <v/>
      </c>
      <c r="H24" s="273" t="str">
        <f t="shared" si="5"/>
        <v/>
      </c>
      <c r="I24" s="273" t="str">
        <f t="shared" si="6"/>
        <v/>
      </c>
      <c r="J24" s="187"/>
    </row>
    <row r="25" spans="1:10" ht="17" customHeight="1">
      <c r="A25" s="271" t="str">
        <f t="shared" si="0"/>
        <v/>
      </c>
      <c r="B25" s="272" t="str">
        <f t="shared" si="1"/>
        <v/>
      </c>
      <c r="C25" s="306" t="str">
        <f t="shared" si="2"/>
        <v/>
      </c>
      <c r="D25" s="324" t="str">
        <f t="shared" si="3"/>
        <v/>
      </c>
      <c r="E25" s="325"/>
      <c r="F25" s="325"/>
      <c r="G25" s="273" t="str">
        <f t="shared" si="4"/>
        <v/>
      </c>
      <c r="H25" s="273" t="str">
        <f t="shared" si="5"/>
        <v/>
      </c>
      <c r="I25" s="273" t="str">
        <f t="shared" si="6"/>
        <v/>
      </c>
      <c r="J25" s="187"/>
    </row>
    <row r="26" spans="1:10" ht="17" customHeight="1">
      <c r="A26" s="271" t="str">
        <f t="shared" si="0"/>
        <v/>
      </c>
      <c r="B26" s="272" t="str">
        <f t="shared" si="1"/>
        <v/>
      </c>
      <c r="C26" s="306" t="str">
        <f t="shared" si="2"/>
        <v/>
      </c>
      <c r="D26" s="324" t="str">
        <f t="shared" si="3"/>
        <v/>
      </c>
      <c r="E26" s="325"/>
      <c r="F26" s="325"/>
      <c r="G26" s="273" t="str">
        <f t="shared" si="4"/>
        <v/>
      </c>
      <c r="H26" s="273" t="str">
        <f t="shared" si="5"/>
        <v/>
      </c>
      <c r="I26" s="273" t="str">
        <f t="shared" si="6"/>
        <v/>
      </c>
      <c r="J26" s="187"/>
    </row>
    <row r="27" spans="1:10" ht="17" customHeight="1">
      <c r="A27" s="271" t="str">
        <f t="shared" si="0"/>
        <v/>
      </c>
      <c r="B27" s="272" t="str">
        <f t="shared" si="1"/>
        <v/>
      </c>
      <c r="C27" s="306" t="str">
        <f t="shared" si="2"/>
        <v/>
      </c>
      <c r="D27" s="324" t="str">
        <f t="shared" si="3"/>
        <v/>
      </c>
      <c r="E27" s="325"/>
      <c r="F27" s="325"/>
      <c r="G27" s="273" t="str">
        <f t="shared" si="4"/>
        <v/>
      </c>
      <c r="H27" s="273" t="str">
        <f t="shared" si="5"/>
        <v/>
      </c>
      <c r="I27" s="273" t="str">
        <f t="shared" si="6"/>
        <v/>
      </c>
      <c r="J27" s="187"/>
    </row>
    <row r="28" spans="1:10" ht="17" customHeight="1">
      <c r="A28" s="271" t="str">
        <f t="shared" si="0"/>
        <v/>
      </c>
      <c r="B28" s="272" t="str">
        <f t="shared" si="1"/>
        <v/>
      </c>
      <c r="C28" s="306" t="str">
        <f t="shared" si="2"/>
        <v/>
      </c>
      <c r="D28" s="324" t="str">
        <f t="shared" si="3"/>
        <v/>
      </c>
      <c r="E28" s="325"/>
      <c r="F28" s="325"/>
      <c r="G28" s="273" t="str">
        <f t="shared" si="4"/>
        <v/>
      </c>
      <c r="H28" s="273" t="str">
        <f t="shared" si="5"/>
        <v/>
      </c>
      <c r="I28" s="273" t="str">
        <f t="shared" si="6"/>
        <v/>
      </c>
      <c r="J28" s="187"/>
    </row>
    <row r="29" spans="1:10" ht="17" customHeight="1">
      <c r="A29" s="271" t="str">
        <f t="shared" si="0"/>
        <v/>
      </c>
      <c r="B29" s="272" t="str">
        <f t="shared" si="1"/>
        <v/>
      </c>
      <c r="C29" s="306" t="str">
        <f t="shared" si="2"/>
        <v/>
      </c>
      <c r="D29" s="324" t="str">
        <f t="shared" si="3"/>
        <v/>
      </c>
      <c r="E29" s="325"/>
      <c r="F29" s="325"/>
      <c r="G29" s="273" t="str">
        <f t="shared" si="4"/>
        <v/>
      </c>
      <c r="H29" s="273" t="str">
        <f t="shared" si="5"/>
        <v/>
      </c>
      <c r="I29" s="273" t="str">
        <f t="shared" si="6"/>
        <v/>
      </c>
      <c r="J29" s="187"/>
    </row>
    <row r="30" spans="1:10" ht="17" customHeight="1">
      <c r="A30" s="271" t="str">
        <f t="shared" si="0"/>
        <v/>
      </c>
      <c r="B30" s="272" t="str">
        <f t="shared" si="1"/>
        <v/>
      </c>
      <c r="C30" s="306" t="str">
        <f t="shared" si="2"/>
        <v/>
      </c>
      <c r="D30" s="324" t="str">
        <f t="shared" si="3"/>
        <v/>
      </c>
      <c r="E30" s="325"/>
      <c r="F30" s="325"/>
      <c r="G30" s="273" t="str">
        <f t="shared" si="4"/>
        <v/>
      </c>
      <c r="H30" s="273" t="str">
        <f t="shared" si="5"/>
        <v/>
      </c>
      <c r="I30" s="273" t="str">
        <f t="shared" si="6"/>
        <v/>
      </c>
      <c r="J30" s="187"/>
    </row>
    <row r="31" spans="1:10" ht="17" customHeight="1">
      <c r="A31" s="271" t="str">
        <f t="shared" si="0"/>
        <v/>
      </c>
      <c r="B31" s="272" t="str">
        <f t="shared" si="1"/>
        <v/>
      </c>
      <c r="C31" s="306" t="str">
        <f t="shared" si="2"/>
        <v/>
      </c>
      <c r="D31" s="324" t="str">
        <f t="shared" si="3"/>
        <v/>
      </c>
      <c r="E31" s="325"/>
      <c r="F31" s="325"/>
      <c r="G31" s="273" t="str">
        <f t="shared" si="4"/>
        <v/>
      </c>
      <c r="H31" s="273" t="str">
        <f t="shared" si="5"/>
        <v/>
      </c>
      <c r="I31" s="273" t="str">
        <f t="shared" si="6"/>
        <v/>
      </c>
      <c r="J31" s="187"/>
    </row>
    <row r="32" spans="1:10" ht="17" customHeight="1">
      <c r="A32" s="271" t="str">
        <f t="shared" si="0"/>
        <v/>
      </c>
      <c r="B32" s="272" t="str">
        <f t="shared" si="1"/>
        <v/>
      </c>
      <c r="C32" s="306" t="str">
        <f t="shared" si="2"/>
        <v/>
      </c>
      <c r="D32" s="324" t="str">
        <f t="shared" si="3"/>
        <v/>
      </c>
      <c r="E32" s="325"/>
      <c r="F32" s="325"/>
      <c r="G32" s="273" t="str">
        <f t="shared" si="4"/>
        <v/>
      </c>
      <c r="H32" s="273" t="str">
        <f t="shared" si="5"/>
        <v/>
      </c>
      <c r="I32" s="273" t="str">
        <f t="shared" si="6"/>
        <v/>
      </c>
      <c r="J32" s="187"/>
    </row>
    <row r="33" spans="1:10" ht="17" customHeight="1">
      <c r="A33" s="271" t="str">
        <f t="shared" si="0"/>
        <v/>
      </c>
      <c r="B33" s="272" t="str">
        <f t="shared" si="1"/>
        <v/>
      </c>
      <c r="C33" s="306" t="str">
        <f t="shared" si="2"/>
        <v/>
      </c>
      <c r="D33" s="324" t="str">
        <f t="shared" si="3"/>
        <v/>
      </c>
      <c r="E33" s="325"/>
      <c r="F33" s="325"/>
      <c r="G33" s="273" t="str">
        <f t="shared" si="4"/>
        <v/>
      </c>
      <c r="H33" s="273" t="str">
        <f t="shared" si="5"/>
        <v/>
      </c>
      <c r="I33" s="273" t="str">
        <f t="shared" si="6"/>
        <v/>
      </c>
      <c r="J33" s="187"/>
    </row>
    <row r="34" spans="1:10" ht="17" customHeight="1">
      <c r="A34" s="271" t="str">
        <f t="shared" si="0"/>
        <v/>
      </c>
      <c r="B34" s="272" t="str">
        <f t="shared" si="1"/>
        <v/>
      </c>
      <c r="C34" s="306" t="str">
        <f t="shared" si="2"/>
        <v/>
      </c>
      <c r="D34" s="324" t="str">
        <f t="shared" si="3"/>
        <v/>
      </c>
      <c r="E34" s="325"/>
      <c r="F34" s="325"/>
      <c r="G34" s="273" t="str">
        <f t="shared" si="4"/>
        <v/>
      </c>
      <c r="H34" s="273" t="str">
        <f t="shared" si="5"/>
        <v/>
      </c>
      <c r="I34" s="273" t="str">
        <f t="shared" si="6"/>
        <v/>
      </c>
      <c r="J34" s="187"/>
    </row>
    <row r="35" spans="1:10" ht="17" customHeight="1">
      <c r="A35" s="271" t="str">
        <f t="shared" si="0"/>
        <v/>
      </c>
      <c r="B35" s="272" t="str">
        <f t="shared" si="1"/>
        <v/>
      </c>
      <c r="C35" s="306" t="str">
        <f t="shared" si="2"/>
        <v/>
      </c>
      <c r="D35" s="324" t="str">
        <f t="shared" si="3"/>
        <v/>
      </c>
      <c r="E35" s="325"/>
      <c r="F35" s="325"/>
      <c r="G35" s="273" t="str">
        <f t="shared" si="4"/>
        <v/>
      </c>
      <c r="H35" s="273" t="str">
        <f t="shared" si="5"/>
        <v/>
      </c>
      <c r="I35" s="273" t="str">
        <f t="shared" si="6"/>
        <v/>
      </c>
      <c r="J35" s="187"/>
    </row>
    <row r="36" spans="1:10" ht="17" customHeight="1">
      <c r="A36" s="271" t="str">
        <f t="shared" si="0"/>
        <v/>
      </c>
      <c r="B36" s="272" t="str">
        <f t="shared" si="1"/>
        <v/>
      </c>
      <c r="C36" s="306" t="str">
        <f t="shared" si="2"/>
        <v/>
      </c>
      <c r="D36" s="324" t="str">
        <f t="shared" si="3"/>
        <v/>
      </c>
      <c r="E36" s="325"/>
      <c r="F36" s="325"/>
      <c r="G36" s="273" t="str">
        <f t="shared" si="4"/>
        <v/>
      </c>
      <c r="H36" s="273" t="str">
        <f t="shared" si="5"/>
        <v/>
      </c>
      <c r="I36" s="273" t="str">
        <f t="shared" si="6"/>
        <v/>
      </c>
      <c r="J36" s="187"/>
    </row>
    <row r="37" spans="1:10" ht="17" customHeight="1">
      <c r="A37" s="271" t="str">
        <f t="shared" si="0"/>
        <v/>
      </c>
      <c r="B37" s="272" t="str">
        <f t="shared" si="1"/>
        <v/>
      </c>
      <c r="C37" s="306" t="str">
        <f t="shared" si="2"/>
        <v/>
      </c>
      <c r="D37" s="324" t="str">
        <f t="shared" si="3"/>
        <v/>
      </c>
      <c r="E37" s="325"/>
      <c r="F37" s="325"/>
      <c r="G37" s="273" t="str">
        <f t="shared" si="4"/>
        <v/>
      </c>
      <c r="H37" s="273" t="str">
        <f t="shared" si="5"/>
        <v/>
      </c>
      <c r="I37" s="273" t="str">
        <f t="shared" si="6"/>
        <v/>
      </c>
      <c r="J37" s="187"/>
    </row>
    <row r="38" spans="1:10" ht="17" customHeight="1">
      <c r="A38" s="271" t="str">
        <f t="shared" si="0"/>
        <v/>
      </c>
      <c r="B38" s="272" t="str">
        <f t="shared" si="1"/>
        <v/>
      </c>
      <c r="C38" s="306" t="str">
        <f t="shared" si="2"/>
        <v/>
      </c>
      <c r="D38" s="324" t="str">
        <f t="shared" si="3"/>
        <v/>
      </c>
      <c r="E38" s="325"/>
      <c r="F38" s="325"/>
      <c r="G38" s="273" t="str">
        <f t="shared" si="4"/>
        <v/>
      </c>
      <c r="H38" s="273" t="str">
        <f t="shared" si="5"/>
        <v/>
      </c>
      <c r="I38" s="273" t="str">
        <f t="shared" si="6"/>
        <v/>
      </c>
      <c r="J38" s="187"/>
    </row>
    <row r="39" spans="1:10" ht="17" customHeight="1">
      <c r="A39" s="271" t="str">
        <f t="shared" si="0"/>
        <v/>
      </c>
      <c r="B39" s="272" t="str">
        <f t="shared" si="1"/>
        <v/>
      </c>
      <c r="C39" s="306" t="str">
        <f t="shared" si="2"/>
        <v/>
      </c>
      <c r="D39" s="324" t="str">
        <f t="shared" si="3"/>
        <v/>
      </c>
      <c r="E39" s="325"/>
      <c r="F39" s="325"/>
      <c r="G39" s="273" t="str">
        <f t="shared" si="4"/>
        <v/>
      </c>
      <c r="H39" s="273" t="str">
        <f t="shared" si="5"/>
        <v/>
      </c>
      <c r="I39" s="273" t="str">
        <f t="shared" si="6"/>
        <v/>
      </c>
      <c r="J39" s="187"/>
    </row>
    <row r="40" spans="1:10" ht="17" customHeight="1">
      <c r="A40" s="271" t="str">
        <f t="shared" si="0"/>
        <v/>
      </c>
      <c r="B40" s="272" t="str">
        <f t="shared" si="1"/>
        <v/>
      </c>
      <c r="C40" s="306" t="str">
        <f t="shared" si="2"/>
        <v/>
      </c>
      <c r="D40" s="324" t="str">
        <f t="shared" si="3"/>
        <v/>
      </c>
      <c r="E40" s="325"/>
      <c r="F40" s="325"/>
      <c r="G40" s="273" t="str">
        <f t="shared" si="4"/>
        <v/>
      </c>
      <c r="H40" s="273" t="str">
        <f t="shared" si="5"/>
        <v/>
      </c>
      <c r="I40" s="273" t="str">
        <f t="shared" si="6"/>
        <v/>
      </c>
      <c r="J40" s="187"/>
    </row>
    <row r="41" spans="1:10" ht="17" customHeight="1">
      <c r="A41" s="271" t="str">
        <f t="shared" si="0"/>
        <v/>
      </c>
      <c r="B41" s="272" t="str">
        <f t="shared" si="1"/>
        <v/>
      </c>
      <c r="C41" s="306" t="str">
        <f t="shared" si="2"/>
        <v/>
      </c>
      <c r="D41" s="324" t="str">
        <f t="shared" si="3"/>
        <v/>
      </c>
      <c r="E41" s="325"/>
      <c r="F41" s="325"/>
      <c r="G41" s="273" t="str">
        <f t="shared" si="4"/>
        <v/>
      </c>
      <c r="H41" s="273" t="str">
        <f t="shared" si="5"/>
        <v/>
      </c>
      <c r="I41" s="273" t="str">
        <f t="shared" si="6"/>
        <v/>
      </c>
      <c r="J41" s="187"/>
    </row>
    <row r="42" spans="1:10">
      <c r="A42" s="271" t="str">
        <f t="shared" si="0"/>
        <v/>
      </c>
      <c r="B42" s="272" t="str">
        <f t="shared" si="1"/>
        <v/>
      </c>
      <c r="C42" s="306" t="str">
        <f t="shared" si="2"/>
        <v/>
      </c>
      <c r="D42" s="324" t="str">
        <f t="shared" si="3"/>
        <v/>
      </c>
      <c r="E42" s="325"/>
      <c r="F42" s="325"/>
      <c r="G42" s="273" t="str">
        <f t="shared" si="4"/>
        <v/>
      </c>
      <c r="H42" s="273" t="str">
        <f t="shared" si="5"/>
        <v/>
      </c>
      <c r="I42" s="273" t="str">
        <f t="shared" si="6"/>
        <v/>
      </c>
      <c r="J42" s="187"/>
    </row>
    <row r="43" spans="1:10">
      <c r="A43" s="271" t="str">
        <f t="shared" si="0"/>
        <v/>
      </c>
      <c r="B43" s="272" t="str">
        <f t="shared" si="1"/>
        <v/>
      </c>
      <c r="C43" s="306" t="str">
        <f t="shared" si="2"/>
        <v/>
      </c>
      <c r="D43" s="324" t="str">
        <f t="shared" si="3"/>
        <v/>
      </c>
      <c r="E43" s="325"/>
      <c r="F43" s="325"/>
      <c r="G43" s="273" t="str">
        <f t="shared" si="4"/>
        <v/>
      </c>
      <c r="H43" s="273" t="str">
        <f t="shared" si="5"/>
        <v/>
      </c>
      <c r="I43" s="273" t="str">
        <f t="shared" si="6"/>
        <v/>
      </c>
      <c r="J43" s="187"/>
    </row>
    <row r="44" spans="1:10">
      <c r="A44" s="271" t="str">
        <f t="shared" si="0"/>
        <v/>
      </c>
      <c r="B44" s="272" t="str">
        <f t="shared" si="1"/>
        <v/>
      </c>
      <c r="C44" s="306" t="str">
        <f t="shared" si="2"/>
        <v/>
      </c>
      <c r="D44" s="324" t="str">
        <f t="shared" si="3"/>
        <v/>
      </c>
      <c r="E44" s="325"/>
      <c r="F44" s="325"/>
      <c r="G44" s="273" t="str">
        <f t="shared" si="4"/>
        <v/>
      </c>
      <c r="H44" s="273" t="str">
        <f t="shared" si="5"/>
        <v/>
      </c>
      <c r="I44" s="273" t="str">
        <f t="shared" si="6"/>
        <v/>
      </c>
      <c r="J44" s="187"/>
    </row>
    <row r="45" spans="1:10">
      <c r="A45" s="271" t="str">
        <f t="shared" si="0"/>
        <v/>
      </c>
      <c r="B45" s="272" t="str">
        <f t="shared" si="1"/>
        <v/>
      </c>
      <c r="C45" s="306" t="str">
        <f t="shared" si="2"/>
        <v/>
      </c>
      <c r="D45" s="324" t="str">
        <f t="shared" si="3"/>
        <v/>
      </c>
      <c r="E45" s="325"/>
      <c r="F45" s="325"/>
      <c r="G45" s="273" t="str">
        <f t="shared" si="4"/>
        <v/>
      </c>
      <c r="H45" s="273" t="str">
        <f t="shared" si="5"/>
        <v/>
      </c>
      <c r="I45" s="273" t="str">
        <f t="shared" si="6"/>
        <v/>
      </c>
      <c r="J45" s="187"/>
    </row>
    <row r="46" spans="1:10">
      <c r="A46" s="271" t="str">
        <f t="shared" si="0"/>
        <v/>
      </c>
      <c r="B46" s="272" t="str">
        <f t="shared" si="1"/>
        <v/>
      </c>
      <c r="C46" s="306" t="str">
        <f t="shared" si="2"/>
        <v/>
      </c>
      <c r="D46" s="324" t="str">
        <f t="shared" si="3"/>
        <v/>
      </c>
      <c r="E46" s="325"/>
      <c r="F46" s="325"/>
      <c r="G46" s="273" t="str">
        <f t="shared" si="4"/>
        <v/>
      </c>
      <c r="H46" s="273" t="str">
        <f t="shared" si="5"/>
        <v/>
      </c>
      <c r="I46" s="273" t="str">
        <f t="shared" si="6"/>
        <v/>
      </c>
      <c r="J46" s="187"/>
    </row>
    <row r="47" spans="1:10">
      <c r="A47" s="271" t="str">
        <f t="shared" si="0"/>
        <v/>
      </c>
      <c r="B47" s="272" t="str">
        <f t="shared" si="1"/>
        <v/>
      </c>
      <c r="C47" s="306" t="str">
        <f t="shared" si="2"/>
        <v/>
      </c>
      <c r="D47" s="324" t="str">
        <f t="shared" si="3"/>
        <v/>
      </c>
      <c r="E47" s="325"/>
      <c r="F47" s="325"/>
      <c r="G47" s="273" t="str">
        <f t="shared" si="4"/>
        <v/>
      </c>
      <c r="H47" s="273" t="str">
        <f t="shared" si="5"/>
        <v/>
      </c>
      <c r="I47" s="273" t="str">
        <f t="shared" si="6"/>
        <v/>
      </c>
      <c r="J47" s="187"/>
    </row>
    <row r="48" spans="1:10">
      <c r="A48" s="271" t="str">
        <f t="shared" si="0"/>
        <v/>
      </c>
      <c r="B48" s="272" t="str">
        <f t="shared" si="1"/>
        <v/>
      </c>
      <c r="C48" s="306" t="str">
        <f t="shared" si="2"/>
        <v/>
      </c>
      <c r="D48" s="324" t="str">
        <f t="shared" si="3"/>
        <v/>
      </c>
      <c r="E48" s="325"/>
      <c r="F48" s="325"/>
      <c r="G48" s="273" t="str">
        <f t="shared" si="4"/>
        <v/>
      </c>
      <c r="H48" s="273" t="str">
        <f t="shared" si="5"/>
        <v/>
      </c>
      <c r="I48" s="273" t="str">
        <f t="shared" si="6"/>
        <v/>
      </c>
      <c r="J48" s="187"/>
    </row>
    <row r="49" spans="1:10">
      <c r="A49" s="271" t="str">
        <f t="shared" si="0"/>
        <v/>
      </c>
      <c r="B49" s="272" t="str">
        <f t="shared" si="1"/>
        <v/>
      </c>
      <c r="C49" s="306" t="str">
        <f t="shared" si="2"/>
        <v/>
      </c>
      <c r="D49" s="324" t="str">
        <f t="shared" si="3"/>
        <v/>
      </c>
      <c r="E49" s="325"/>
      <c r="F49" s="325"/>
      <c r="G49" s="273" t="str">
        <f t="shared" si="4"/>
        <v/>
      </c>
      <c r="H49" s="273" t="str">
        <f t="shared" si="5"/>
        <v/>
      </c>
      <c r="I49" s="273" t="str">
        <f t="shared" si="6"/>
        <v/>
      </c>
      <c r="J49" s="187"/>
    </row>
    <row r="50" spans="1:10">
      <c r="A50" s="271" t="str">
        <f t="shared" si="0"/>
        <v/>
      </c>
      <c r="B50" s="272" t="str">
        <f t="shared" si="1"/>
        <v/>
      </c>
      <c r="C50" s="306" t="str">
        <f t="shared" si="2"/>
        <v/>
      </c>
      <c r="D50" s="324" t="str">
        <f t="shared" si="3"/>
        <v/>
      </c>
      <c r="E50" s="325"/>
      <c r="F50" s="325"/>
      <c r="G50" s="273" t="str">
        <f t="shared" si="4"/>
        <v/>
      </c>
      <c r="H50" s="273" t="str">
        <f t="shared" si="5"/>
        <v/>
      </c>
      <c r="I50" s="273" t="str">
        <f t="shared" si="6"/>
        <v/>
      </c>
      <c r="J50" s="187"/>
    </row>
    <row r="51" spans="1:10">
      <c r="A51" s="271" t="str">
        <f t="shared" si="0"/>
        <v/>
      </c>
      <c r="B51" s="272" t="str">
        <f t="shared" si="1"/>
        <v/>
      </c>
      <c r="C51" s="306" t="str">
        <f t="shared" si="2"/>
        <v/>
      </c>
      <c r="D51" s="324" t="str">
        <f t="shared" si="3"/>
        <v/>
      </c>
      <c r="E51" s="325"/>
      <c r="F51" s="325"/>
      <c r="G51" s="273" t="str">
        <f t="shared" si="4"/>
        <v/>
      </c>
      <c r="H51" s="273" t="str">
        <f t="shared" si="5"/>
        <v/>
      </c>
      <c r="I51" s="273" t="str">
        <f t="shared" si="6"/>
        <v/>
      </c>
      <c r="J51" s="187"/>
    </row>
    <row r="52" spans="1:10">
      <c r="A52" s="271" t="str">
        <f t="shared" si="0"/>
        <v/>
      </c>
      <c r="B52" s="272" t="str">
        <f t="shared" si="1"/>
        <v/>
      </c>
      <c r="C52" s="306" t="str">
        <f t="shared" si="2"/>
        <v/>
      </c>
      <c r="D52" s="324" t="str">
        <f t="shared" si="3"/>
        <v/>
      </c>
      <c r="E52" s="325"/>
      <c r="F52" s="325"/>
      <c r="G52" s="273" t="str">
        <f t="shared" si="4"/>
        <v/>
      </c>
      <c r="H52" s="273" t="str">
        <f t="shared" si="5"/>
        <v/>
      </c>
      <c r="I52" s="273" t="str">
        <f t="shared" si="6"/>
        <v/>
      </c>
      <c r="J52" s="187"/>
    </row>
    <row r="53" spans="1:10">
      <c r="A53" s="271" t="str">
        <f t="shared" si="0"/>
        <v/>
      </c>
      <c r="B53" s="272" t="str">
        <f t="shared" si="1"/>
        <v/>
      </c>
      <c r="C53" s="306" t="str">
        <f t="shared" si="2"/>
        <v/>
      </c>
      <c r="D53" s="324" t="str">
        <f t="shared" si="3"/>
        <v/>
      </c>
      <c r="E53" s="325"/>
      <c r="F53" s="325"/>
      <c r="G53" s="273" t="str">
        <f t="shared" si="4"/>
        <v/>
      </c>
      <c r="H53" s="273" t="str">
        <f t="shared" si="5"/>
        <v/>
      </c>
      <c r="I53" s="273" t="str">
        <f t="shared" si="6"/>
        <v/>
      </c>
      <c r="J53" s="187"/>
    </row>
    <row r="54" spans="1:10">
      <c r="A54" s="271" t="str">
        <f t="shared" si="0"/>
        <v/>
      </c>
      <c r="B54" s="272" t="str">
        <f t="shared" si="1"/>
        <v/>
      </c>
      <c r="C54" s="306" t="str">
        <f t="shared" si="2"/>
        <v/>
      </c>
      <c r="D54" s="324" t="str">
        <f t="shared" si="3"/>
        <v/>
      </c>
      <c r="E54" s="325"/>
      <c r="F54" s="325"/>
      <c r="G54" s="273" t="str">
        <f t="shared" si="4"/>
        <v/>
      </c>
      <c r="H54" s="273" t="str">
        <f t="shared" si="5"/>
        <v/>
      </c>
      <c r="I54" s="273" t="str">
        <f t="shared" si="6"/>
        <v/>
      </c>
      <c r="J54" s="187"/>
    </row>
    <row r="55" spans="1:10">
      <c r="A55" s="271" t="str">
        <f t="shared" si="0"/>
        <v/>
      </c>
      <c r="B55" s="272" t="str">
        <f t="shared" si="1"/>
        <v/>
      </c>
      <c r="C55" s="306" t="str">
        <f t="shared" si="2"/>
        <v/>
      </c>
      <c r="D55" s="324" t="str">
        <f t="shared" si="3"/>
        <v/>
      </c>
      <c r="E55" s="325"/>
      <c r="F55" s="325"/>
      <c r="G55" s="273" t="str">
        <f t="shared" si="4"/>
        <v/>
      </c>
      <c r="H55" s="273" t="str">
        <f t="shared" si="5"/>
        <v/>
      </c>
      <c r="I55" s="273" t="str">
        <f t="shared" si="6"/>
        <v/>
      </c>
      <c r="J55" s="187"/>
    </row>
    <row r="56" spans="1:10">
      <c r="A56" s="271" t="str">
        <f t="shared" si="0"/>
        <v/>
      </c>
      <c r="B56" s="272" t="str">
        <f t="shared" si="1"/>
        <v/>
      </c>
      <c r="C56" s="306" t="str">
        <f t="shared" si="2"/>
        <v/>
      </c>
      <c r="D56" s="324" t="str">
        <f t="shared" si="3"/>
        <v/>
      </c>
      <c r="E56" s="325"/>
      <c r="F56" s="325"/>
      <c r="G56" s="273" t="str">
        <f t="shared" si="4"/>
        <v/>
      </c>
      <c r="H56" s="273" t="str">
        <f t="shared" si="5"/>
        <v/>
      </c>
      <c r="I56" s="273" t="str">
        <f t="shared" si="6"/>
        <v/>
      </c>
      <c r="J56" s="187"/>
    </row>
    <row r="57" spans="1:10">
      <c r="A57" s="271" t="str">
        <f t="shared" si="0"/>
        <v/>
      </c>
      <c r="B57" s="272" t="str">
        <f t="shared" si="1"/>
        <v/>
      </c>
      <c r="C57" s="306" t="str">
        <f t="shared" si="2"/>
        <v/>
      </c>
      <c r="D57" s="324" t="str">
        <f t="shared" si="3"/>
        <v/>
      </c>
      <c r="E57" s="325"/>
      <c r="F57" s="325"/>
      <c r="G57" s="273" t="str">
        <f t="shared" si="4"/>
        <v/>
      </c>
      <c r="H57" s="273" t="str">
        <f t="shared" si="5"/>
        <v/>
      </c>
      <c r="I57" s="273" t="str">
        <f t="shared" si="6"/>
        <v/>
      </c>
      <c r="J57" s="187"/>
    </row>
    <row r="58" spans="1:10">
      <c r="A58" s="271" t="str">
        <f t="shared" si="0"/>
        <v/>
      </c>
      <c r="B58" s="272" t="str">
        <f t="shared" si="1"/>
        <v/>
      </c>
      <c r="C58" s="306" t="str">
        <f t="shared" si="2"/>
        <v/>
      </c>
      <c r="D58" s="324" t="str">
        <f t="shared" si="3"/>
        <v/>
      </c>
      <c r="E58" s="325"/>
      <c r="F58" s="325"/>
      <c r="G58" s="273" t="str">
        <f t="shared" si="4"/>
        <v/>
      </c>
      <c r="H58" s="273" t="str">
        <f t="shared" si="5"/>
        <v/>
      </c>
      <c r="I58" s="273" t="str">
        <f t="shared" si="6"/>
        <v/>
      </c>
      <c r="J58" s="187"/>
    </row>
    <row r="59" spans="1:10">
      <c r="A59" s="271" t="str">
        <f t="shared" si="0"/>
        <v/>
      </c>
      <c r="B59" s="272" t="str">
        <f t="shared" si="1"/>
        <v/>
      </c>
      <c r="C59" s="306" t="str">
        <f t="shared" si="2"/>
        <v/>
      </c>
      <c r="D59" s="324" t="str">
        <f t="shared" si="3"/>
        <v/>
      </c>
      <c r="E59" s="325"/>
      <c r="F59" s="325"/>
      <c r="G59" s="273" t="str">
        <f t="shared" si="4"/>
        <v/>
      </c>
      <c r="H59" s="273" t="str">
        <f t="shared" si="5"/>
        <v/>
      </c>
      <c r="I59" s="273" t="str">
        <f t="shared" si="6"/>
        <v/>
      </c>
      <c r="J59" s="187"/>
    </row>
    <row r="60" spans="1:10">
      <c r="A60" s="271" t="str">
        <f t="shared" si="0"/>
        <v/>
      </c>
      <c r="B60" s="272" t="str">
        <f t="shared" si="1"/>
        <v/>
      </c>
      <c r="C60" s="306" t="str">
        <f t="shared" si="2"/>
        <v/>
      </c>
      <c r="D60" s="324" t="str">
        <f t="shared" si="3"/>
        <v/>
      </c>
      <c r="E60" s="325"/>
      <c r="F60" s="325"/>
      <c r="G60" s="273" t="str">
        <f t="shared" si="4"/>
        <v/>
      </c>
      <c r="H60" s="273" t="str">
        <f t="shared" si="5"/>
        <v/>
      </c>
      <c r="I60" s="273" t="str">
        <f t="shared" si="6"/>
        <v/>
      </c>
      <c r="J60" s="187"/>
    </row>
    <row r="61" spans="1:10">
      <c r="A61" s="271" t="str">
        <f t="shared" si="0"/>
        <v/>
      </c>
      <c r="B61" s="272" t="str">
        <f t="shared" si="1"/>
        <v/>
      </c>
      <c r="C61" s="306" t="str">
        <f t="shared" si="2"/>
        <v/>
      </c>
      <c r="D61" s="324" t="str">
        <f t="shared" si="3"/>
        <v/>
      </c>
      <c r="E61" s="325"/>
      <c r="F61" s="325"/>
      <c r="G61" s="273" t="str">
        <f t="shared" si="4"/>
        <v/>
      </c>
      <c r="H61" s="273" t="str">
        <f t="shared" si="5"/>
        <v/>
      </c>
      <c r="I61" s="273" t="str">
        <f t="shared" si="6"/>
        <v/>
      </c>
      <c r="J61" s="187"/>
    </row>
    <row r="62" spans="1:10">
      <c r="A62" s="271" t="str">
        <f t="shared" si="0"/>
        <v/>
      </c>
      <c r="B62" s="272" t="str">
        <f t="shared" si="1"/>
        <v/>
      </c>
      <c r="C62" s="306" t="str">
        <f t="shared" si="2"/>
        <v/>
      </c>
      <c r="D62" s="324" t="str">
        <f t="shared" si="3"/>
        <v/>
      </c>
      <c r="E62" s="325"/>
      <c r="F62" s="325"/>
      <c r="G62" s="273" t="str">
        <f t="shared" si="4"/>
        <v/>
      </c>
      <c r="H62" s="273" t="str">
        <f t="shared" si="5"/>
        <v/>
      </c>
      <c r="I62" s="273" t="str">
        <f t="shared" si="6"/>
        <v/>
      </c>
      <c r="J62" s="187"/>
    </row>
    <row r="63" spans="1:10">
      <c r="A63" s="271" t="str">
        <f t="shared" si="0"/>
        <v/>
      </c>
      <c r="B63" s="272" t="str">
        <f t="shared" si="1"/>
        <v/>
      </c>
      <c r="C63" s="306" t="str">
        <f t="shared" si="2"/>
        <v/>
      </c>
      <c r="D63" s="324" t="str">
        <f t="shared" si="3"/>
        <v/>
      </c>
      <c r="E63" s="325"/>
      <c r="F63" s="325"/>
      <c r="G63" s="273" t="str">
        <f t="shared" si="4"/>
        <v/>
      </c>
      <c r="H63" s="273" t="str">
        <f t="shared" si="5"/>
        <v/>
      </c>
      <c r="I63" s="273" t="str">
        <f t="shared" si="6"/>
        <v/>
      </c>
      <c r="J63" s="187"/>
    </row>
    <row r="64" spans="1:10">
      <c r="A64" s="271" t="str">
        <f t="shared" si="0"/>
        <v/>
      </c>
      <c r="B64" s="272" t="str">
        <f t="shared" si="1"/>
        <v/>
      </c>
      <c r="C64" s="306" t="str">
        <f t="shared" si="2"/>
        <v/>
      </c>
      <c r="D64" s="324" t="str">
        <f t="shared" si="3"/>
        <v/>
      </c>
      <c r="E64" s="325"/>
      <c r="F64" s="325"/>
      <c r="G64" s="273" t="str">
        <f t="shared" si="4"/>
        <v/>
      </c>
      <c r="H64" s="273" t="str">
        <f t="shared" si="5"/>
        <v/>
      </c>
      <c r="I64" s="273" t="str">
        <f t="shared" si="6"/>
        <v/>
      </c>
      <c r="J64" s="187"/>
    </row>
    <row r="65" spans="1:10">
      <c r="A65" s="271" t="str">
        <f t="shared" si="0"/>
        <v/>
      </c>
      <c r="B65" s="272" t="str">
        <f t="shared" si="1"/>
        <v/>
      </c>
      <c r="C65" s="306" t="str">
        <f t="shared" si="2"/>
        <v/>
      </c>
      <c r="D65" s="324" t="str">
        <f t="shared" si="3"/>
        <v/>
      </c>
      <c r="E65" s="325"/>
      <c r="F65" s="325"/>
      <c r="G65" s="273" t="str">
        <f t="shared" si="4"/>
        <v/>
      </c>
      <c r="H65" s="273" t="str">
        <f t="shared" si="5"/>
        <v/>
      </c>
      <c r="I65" s="273" t="str">
        <f t="shared" si="6"/>
        <v/>
      </c>
      <c r="J65" s="187"/>
    </row>
    <row r="66" spans="1:10">
      <c r="A66" s="271" t="str">
        <f t="shared" si="0"/>
        <v/>
      </c>
      <c r="B66" s="272" t="str">
        <f t="shared" si="1"/>
        <v/>
      </c>
      <c r="C66" s="306" t="str">
        <f t="shared" si="2"/>
        <v/>
      </c>
      <c r="D66" s="324" t="str">
        <f t="shared" si="3"/>
        <v/>
      </c>
      <c r="E66" s="325"/>
      <c r="F66" s="325"/>
      <c r="G66" s="273" t="str">
        <f t="shared" si="4"/>
        <v/>
      </c>
      <c r="H66" s="273" t="str">
        <f t="shared" si="5"/>
        <v/>
      </c>
      <c r="I66" s="273" t="str">
        <f t="shared" si="6"/>
        <v/>
      </c>
      <c r="J66" s="187"/>
    </row>
    <row r="67" spans="1:10">
      <c r="A67" s="271" t="str">
        <f t="shared" si="0"/>
        <v/>
      </c>
      <c r="B67" s="272" t="str">
        <f t="shared" si="1"/>
        <v/>
      </c>
      <c r="C67" s="306" t="str">
        <f t="shared" si="2"/>
        <v/>
      </c>
      <c r="D67" s="324" t="str">
        <f t="shared" si="3"/>
        <v/>
      </c>
      <c r="E67" s="325"/>
      <c r="F67" s="325"/>
      <c r="G67" s="273" t="str">
        <f t="shared" si="4"/>
        <v/>
      </c>
      <c r="H67" s="273" t="str">
        <f t="shared" si="5"/>
        <v/>
      </c>
      <c r="I67" s="273" t="str">
        <f t="shared" si="6"/>
        <v/>
      </c>
      <c r="J67" s="187"/>
    </row>
    <row r="68" spans="1:10">
      <c r="A68" s="271" t="str">
        <f t="shared" si="0"/>
        <v/>
      </c>
      <c r="B68" s="272" t="str">
        <f t="shared" si="1"/>
        <v/>
      </c>
      <c r="C68" s="306" t="str">
        <f t="shared" si="2"/>
        <v/>
      </c>
      <c r="D68" s="324" t="str">
        <f t="shared" si="3"/>
        <v/>
      </c>
      <c r="E68" s="325"/>
      <c r="F68" s="325"/>
      <c r="G68" s="273" t="str">
        <f t="shared" si="4"/>
        <v/>
      </c>
      <c r="H68" s="273" t="str">
        <f t="shared" si="5"/>
        <v/>
      </c>
      <c r="I68" s="273" t="str">
        <f t="shared" si="6"/>
        <v/>
      </c>
      <c r="J68" s="187"/>
    </row>
    <row r="69" spans="1:10">
      <c r="A69" s="271" t="str">
        <f t="shared" si="0"/>
        <v/>
      </c>
      <c r="B69" s="272" t="str">
        <f t="shared" si="1"/>
        <v/>
      </c>
      <c r="C69" s="306" t="str">
        <f t="shared" si="2"/>
        <v/>
      </c>
      <c r="D69" s="324" t="str">
        <f t="shared" si="3"/>
        <v/>
      </c>
      <c r="E69" s="325"/>
      <c r="F69" s="325"/>
      <c r="G69" s="273" t="str">
        <f t="shared" si="4"/>
        <v/>
      </c>
      <c r="H69" s="273" t="str">
        <f t="shared" si="5"/>
        <v/>
      </c>
      <c r="I69" s="273" t="str">
        <f t="shared" si="6"/>
        <v/>
      </c>
      <c r="J69" s="187"/>
    </row>
    <row r="70" spans="1:10">
      <c r="A70" s="271" t="str">
        <f t="shared" si="0"/>
        <v/>
      </c>
      <c r="B70" s="272" t="str">
        <f t="shared" si="1"/>
        <v/>
      </c>
      <c r="C70" s="306" t="str">
        <f t="shared" si="2"/>
        <v/>
      </c>
      <c r="D70" s="324" t="str">
        <f t="shared" si="3"/>
        <v/>
      </c>
      <c r="E70" s="325"/>
      <c r="F70" s="325"/>
      <c r="G70" s="273" t="str">
        <f t="shared" si="4"/>
        <v/>
      </c>
      <c r="H70" s="273" t="str">
        <f t="shared" si="5"/>
        <v/>
      </c>
      <c r="I70" s="273" t="str">
        <f t="shared" si="6"/>
        <v/>
      </c>
      <c r="J70" s="187"/>
    </row>
    <row r="71" spans="1:10">
      <c r="A71" s="271" t="str">
        <f t="shared" si="0"/>
        <v/>
      </c>
      <c r="B71" s="272" t="str">
        <f t="shared" si="1"/>
        <v/>
      </c>
      <c r="C71" s="306" t="str">
        <f t="shared" si="2"/>
        <v/>
      </c>
      <c r="D71" s="324" t="str">
        <f t="shared" si="3"/>
        <v/>
      </c>
      <c r="E71" s="325"/>
      <c r="F71" s="325"/>
      <c r="G71" s="273" t="str">
        <f t="shared" si="4"/>
        <v/>
      </c>
      <c r="H71" s="273" t="str">
        <f t="shared" si="5"/>
        <v/>
      </c>
      <c r="I71" s="273" t="str">
        <f t="shared" si="6"/>
        <v/>
      </c>
      <c r="J71" s="187"/>
    </row>
    <row r="72" spans="1:10">
      <c r="A72" s="271" t="str">
        <f t="shared" ref="A72:A135" si="7">IF(ROW()-7&lt;=筆數,VLOOKUP(ROW()-7,日記表,3,FALSE),"")</f>
        <v/>
      </c>
      <c r="B72" s="272" t="str">
        <f t="shared" ref="B72:B135" si="8">IF(ROW()-7&lt;=筆數,VLOOKUP(ROW()-7,日記表,4,FALSE),"")</f>
        <v/>
      </c>
      <c r="C72" s="306" t="str">
        <f t="shared" ref="C72:C135" si="9">IF(ROW()-7&lt;=筆數,VLOOKUP(ROW()-7,日記表,10,FALSE),"")</f>
        <v/>
      </c>
      <c r="D72" s="324" t="str">
        <f t="shared" ref="D72:D135" si="10">IF(ROW()-7&lt;=筆數,VLOOKUP(ROW()-7,日記表,11,FALSE),"")</f>
        <v/>
      </c>
      <c r="E72" s="325"/>
      <c r="F72" s="325"/>
      <c r="G72" s="273" t="str">
        <f t="shared" ref="G72:G135" si="11">IF(ROW()-7&lt;=筆數,VLOOKUP(ROW()-7,日記表,12,FALSE),"")</f>
        <v/>
      </c>
      <c r="H72" s="273" t="str">
        <f t="shared" ref="H72:H135" si="12">IF(ROW()-7&lt;=筆數,VLOOKUP(ROW()-7,日記表,13,FALSE),"")</f>
        <v/>
      </c>
      <c r="I72" s="273" t="str">
        <f t="shared" ref="I72:I135" si="13">IF(A72="","",IF(DC="借",I71+G72-H72,I71+H72-G72))</f>
        <v/>
      </c>
      <c r="J72" s="187"/>
    </row>
    <row r="73" spans="1:10">
      <c r="A73" s="271" t="str">
        <f t="shared" si="7"/>
        <v/>
      </c>
      <c r="B73" s="272" t="str">
        <f t="shared" si="8"/>
        <v/>
      </c>
      <c r="C73" s="306" t="str">
        <f t="shared" si="9"/>
        <v/>
      </c>
      <c r="D73" s="324" t="str">
        <f t="shared" si="10"/>
        <v/>
      </c>
      <c r="E73" s="325"/>
      <c r="F73" s="325"/>
      <c r="G73" s="273" t="str">
        <f t="shared" si="11"/>
        <v/>
      </c>
      <c r="H73" s="273" t="str">
        <f t="shared" si="12"/>
        <v/>
      </c>
      <c r="I73" s="273" t="str">
        <f t="shared" si="13"/>
        <v/>
      </c>
      <c r="J73" s="187"/>
    </row>
    <row r="74" spans="1:10">
      <c r="A74" s="271" t="str">
        <f t="shared" si="7"/>
        <v/>
      </c>
      <c r="B74" s="272" t="str">
        <f t="shared" si="8"/>
        <v/>
      </c>
      <c r="C74" s="306" t="str">
        <f t="shared" si="9"/>
        <v/>
      </c>
      <c r="D74" s="324" t="str">
        <f t="shared" si="10"/>
        <v/>
      </c>
      <c r="E74" s="325"/>
      <c r="F74" s="325"/>
      <c r="G74" s="273" t="str">
        <f t="shared" si="11"/>
        <v/>
      </c>
      <c r="H74" s="273" t="str">
        <f t="shared" si="12"/>
        <v/>
      </c>
      <c r="I74" s="273" t="str">
        <f t="shared" si="13"/>
        <v/>
      </c>
      <c r="J74" s="187"/>
    </row>
    <row r="75" spans="1:10">
      <c r="A75" s="271" t="str">
        <f t="shared" si="7"/>
        <v/>
      </c>
      <c r="B75" s="272" t="str">
        <f t="shared" si="8"/>
        <v/>
      </c>
      <c r="C75" s="306" t="str">
        <f t="shared" si="9"/>
        <v/>
      </c>
      <c r="D75" s="324" t="str">
        <f t="shared" si="10"/>
        <v/>
      </c>
      <c r="E75" s="325"/>
      <c r="F75" s="325"/>
      <c r="G75" s="273" t="str">
        <f t="shared" si="11"/>
        <v/>
      </c>
      <c r="H75" s="273" t="str">
        <f t="shared" si="12"/>
        <v/>
      </c>
      <c r="I75" s="273" t="str">
        <f t="shared" si="13"/>
        <v/>
      </c>
      <c r="J75" s="187"/>
    </row>
    <row r="76" spans="1:10">
      <c r="A76" s="271" t="str">
        <f t="shared" si="7"/>
        <v/>
      </c>
      <c r="B76" s="272" t="str">
        <f t="shared" si="8"/>
        <v/>
      </c>
      <c r="C76" s="306" t="str">
        <f t="shared" si="9"/>
        <v/>
      </c>
      <c r="D76" s="324" t="str">
        <f t="shared" si="10"/>
        <v/>
      </c>
      <c r="E76" s="325"/>
      <c r="F76" s="325"/>
      <c r="G76" s="273" t="str">
        <f t="shared" si="11"/>
        <v/>
      </c>
      <c r="H76" s="273" t="str">
        <f t="shared" si="12"/>
        <v/>
      </c>
      <c r="I76" s="273" t="str">
        <f t="shared" si="13"/>
        <v/>
      </c>
      <c r="J76" s="187"/>
    </row>
    <row r="77" spans="1:10">
      <c r="A77" s="271" t="str">
        <f t="shared" si="7"/>
        <v/>
      </c>
      <c r="B77" s="272" t="str">
        <f t="shared" si="8"/>
        <v/>
      </c>
      <c r="C77" s="306" t="str">
        <f t="shared" si="9"/>
        <v/>
      </c>
      <c r="D77" s="324" t="str">
        <f t="shared" si="10"/>
        <v/>
      </c>
      <c r="E77" s="325"/>
      <c r="F77" s="325"/>
      <c r="G77" s="273" t="str">
        <f t="shared" si="11"/>
        <v/>
      </c>
      <c r="H77" s="273" t="str">
        <f t="shared" si="12"/>
        <v/>
      </c>
      <c r="I77" s="273" t="str">
        <f t="shared" si="13"/>
        <v/>
      </c>
      <c r="J77" s="187"/>
    </row>
    <row r="78" spans="1:10">
      <c r="A78" s="271" t="str">
        <f t="shared" si="7"/>
        <v/>
      </c>
      <c r="B78" s="272" t="str">
        <f t="shared" si="8"/>
        <v/>
      </c>
      <c r="C78" s="306" t="str">
        <f t="shared" si="9"/>
        <v/>
      </c>
      <c r="D78" s="324" t="str">
        <f t="shared" si="10"/>
        <v/>
      </c>
      <c r="E78" s="325"/>
      <c r="F78" s="325"/>
      <c r="G78" s="273" t="str">
        <f t="shared" si="11"/>
        <v/>
      </c>
      <c r="H78" s="273" t="str">
        <f t="shared" si="12"/>
        <v/>
      </c>
      <c r="I78" s="273" t="str">
        <f t="shared" si="13"/>
        <v/>
      </c>
      <c r="J78" s="187"/>
    </row>
    <row r="79" spans="1:10">
      <c r="A79" s="271" t="str">
        <f t="shared" si="7"/>
        <v/>
      </c>
      <c r="B79" s="272" t="str">
        <f t="shared" si="8"/>
        <v/>
      </c>
      <c r="C79" s="306" t="str">
        <f t="shared" si="9"/>
        <v/>
      </c>
      <c r="D79" s="324" t="str">
        <f t="shared" si="10"/>
        <v/>
      </c>
      <c r="E79" s="325"/>
      <c r="F79" s="325"/>
      <c r="G79" s="273" t="str">
        <f t="shared" si="11"/>
        <v/>
      </c>
      <c r="H79" s="273" t="str">
        <f t="shared" si="12"/>
        <v/>
      </c>
      <c r="I79" s="273" t="str">
        <f t="shared" si="13"/>
        <v/>
      </c>
      <c r="J79" s="187"/>
    </row>
    <row r="80" spans="1:10">
      <c r="A80" s="271" t="str">
        <f t="shared" si="7"/>
        <v/>
      </c>
      <c r="B80" s="272" t="str">
        <f t="shared" si="8"/>
        <v/>
      </c>
      <c r="C80" s="306" t="str">
        <f t="shared" si="9"/>
        <v/>
      </c>
      <c r="D80" s="324" t="str">
        <f t="shared" si="10"/>
        <v/>
      </c>
      <c r="E80" s="325"/>
      <c r="F80" s="325"/>
      <c r="G80" s="273" t="str">
        <f t="shared" si="11"/>
        <v/>
      </c>
      <c r="H80" s="273" t="str">
        <f t="shared" si="12"/>
        <v/>
      </c>
      <c r="I80" s="273" t="str">
        <f t="shared" si="13"/>
        <v/>
      </c>
      <c r="J80" s="187"/>
    </row>
    <row r="81" spans="1:10">
      <c r="A81" s="271" t="str">
        <f t="shared" si="7"/>
        <v/>
      </c>
      <c r="B81" s="272" t="str">
        <f t="shared" si="8"/>
        <v/>
      </c>
      <c r="C81" s="306" t="str">
        <f t="shared" si="9"/>
        <v/>
      </c>
      <c r="D81" s="324" t="str">
        <f t="shared" si="10"/>
        <v/>
      </c>
      <c r="E81" s="325"/>
      <c r="F81" s="325"/>
      <c r="G81" s="273" t="str">
        <f t="shared" si="11"/>
        <v/>
      </c>
      <c r="H81" s="273" t="str">
        <f t="shared" si="12"/>
        <v/>
      </c>
      <c r="I81" s="273" t="str">
        <f t="shared" si="13"/>
        <v/>
      </c>
      <c r="J81" s="187"/>
    </row>
    <row r="82" spans="1:10">
      <c r="A82" s="271" t="str">
        <f t="shared" si="7"/>
        <v/>
      </c>
      <c r="B82" s="272" t="str">
        <f t="shared" si="8"/>
        <v/>
      </c>
      <c r="C82" s="306" t="str">
        <f t="shared" si="9"/>
        <v/>
      </c>
      <c r="D82" s="324" t="str">
        <f t="shared" si="10"/>
        <v/>
      </c>
      <c r="E82" s="325"/>
      <c r="F82" s="325"/>
      <c r="G82" s="273" t="str">
        <f t="shared" si="11"/>
        <v/>
      </c>
      <c r="H82" s="273" t="str">
        <f t="shared" si="12"/>
        <v/>
      </c>
      <c r="I82" s="273" t="str">
        <f t="shared" si="13"/>
        <v/>
      </c>
      <c r="J82" s="187"/>
    </row>
    <row r="83" spans="1:10">
      <c r="A83" s="271" t="str">
        <f t="shared" si="7"/>
        <v/>
      </c>
      <c r="B83" s="272" t="str">
        <f t="shared" si="8"/>
        <v/>
      </c>
      <c r="C83" s="306" t="str">
        <f t="shared" si="9"/>
        <v/>
      </c>
      <c r="D83" s="324" t="str">
        <f t="shared" si="10"/>
        <v/>
      </c>
      <c r="E83" s="325"/>
      <c r="F83" s="325"/>
      <c r="G83" s="273" t="str">
        <f t="shared" si="11"/>
        <v/>
      </c>
      <c r="H83" s="273" t="str">
        <f t="shared" si="12"/>
        <v/>
      </c>
      <c r="I83" s="273" t="str">
        <f t="shared" si="13"/>
        <v/>
      </c>
      <c r="J83" s="187"/>
    </row>
    <row r="84" spans="1:10">
      <c r="A84" s="271" t="str">
        <f t="shared" si="7"/>
        <v/>
      </c>
      <c r="B84" s="272" t="str">
        <f t="shared" si="8"/>
        <v/>
      </c>
      <c r="C84" s="306" t="str">
        <f t="shared" si="9"/>
        <v/>
      </c>
      <c r="D84" s="324" t="str">
        <f t="shared" si="10"/>
        <v/>
      </c>
      <c r="E84" s="325"/>
      <c r="F84" s="325"/>
      <c r="G84" s="273" t="str">
        <f t="shared" si="11"/>
        <v/>
      </c>
      <c r="H84" s="273" t="str">
        <f t="shared" si="12"/>
        <v/>
      </c>
      <c r="I84" s="273" t="str">
        <f t="shared" si="13"/>
        <v/>
      </c>
      <c r="J84" s="187"/>
    </row>
    <row r="85" spans="1:10">
      <c r="A85" s="271" t="str">
        <f t="shared" si="7"/>
        <v/>
      </c>
      <c r="B85" s="272" t="str">
        <f t="shared" si="8"/>
        <v/>
      </c>
      <c r="C85" s="306" t="str">
        <f t="shared" si="9"/>
        <v/>
      </c>
      <c r="D85" s="324" t="str">
        <f t="shared" si="10"/>
        <v/>
      </c>
      <c r="E85" s="325"/>
      <c r="F85" s="325"/>
      <c r="G85" s="273" t="str">
        <f t="shared" si="11"/>
        <v/>
      </c>
      <c r="H85" s="273" t="str">
        <f t="shared" si="12"/>
        <v/>
      </c>
      <c r="I85" s="273" t="str">
        <f t="shared" si="13"/>
        <v/>
      </c>
      <c r="J85" s="187"/>
    </row>
    <row r="86" spans="1:10">
      <c r="A86" s="271" t="str">
        <f t="shared" si="7"/>
        <v/>
      </c>
      <c r="B86" s="272" t="str">
        <f t="shared" si="8"/>
        <v/>
      </c>
      <c r="C86" s="306" t="str">
        <f t="shared" si="9"/>
        <v/>
      </c>
      <c r="D86" s="324" t="str">
        <f t="shared" si="10"/>
        <v/>
      </c>
      <c r="E86" s="325"/>
      <c r="F86" s="325"/>
      <c r="G86" s="273" t="str">
        <f t="shared" si="11"/>
        <v/>
      </c>
      <c r="H86" s="273" t="str">
        <f t="shared" si="12"/>
        <v/>
      </c>
      <c r="I86" s="273" t="str">
        <f t="shared" si="13"/>
        <v/>
      </c>
      <c r="J86" s="187"/>
    </row>
    <row r="87" spans="1:10">
      <c r="A87" s="271" t="str">
        <f t="shared" si="7"/>
        <v/>
      </c>
      <c r="B87" s="272" t="str">
        <f t="shared" si="8"/>
        <v/>
      </c>
      <c r="C87" s="306" t="str">
        <f t="shared" si="9"/>
        <v/>
      </c>
      <c r="D87" s="324" t="str">
        <f t="shared" si="10"/>
        <v/>
      </c>
      <c r="E87" s="325"/>
      <c r="F87" s="325"/>
      <c r="G87" s="273" t="str">
        <f t="shared" si="11"/>
        <v/>
      </c>
      <c r="H87" s="273" t="str">
        <f t="shared" si="12"/>
        <v/>
      </c>
      <c r="I87" s="273" t="str">
        <f t="shared" si="13"/>
        <v/>
      </c>
      <c r="J87" s="187"/>
    </row>
    <row r="88" spans="1:10">
      <c r="A88" s="271" t="str">
        <f t="shared" si="7"/>
        <v/>
      </c>
      <c r="B88" s="272" t="str">
        <f t="shared" si="8"/>
        <v/>
      </c>
      <c r="C88" s="306" t="str">
        <f t="shared" si="9"/>
        <v/>
      </c>
      <c r="D88" s="324" t="str">
        <f t="shared" si="10"/>
        <v/>
      </c>
      <c r="E88" s="325"/>
      <c r="F88" s="325"/>
      <c r="G88" s="273" t="str">
        <f t="shared" si="11"/>
        <v/>
      </c>
      <c r="H88" s="273" t="str">
        <f t="shared" si="12"/>
        <v/>
      </c>
      <c r="I88" s="273" t="str">
        <f t="shared" si="13"/>
        <v/>
      </c>
      <c r="J88" s="187"/>
    </row>
    <row r="89" spans="1:10">
      <c r="A89" s="271" t="str">
        <f t="shared" si="7"/>
        <v/>
      </c>
      <c r="B89" s="272" t="str">
        <f t="shared" si="8"/>
        <v/>
      </c>
      <c r="C89" s="306" t="str">
        <f t="shared" si="9"/>
        <v/>
      </c>
      <c r="D89" s="324" t="str">
        <f t="shared" si="10"/>
        <v/>
      </c>
      <c r="E89" s="325"/>
      <c r="F89" s="325"/>
      <c r="G89" s="273" t="str">
        <f t="shared" si="11"/>
        <v/>
      </c>
      <c r="H89" s="273" t="str">
        <f t="shared" si="12"/>
        <v/>
      </c>
      <c r="I89" s="273" t="str">
        <f t="shared" si="13"/>
        <v/>
      </c>
      <c r="J89" s="187"/>
    </row>
    <row r="90" spans="1:10">
      <c r="A90" s="271" t="str">
        <f t="shared" si="7"/>
        <v/>
      </c>
      <c r="B90" s="272" t="str">
        <f t="shared" si="8"/>
        <v/>
      </c>
      <c r="C90" s="306" t="str">
        <f t="shared" si="9"/>
        <v/>
      </c>
      <c r="D90" s="324" t="str">
        <f t="shared" si="10"/>
        <v/>
      </c>
      <c r="E90" s="325"/>
      <c r="F90" s="325"/>
      <c r="G90" s="273" t="str">
        <f t="shared" si="11"/>
        <v/>
      </c>
      <c r="H90" s="273" t="str">
        <f t="shared" si="12"/>
        <v/>
      </c>
      <c r="I90" s="273" t="str">
        <f t="shared" si="13"/>
        <v/>
      </c>
      <c r="J90" s="187"/>
    </row>
    <row r="91" spans="1:10">
      <c r="A91" s="271" t="str">
        <f t="shared" si="7"/>
        <v/>
      </c>
      <c r="B91" s="272" t="str">
        <f t="shared" si="8"/>
        <v/>
      </c>
      <c r="C91" s="306" t="str">
        <f t="shared" si="9"/>
        <v/>
      </c>
      <c r="D91" s="324" t="str">
        <f t="shared" si="10"/>
        <v/>
      </c>
      <c r="E91" s="325"/>
      <c r="F91" s="325"/>
      <c r="G91" s="273" t="str">
        <f t="shared" si="11"/>
        <v/>
      </c>
      <c r="H91" s="273" t="str">
        <f t="shared" si="12"/>
        <v/>
      </c>
      <c r="I91" s="273" t="str">
        <f t="shared" si="13"/>
        <v/>
      </c>
      <c r="J91" s="187"/>
    </row>
    <row r="92" spans="1:10">
      <c r="A92" s="271" t="str">
        <f t="shared" si="7"/>
        <v/>
      </c>
      <c r="B92" s="272" t="str">
        <f t="shared" si="8"/>
        <v/>
      </c>
      <c r="C92" s="306" t="str">
        <f t="shared" si="9"/>
        <v/>
      </c>
      <c r="D92" s="324" t="str">
        <f t="shared" si="10"/>
        <v/>
      </c>
      <c r="E92" s="325"/>
      <c r="F92" s="325"/>
      <c r="G92" s="273" t="str">
        <f t="shared" si="11"/>
        <v/>
      </c>
      <c r="H92" s="273" t="str">
        <f t="shared" si="12"/>
        <v/>
      </c>
      <c r="I92" s="273" t="str">
        <f t="shared" si="13"/>
        <v/>
      </c>
      <c r="J92" s="187"/>
    </row>
    <row r="93" spans="1:10">
      <c r="A93" s="271" t="str">
        <f t="shared" si="7"/>
        <v/>
      </c>
      <c r="B93" s="272" t="str">
        <f t="shared" si="8"/>
        <v/>
      </c>
      <c r="C93" s="306" t="str">
        <f t="shared" si="9"/>
        <v/>
      </c>
      <c r="D93" s="324" t="str">
        <f t="shared" si="10"/>
        <v/>
      </c>
      <c r="E93" s="325"/>
      <c r="F93" s="325"/>
      <c r="G93" s="273" t="str">
        <f t="shared" si="11"/>
        <v/>
      </c>
      <c r="H93" s="273" t="str">
        <f t="shared" si="12"/>
        <v/>
      </c>
      <c r="I93" s="273" t="str">
        <f t="shared" si="13"/>
        <v/>
      </c>
      <c r="J93" s="187"/>
    </row>
    <row r="94" spans="1:10">
      <c r="A94" s="271" t="str">
        <f t="shared" si="7"/>
        <v/>
      </c>
      <c r="B94" s="272" t="str">
        <f t="shared" si="8"/>
        <v/>
      </c>
      <c r="C94" s="306" t="str">
        <f t="shared" si="9"/>
        <v/>
      </c>
      <c r="D94" s="324" t="str">
        <f t="shared" si="10"/>
        <v/>
      </c>
      <c r="E94" s="325"/>
      <c r="F94" s="325"/>
      <c r="G94" s="273" t="str">
        <f t="shared" si="11"/>
        <v/>
      </c>
      <c r="H94" s="273" t="str">
        <f t="shared" si="12"/>
        <v/>
      </c>
      <c r="I94" s="273" t="str">
        <f t="shared" si="13"/>
        <v/>
      </c>
      <c r="J94" s="187"/>
    </row>
    <row r="95" spans="1:10">
      <c r="A95" s="271" t="str">
        <f t="shared" si="7"/>
        <v/>
      </c>
      <c r="B95" s="272" t="str">
        <f t="shared" si="8"/>
        <v/>
      </c>
      <c r="C95" s="306" t="str">
        <f t="shared" si="9"/>
        <v/>
      </c>
      <c r="D95" s="324" t="str">
        <f t="shared" si="10"/>
        <v/>
      </c>
      <c r="E95" s="325"/>
      <c r="F95" s="325"/>
      <c r="G95" s="273" t="str">
        <f t="shared" si="11"/>
        <v/>
      </c>
      <c r="H95" s="273" t="str">
        <f t="shared" si="12"/>
        <v/>
      </c>
      <c r="I95" s="273" t="str">
        <f t="shared" si="13"/>
        <v/>
      </c>
      <c r="J95" s="187"/>
    </row>
    <row r="96" spans="1:10">
      <c r="A96" s="271" t="str">
        <f t="shared" si="7"/>
        <v/>
      </c>
      <c r="B96" s="272" t="str">
        <f t="shared" si="8"/>
        <v/>
      </c>
      <c r="C96" s="306" t="str">
        <f t="shared" si="9"/>
        <v/>
      </c>
      <c r="D96" s="324" t="str">
        <f t="shared" si="10"/>
        <v/>
      </c>
      <c r="E96" s="325"/>
      <c r="F96" s="325"/>
      <c r="G96" s="273" t="str">
        <f t="shared" si="11"/>
        <v/>
      </c>
      <c r="H96" s="273" t="str">
        <f t="shared" si="12"/>
        <v/>
      </c>
      <c r="I96" s="273" t="str">
        <f t="shared" si="13"/>
        <v/>
      </c>
      <c r="J96" s="187"/>
    </row>
    <row r="97" spans="1:10">
      <c r="A97" s="271" t="str">
        <f t="shared" si="7"/>
        <v/>
      </c>
      <c r="B97" s="272" t="str">
        <f t="shared" si="8"/>
        <v/>
      </c>
      <c r="C97" s="306" t="str">
        <f t="shared" si="9"/>
        <v/>
      </c>
      <c r="D97" s="324" t="str">
        <f t="shared" si="10"/>
        <v/>
      </c>
      <c r="E97" s="325"/>
      <c r="F97" s="325"/>
      <c r="G97" s="273" t="str">
        <f t="shared" si="11"/>
        <v/>
      </c>
      <c r="H97" s="273" t="str">
        <f t="shared" si="12"/>
        <v/>
      </c>
      <c r="I97" s="273" t="str">
        <f t="shared" si="13"/>
        <v/>
      </c>
      <c r="J97" s="187"/>
    </row>
    <row r="98" spans="1:10">
      <c r="A98" s="271" t="str">
        <f t="shared" si="7"/>
        <v/>
      </c>
      <c r="B98" s="272" t="str">
        <f t="shared" si="8"/>
        <v/>
      </c>
      <c r="C98" s="306" t="str">
        <f t="shared" si="9"/>
        <v/>
      </c>
      <c r="D98" s="324" t="str">
        <f t="shared" si="10"/>
        <v/>
      </c>
      <c r="E98" s="325"/>
      <c r="F98" s="325"/>
      <c r="G98" s="273" t="str">
        <f t="shared" si="11"/>
        <v/>
      </c>
      <c r="H98" s="273" t="str">
        <f t="shared" si="12"/>
        <v/>
      </c>
      <c r="I98" s="273" t="str">
        <f t="shared" si="13"/>
        <v/>
      </c>
      <c r="J98" s="187"/>
    </row>
    <row r="99" spans="1:10">
      <c r="A99" s="271" t="str">
        <f t="shared" si="7"/>
        <v/>
      </c>
      <c r="B99" s="272" t="str">
        <f t="shared" si="8"/>
        <v/>
      </c>
      <c r="C99" s="306" t="str">
        <f t="shared" si="9"/>
        <v/>
      </c>
      <c r="D99" s="324" t="str">
        <f t="shared" si="10"/>
        <v/>
      </c>
      <c r="E99" s="325"/>
      <c r="F99" s="325"/>
      <c r="G99" s="273" t="str">
        <f t="shared" si="11"/>
        <v/>
      </c>
      <c r="H99" s="273" t="str">
        <f t="shared" si="12"/>
        <v/>
      </c>
      <c r="I99" s="273" t="str">
        <f t="shared" si="13"/>
        <v/>
      </c>
      <c r="J99" s="187"/>
    </row>
    <row r="100" spans="1:10">
      <c r="A100" s="271" t="str">
        <f t="shared" si="7"/>
        <v/>
      </c>
      <c r="B100" s="272" t="str">
        <f t="shared" si="8"/>
        <v/>
      </c>
      <c r="C100" s="306" t="str">
        <f t="shared" si="9"/>
        <v/>
      </c>
      <c r="D100" s="324" t="str">
        <f t="shared" si="10"/>
        <v/>
      </c>
      <c r="E100" s="325"/>
      <c r="F100" s="325"/>
      <c r="G100" s="273" t="str">
        <f t="shared" si="11"/>
        <v/>
      </c>
      <c r="H100" s="273" t="str">
        <f t="shared" si="12"/>
        <v/>
      </c>
      <c r="I100" s="273" t="str">
        <f t="shared" si="13"/>
        <v/>
      </c>
      <c r="J100" s="187"/>
    </row>
    <row r="101" spans="1:10">
      <c r="A101" s="271" t="str">
        <f t="shared" si="7"/>
        <v/>
      </c>
      <c r="B101" s="272" t="str">
        <f t="shared" si="8"/>
        <v/>
      </c>
      <c r="C101" s="306" t="str">
        <f t="shared" si="9"/>
        <v/>
      </c>
      <c r="D101" s="324" t="str">
        <f t="shared" si="10"/>
        <v/>
      </c>
      <c r="E101" s="325"/>
      <c r="F101" s="325"/>
      <c r="G101" s="273" t="str">
        <f t="shared" si="11"/>
        <v/>
      </c>
      <c r="H101" s="273" t="str">
        <f t="shared" si="12"/>
        <v/>
      </c>
      <c r="I101" s="273" t="str">
        <f t="shared" si="13"/>
        <v/>
      </c>
      <c r="J101" s="187"/>
    </row>
    <row r="102" spans="1:10">
      <c r="A102" s="271" t="str">
        <f t="shared" si="7"/>
        <v/>
      </c>
      <c r="B102" s="272" t="str">
        <f t="shared" si="8"/>
        <v/>
      </c>
      <c r="C102" s="306" t="str">
        <f t="shared" si="9"/>
        <v/>
      </c>
      <c r="D102" s="324" t="str">
        <f t="shared" si="10"/>
        <v/>
      </c>
      <c r="E102" s="325"/>
      <c r="F102" s="325"/>
      <c r="G102" s="273" t="str">
        <f t="shared" si="11"/>
        <v/>
      </c>
      <c r="H102" s="273" t="str">
        <f t="shared" si="12"/>
        <v/>
      </c>
      <c r="I102" s="273" t="str">
        <f t="shared" si="13"/>
        <v/>
      </c>
      <c r="J102" s="187"/>
    </row>
    <row r="103" spans="1:10">
      <c r="A103" s="271" t="str">
        <f t="shared" si="7"/>
        <v/>
      </c>
      <c r="B103" s="272" t="str">
        <f t="shared" si="8"/>
        <v/>
      </c>
      <c r="C103" s="306" t="str">
        <f t="shared" si="9"/>
        <v/>
      </c>
      <c r="D103" s="324" t="str">
        <f t="shared" si="10"/>
        <v/>
      </c>
      <c r="E103" s="325"/>
      <c r="F103" s="325"/>
      <c r="G103" s="273" t="str">
        <f t="shared" si="11"/>
        <v/>
      </c>
      <c r="H103" s="273" t="str">
        <f t="shared" si="12"/>
        <v/>
      </c>
      <c r="I103" s="273" t="str">
        <f t="shared" si="13"/>
        <v/>
      </c>
      <c r="J103" s="187"/>
    </row>
    <row r="104" spans="1:10">
      <c r="A104" s="271" t="str">
        <f t="shared" si="7"/>
        <v/>
      </c>
      <c r="B104" s="272" t="str">
        <f t="shared" si="8"/>
        <v/>
      </c>
      <c r="C104" s="306" t="str">
        <f t="shared" si="9"/>
        <v/>
      </c>
      <c r="D104" s="324" t="str">
        <f t="shared" si="10"/>
        <v/>
      </c>
      <c r="E104" s="325"/>
      <c r="F104" s="325"/>
      <c r="G104" s="273" t="str">
        <f t="shared" si="11"/>
        <v/>
      </c>
      <c r="H104" s="273" t="str">
        <f t="shared" si="12"/>
        <v/>
      </c>
      <c r="I104" s="273" t="str">
        <f t="shared" si="13"/>
        <v/>
      </c>
      <c r="J104" s="187"/>
    </row>
    <row r="105" spans="1:10">
      <c r="A105" s="271" t="str">
        <f t="shared" si="7"/>
        <v/>
      </c>
      <c r="B105" s="272" t="str">
        <f t="shared" si="8"/>
        <v/>
      </c>
      <c r="C105" s="306" t="str">
        <f t="shared" si="9"/>
        <v/>
      </c>
      <c r="D105" s="324" t="str">
        <f t="shared" si="10"/>
        <v/>
      </c>
      <c r="E105" s="325"/>
      <c r="F105" s="325"/>
      <c r="G105" s="273" t="str">
        <f t="shared" si="11"/>
        <v/>
      </c>
      <c r="H105" s="273" t="str">
        <f t="shared" si="12"/>
        <v/>
      </c>
      <c r="I105" s="273" t="str">
        <f t="shared" si="13"/>
        <v/>
      </c>
      <c r="J105" s="187"/>
    </row>
    <row r="106" spans="1:10">
      <c r="A106" s="271" t="str">
        <f t="shared" si="7"/>
        <v/>
      </c>
      <c r="B106" s="272" t="str">
        <f t="shared" si="8"/>
        <v/>
      </c>
      <c r="C106" s="306" t="str">
        <f t="shared" si="9"/>
        <v/>
      </c>
      <c r="D106" s="324" t="str">
        <f t="shared" si="10"/>
        <v/>
      </c>
      <c r="E106" s="325"/>
      <c r="F106" s="325"/>
      <c r="G106" s="273" t="str">
        <f t="shared" si="11"/>
        <v/>
      </c>
      <c r="H106" s="273" t="str">
        <f t="shared" si="12"/>
        <v/>
      </c>
      <c r="I106" s="273" t="str">
        <f t="shared" si="13"/>
        <v/>
      </c>
      <c r="J106" s="187"/>
    </row>
    <row r="107" spans="1:10">
      <c r="A107" s="271" t="str">
        <f t="shared" si="7"/>
        <v/>
      </c>
      <c r="B107" s="272" t="str">
        <f t="shared" si="8"/>
        <v/>
      </c>
      <c r="C107" s="306" t="str">
        <f t="shared" si="9"/>
        <v/>
      </c>
      <c r="D107" s="324" t="str">
        <f t="shared" si="10"/>
        <v/>
      </c>
      <c r="E107" s="325"/>
      <c r="F107" s="325"/>
      <c r="G107" s="273" t="str">
        <f t="shared" si="11"/>
        <v/>
      </c>
      <c r="H107" s="273" t="str">
        <f t="shared" si="12"/>
        <v/>
      </c>
      <c r="I107" s="273" t="str">
        <f t="shared" si="13"/>
        <v/>
      </c>
      <c r="J107" s="187"/>
    </row>
    <row r="108" spans="1:10">
      <c r="A108" s="271" t="str">
        <f t="shared" si="7"/>
        <v/>
      </c>
      <c r="B108" s="272" t="str">
        <f t="shared" si="8"/>
        <v/>
      </c>
      <c r="C108" s="306" t="str">
        <f t="shared" si="9"/>
        <v/>
      </c>
      <c r="D108" s="324" t="str">
        <f t="shared" si="10"/>
        <v/>
      </c>
      <c r="E108" s="325"/>
      <c r="F108" s="325"/>
      <c r="G108" s="273" t="str">
        <f t="shared" si="11"/>
        <v/>
      </c>
      <c r="H108" s="273" t="str">
        <f t="shared" si="12"/>
        <v/>
      </c>
      <c r="I108" s="273" t="str">
        <f t="shared" si="13"/>
        <v/>
      </c>
      <c r="J108" s="187"/>
    </row>
    <row r="109" spans="1:10">
      <c r="A109" s="271" t="str">
        <f t="shared" si="7"/>
        <v/>
      </c>
      <c r="B109" s="272" t="str">
        <f t="shared" si="8"/>
        <v/>
      </c>
      <c r="C109" s="306" t="str">
        <f t="shared" si="9"/>
        <v/>
      </c>
      <c r="D109" s="324" t="str">
        <f t="shared" si="10"/>
        <v/>
      </c>
      <c r="E109" s="325"/>
      <c r="F109" s="325"/>
      <c r="G109" s="273" t="str">
        <f t="shared" si="11"/>
        <v/>
      </c>
      <c r="H109" s="273" t="str">
        <f t="shared" si="12"/>
        <v/>
      </c>
      <c r="I109" s="273" t="str">
        <f t="shared" si="13"/>
        <v/>
      </c>
      <c r="J109" s="187"/>
    </row>
    <row r="110" spans="1:10">
      <c r="A110" s="271" t="str">
        <f t="shared" si="7"/>
        <v/>
      </c>
      <c r="B110" s="272" t="str">
        <f t="shared" si="8"/>
        <v/>
      </c>
      <c r="C110" s="306" t="str">
        <f t="shared" si="9"/>
        <v/>
      </c>
      <c r="D110" s="324" t="str">
        <f t="shared" si="10"/>
        <v/>
      </c>
      <c r="E110" s="325"/>
      <c r="F110" s="325"/>
      <c r="G110" s="273" t="str">
        <f t="shared" si="11"/>
        <v/>
      </c>
      <c r="H110" s="273" t="str">
        <f t="shared" si="12"/>
        <v/>
      </c>
      <c r="I110" s="273" t="str">
        <f t="shared" si="13"/>
        <v/>
      </c>
      <c r="J110" s="187"/>
    </row>
    <row r="111" spans="1:10">
      <c r="A111" s="271" t="str">
        <f t="shared" si="7"/>
        <v/>
      </c>
      <c r="B111" s="272" t="str">
        <f t="shared" si="8"/>
        <v/>
      </c>
      <c r="C111" s="306" t="str">
        <f t="shared" si="9"/>
        <v/>
      </c>
      <c r="D111" s="324" t="str">
        <f t="shared" si="10"/>
        <v/>
      </c>
      <c r="E111" s="325"/>
      <c r="F111" s="325"/>
      <c r="G111" s="273" t="str">
        <f t="shared" si="11"/>
        <v/>
      </c>
      <c r="H111" s="273" t="str">
        <f t="shared" si="12"/>
        <v/>
      </c>
      <c r="I111" s="273" t="str">
        <f t="shared" si="13"/>
        <v/>
      </c>
      <c r="J111" s="187"/>
    </row>
    <row r="112" spans="1:10">
      <c r="A112" s="271" t="str">
        <f t="shared" si="7"/>
        <v/>
      </c>
      <c r="B112" s="272" t="str">
        <f t="shared" si="8"/>
        <v/>
      </c>
      <c r="C112" s="306" t="str">
        <f t="shared" si="9"/>
        <v/>
      </c>
      <c r="D112" s="324" t="str">
        <f t="shared" si="10"/>
        <v/>
      </c>
      <c r="E112" s="325"/>
      <c r="F112" s="325"/>
      <c r="G112" s="273" t="str">
        <f t="shared" si="11"/>
        <v/>
      </c>
      <c r="H112" s="273" t="str">
        <f t="shared" si="12"/>
        <v/>
      </c>
      <c r="I112" s="273" t="str">
        <f t="shared" si="13"/>
        <v/>
      </c>
      <c r="J112" s="187"/>
    </row>
    <row r="113" spans="1:10">
      <c r="A113" s="271" t="str">
        <f t="shared" si="7"/>
        <v/>
      </c>
      <c r="B113" s="272" t="str">
        <f t="shared" si="8"/>
        <v/>
      </c>
      <c r="C113" s="306" t="str">
        <f t="shared" si="9"/>
        <v/>
      </c>
      <c r="D113" s="324" t="str">
        <f t="shared" si="10"/>
        <v/>
      </c>
      <c r="E113" s="325"/>
      <c r="F113" s="325"/>
      <c r="G113" s="273" t="str">
        <f t="shared" si="11"/>
        <v/>
      </c>
      <c r="H113" s="273" t="str">
        <f t="shared" si="12"/>
        <v/>
      </c>
      <c r="I113" s="273" t="str">
        <f t="shared" si="13"/>
        <v/>
      </c>
      <c r="J113" s="187"/>
    </row>
    <row r="114" spans="1:10">
      <c r="A114" s="271" t="str">
        <f t="shared" si="7"/>
        <v/>
      </c>
      <c r="B114" s="272" t="str">
        <f t="shared" si="8"/>
        <v/>
      </c>
      <c r="C114" s="306" t="str">
        <f t="shared" si="9"/>
        <v/>
      </c>
      <c r="D114" s="324" t="str">
        <f t="shared" si="10"/>
        <v/>
      </c>
      <c r="E114" s="325"/>
      <c r="F114" s="325"/>
      <c r="G114" s="273" t="str">
        <f t="shared" si="11"/>
        <v/>
      </c>
      <c r="H114" s="273" t="str">
        <f t="shared" si="12"/>
        <v/>
      </c>
      <c r="I114" s="273" t="str">
        <f t="shared" si="13"/>
        <v/>
      </c>
      <c r="J114" s="187"/>
    </row>
    <row r="115" spans="1:10">
      <c r="A115" s="271" t="str">
        <f t="shared" si="7"/>
        <v/>
      </c>
      <c r="B115" s="272" t="str">
        <f t="shared" si="8"/>
        <v/>
      </c>
      <c r="C115" s="306" t="str">
        <f t="shared" si="9"/>
        <v/>
      </c>
      <c r="D115" s="324" t="str">
        <f t="shared" si="10"/>
        <v/>
      </c>
      <c r="E115" s="325"/>
      <c r="F115" s="325"/>
      <c r="G115" s="273" t="str">
        <f t="shared" si="11"/>
        <v/>
      </c>
      <c r="H115" s="273" t="str">
        <f t="shared" si="12"/>
        <v/>
      </c>
      <c r="I115" s="273" t="str">
        <f t="shared" si="13"/>
        <v/>
      </c>
      <c r="J115" s="187"/>
    </row>
    <row r="116" spans="1:10">
      <c r="A116" s="271" t="str">
        <f t="shared" si="7"/>
        <v/>
      </c>
      <c r="B116" s="272" t="str">
        <f t="shared" si="8"/>
        <v/>
      </c>
      <c r="C116" s="306" t="str">
        <f t="shared" si="9"/>
        <v/>
      </c>
      <c r="D116" s="324" t="str">
        <f t="shared" si="10"/>
        <v/>
      </c>
      <c r="E116" s="325"/>
      <c r="F116" s="325"/>
      <c r="G116" s="273" t="str">
        <f t="shared" si="11"/>
        <v/>
      </c>
      <c r="H116" s="273" t="str">
        <f t="shared" si="12"/>
        <v/>
      </c>
      <c r="I116" s="273" t="str">
        <f t="shared" si="13"/>
        <v/>
      </c>
      <c r="J116" s="187"/>
    </row>
    <row r="117" spans="1:10">
      <c r="A117" s="271" t="str">
        <f t="shared" si="7"/>
        <v/>
      </c>
      <c r="B117" s="272" t="str">
        <f t="shared" si="8"/>
        <v/>
      </c>
      <c r="C117" s="306" t="str">
        <f t="shared" si="9"/>
        <v/>
      </c>
      <c r="D117" s="324" t="str">
        <f t="shared" si="10"/>
        <v/>
      </c>
      <c r="E117" s="325"/>
      <c r="F117" s="325"/>
      <c r="G117" s="273" t="str">
        <f t="shared" si="11"/>
        <v/>
      </c>
      <c r="H117" s="273" t="str">
        <f t="shared" si="12"/>
        <v/>
      </c>
      <c r="I117" s="273" t="str">
        <f t="shared" si="13"/>
        <v/>
      </c>
      <c r="J117" s="187"/>
    </row>
    <row r="118" spans="1:10">
      <c r="A118" s="271" t="str">
        <f t="shared" si="7"/>
        <v/>
      </c>
      <c r="B118" s="272" t="str">
        <f t="shared" si="8"/>
        <v/>
      </c>
      <c r="C118" s="306" t="str">
        <f t="shared" si="9"/>
        <v/>
      </c>
      <c r="D118" s="324" t="str">
        <f t="shared" si="10"/>
        <v/>
      </c>
      <c r="E118" s="325"/>
      <c r="F118" s="325"/>
      <c r="G118" s="273" t="str">
        <f t="shared" si="11"/>
        <v/>
      </c>
      <c r="H118" s="273" t="str">
        <f t="shared" si="12"/>
        <v/>
      </c>
      <c r="I118" s="273" t="str">
        <f t="shared" si="13"/>
        <v/>
      </c>
      <c r="J118" s="187"/>
    </row>
    <row r="119" spans="1:10">
      <c r="A119" s="271" t="str">
        <f t="shared" si="7"/>
        <v/>
      </c>
      <c r="B119" s="272" t="str">
        <f t="shared" si="8"/>
        <v/>
      </c>
      <c r="C119" s="306" t="str">
        <f t="shared" si="9"/>
        <v/>
      </c>
      <c r="D119" s="324" t="str">
        <f t="shared" si="10"/>
        <v/>
      </c>
      <c r="E119" s="325"/>
      <c r="F119" s="325"/>
      <c r="G119" s="273" t="str">
        <f t="shared" si="11"/>
        <v/>
      </c>
      <c r="H119" s="273" t="str">
        <f t="shared" si="12"/>
        <v/>
      </c>
      <c r="I119" s="273" t="str">
        <f t="shared" si="13"/>
        <v/>
      </c>
      <c r="J119" s="187"/>
    </row>
    <row r="120" spans="1:10">
      <c r="A120" s="271" t="str">
        <f t="shared" si="7"/>
        <v/>
      </c>
      <c r="B120" s="272" t="str">
        <f t="shared" si="8"/>
        <v/>
      </c>
      <c r="C120" s="306" t="str">
        <f t="shared" si="9"/>
        <v/>
      </c>
      <c r="D120" s="324" t="str">
        <f t="shared" si="10"/>
        <v/>
      </c>
      <c r="E120" s="325"/>
      <c r="F120" s="325"/>
      <c r="G120" s="273" t="str">
        <f t="shared" si="11"/>
        <v/>
      </c>
      <c r="H120" s="273" t="str">
        <f t="shared" si="12"/>
        <v/>
      </c>
      <c r="I120" s="273" t="str">
        <f t="shared" si="13"/>
        <v/>
      </c>
      <c r="J120" s="187"/>
    </row>
    <row r="121" spans="1:10">
      <c r="A121" s="271" t="str">
        <f t="shared" si="7"/>
        <v/>
      </c>
      <c r="B121" s="272" t="str">
        <f t="shared" si="8"/>
        <v/>
      </c>
      <c r="C121" s="306" t="str">
        <f t="shared" si="9"/>
        <v/>
      </c>
      <c r="D121" s="324" t="str">
        <f t="shared" si="10"/>
        <v/>
      </c>
      <c r="E121" s="325"/>
      <c r="F121" s="325"/>
      <c r="G121" s="273" t="str">
        <f t="shared" si="11"/>
        <v/>
      </c>
      <c r="H121" s="273" t="str">
        <f t="shared" si="12"/>
        <v/>
      </c>
      <c r="I121" s="273" t="str">
        <f t="shared" si="13"/>
        <v/>
      </c>
      <c r="J121" s="187"/>
    </row>
    <row r="122" spans="1:10">
      <c r="A122" s="271" t="str">
        <f t="shared" si="7"/>
        <v/>
      </c>
      <c r="B122" s="272" t="str">
        <f t="shared" si="8"/>
        <v/>
      </c>
      <c r="C122" s="306" t="str">
        <f t="shared" si="9"/>
        <v/>
      </c>
      <c r="D122" s="324" t="str">
        <f t="shared" si="10"/>
        <v/>
      </c>
      <c r="E122" s="325"/>
      <c r="F122" s="325"/>
      <c r="G122" s="273" t="str">
        <f t="shared" si="11"/>
        <v/>
      </c>
      <c r="H122" s="273" t="str">
        <f t="shared" si="12"/>
        <v/>
      </c>
      <c r="I122" s="273" t="str">
        <f t="shared" si="13"/>
        <v/>
      </c>
      <c r="J122" s="187"/>
    </row>
    <row r="123" spans="1:10">
      <c r="A123" s="271" t="str">
        <f t="shared" si="7"/>
        <v/>
      </c>
      <c r="B123" s="272" t="str">
        <f t="shared" si="8"/>
        <v/>
      </c>
      <c r="C123" s="306" t="str">
        <f t="shared" si="9"/>
        <v/>
      </c>
      <c r="D123" s="324" t="str">
        <f t="shared" si="10"/>
        <v/>
      </c>
      <c r="E123" s="325"/>
      <c r="F123" s="325"/>
      <c r="G123" s="273" t="str">
        <f t="shared" si="11"/>
        <v/>
      </c>
      <c r="H123" s="273" t="str">
        <f t="shared" si="12"/>
        <v/>
      </c>
      <c r="I123" s="273" t="str">
        <f t="shared" si="13"/>
        <v/>
      </c>
      <c r="J123" s="187"/>
    </row>
    <row r="124" spans="1:10">
      <c r="A124" s="271" t="str">
        <f t="shared" si="7"/>
        <v/>
      </c>
      <c r="B124" s="272" t="str">
        <f t="shared" si="8"/>
        <v/>
      </c>
      <c r="C124" s="306" t="str">
        <f t="shared" si="9"/>
        <v/>
      </c>
      <c r="D124" s="324" t="str">
        <f t="shared" si="10"/>
        <v/>
      </c>
      <c r="E124" s="325"/>
      <c r="F124" s="325"/>
      <c r="G124" s="273" t="str">
        <f t="shared" si="11"/>
        <v/>
      </c>
      <c r="H124" s="273" t="str">
        <f t="shared" si="12"/>
        <v/>
      </c>
      <c r="I124" s="273" t="str">
        <f t="shared" si="13"/>
        <v/>
      </c>
      <c r="J124" s="187"/>
    </row>
    <row r="125" spans="1:10">
      <c r="A125" s="271" t="str">
        <f t="shared" si="7"/>
        <v/>
      </c>
      <c r="B125" s="272" t="str">
        <f t="shared" si="8"/>
        <v/>
      </c>
      <c r="C125" s="306" t="str">
        <f t="shared" si="9"/>
        <v/>
      </c>
      <c r="D125" s="324" t="str">
        <f t="shared" si="10"/>
        <v/>
      </c>
      <c r="E125" s="325"/>
      <c r="F125" s="325"/>
      <c r="G125" s="273" t="str">
        <f t="shared" si="11"/>
        <v/>
      </c>
      <c r="H125" s="273" t="str">
        <f t="shared" si="12"/>
        <v/>
      </c>
      <c r="I125" s="273" t="str">
        <f t="shared" si="13"/>
        <v/>
      </c>
      <c r="J125" s="187"/>
    </row>
    <row r="126" spans="1:10">
      <c r="A126" s="271" t="str">
        <f t="shared" si="7"/>
        <v/>
      </c>
      <c r="B126" s="272" t="str">
        <f t="shared" si="8"/>
        <v/>
      </c>
      <c r="C126" s="306" t="str">
        <f t="shared" si="9"/>
        <v/>
      </c>
      <c r="D126" s="324" t="str">
        <f t="shared" si="10"/>
        <v/>
      </c>
      <c r="E126" s="325"/>
      <c r="F126" s="325"/>
      <c r="G126" s="273" t="str">
        <f t="shared" si="11"/>
        <v/>
      </c>
      <c r="H126" s="273" t="str">
        <f t="shared" si="12"/>
        <v/>
      </c>
      <c r="I126" s="273" t="str">
        <f t="shared" si="13"/>
        <v/>
      </c>
      <c r="J126" s="187"/>
    </row>
    <row r="127" spans="1:10">
      <c r="A127" s="271" t="str">
        <f t="shared" si="7"/>
        <v/>
      </c>
      <c r="B127" s="272" t="str">
        <f t="shared" si="8"/>
        <v/>
      </c>
      <c r="C127" s="306" t="str">
        <f t="shared" si="9"/>
        <v/>
      </c>
      <c r="D127" s="324" t="str">
        <f t="shared" si="10"/>
        <v/>
      </c>
      <c r="E127" s="325"/>
      <c r="F127" s="325"/>
      <c r="G127" s="273" t="str">
        <f t="shared" si="11"/>
        <v/>
      </c>
      <c r="H127" s="273" t="str">
        <f t="shared" si="12"/>
        <v/>
      </c>
      <c r="I127" s="273" t="str">
        <f t="shared" si="13"/>
        <v/>
      </c>
      <c r="J127" s="187"/>
    </row>
    <row r="128" spans="1:10">
      <c r="A128" s="271" t="str">
        <f t="shared" si="7"/>
        <v/>
      </c>
      <c r="B128" s="272" t="str">
        <f t="shared" si="8"/>
        <v/>
      </c>
      <c r="C128" s="306" t="str">
        <f t="shared" si="9"/>
        <v/>
      </c>
      <c r="D128" s="324" t="str">
        <f t="shared" si="10"/>
        <v/>
      </c>
      <c r="E128" s="325"/>
      <c r="F128" s="325"/>
      <c r="G128" s="273" t="str">
        <f t="shared" si="11"/>
        <v/>
      </c>
      <c r="H128" s="273" t="str">
        <f t="shared" si="12"/>
        <v/>
      </c>
      <c r="I128" s="273" t="str">
        <f t="shared" si="13"/>
        <v/>
      </c>
      <c r="J128" s="187"/>
    </row>
    <row r="129" spans="1:10">
      <c r="A129" s="271" t="str">
        <f t="shared" si="7"/>
        <v/>
      </c>
      <c r="B129" s="272" t="str">
        <f t="shared" si="8"/>
        <v/>
      </c>
      <c r="C129" s="306" t="str">
        <f t="shared" si="9"/>
        <v/>
      </c>
      <c r="D129" s="324" t="str">
        <f t="shared" si="10"/>
        <v/>
      </c>
      <c r="E129" s="325"/>
      <c r="F129" s="325"/>
      <c r="G129" s="273" t="str">
        <f t="shared" si="11"/>
        <v/>
      </c>
      <c r="H129" s="273" t="str">
        <f t="shared" si="12"/>
        <v/>
      </c>
      <c r="I129" s="273" t="str">
        <f t="shared" si="13"/>
        <v/>
      </c>
      <c r="J129" s="187"/>
    </row>
    <row r="130" spans="1:10">
      <c r="A130" s="271" t="str">
        <f t="shared" si="7"/>
        <v/>
      </c>
      <c r="B130" s="272" t="str">
        <f t="shared" si="8"/>
        <v/>
      </c>
      <c r="C130" s="306" t="str">
        <f t="shared" si="9"/>
        <v/>
      </c>
      <c r="D130" s="324" t="str">
        <f t="shared" si="10"/>
        <v/>
      </c>
      <c r="E130" s="325"/>
      <c r="F130" s="325"/>
      <c r="G130" s="273" t="str">
        <f t="shared" si="11"/>
        <v/>
      </c>
      <c r="H130" s="273" t="str">
        <f t="shared" si="12"/>
        <v/>
      </c>
      <c r="I130" s="273" t="str">
        <f t="shared" si="13"/>
        <v/>
      </c>
      <c r="J130" s="187"/>
    </row>
    <row r="131" spans="1:10">
      <c r="A131" s="271" t="str">
        <f t="shared" si="7"/>
        <v/>
      </c>
      <c r="B131" s="272" t="str">
        <f t="shared" si="8"/>
        <v/>
      </c>
      <c r="C131" s="306" t="str">
        <f t="shared" si="9"/>
        <v/>
      </c>
      <c r="D131" s="324" t="str">
        <f t="shared" si="10"/>
        <v/>
      </c>
      <c r="E131" s="325"/>
      <c r="F131" s="325"/>
      <c r="G131" s="273" t="str">
        <f t="shared" si="11"/>
        <v/>
      </c>
      <c r="H131" s="273" t="str">
        <f t="shared" si="12"/>
        <v/>
      </c>
      <c r="I131" s="273" t="str">
        <f t="shared" si="13"/>
        <v/>
      </c>
      <c r="J131" s="187"/>
    </row>
    <row r="132" spans="1:10">
      <c r="A132" s="271" t="str">
        <f t="shared" si="7"/>
        <v/>
      </c>
      <c r="B132" s="272" t="str">
        <f t="shared" si="8"/>
        <v/>
      </c>
      <c r="C132" s="306" t="str">
        <f t="shared" si="9"/>
        <v/>
      </c>
      <c r="D132" s="324" t="str">
        <f t="shared" si="10"/>
        <v/>
      </c>
      <c r="E132" s="325"/>
      <c r="F132" s="325"/>
      <c r="G132" s="273" t="str">
        <f t="shared" si="11"/>
        <v/>
      </c>
      <c r="H132" s="273" t="str">
        <f t="shared" si="12"/>
        <v/>
      </c>
      <c r="I132" s="273" t="str">
        <f t="shared" si="13"/>
        <v/>
      </c>
      <c r="J132" s="187"/>
    </row>
    <row r="133" spans="1:10">
      <c r="A133" s="271" t="str">
        <f t="shared" si="7"/>
        <v/>
      </c>
      <c r="B133" s="272" t="str">
        <f t="shared" si="8"/>
        <v/>
      </c>
      <c r="C133" s="306" t="str">
        <f t="shared" si="9"/>
        <v/>
      </c>
      <c r="D133" s="324" t="str">
        <f t="shared" si="10"/>
        <v/>
      </c>
      <c r="E133" s="325"/>
      <c r="F133" s="325"/>
      <c r="G133" s="273" t="str">
        <f t="shared" si="11"/>
        <v/>
      </c>
      <c r="H133" s="273" t="str">
        <f t="shared" si="12"/>
        <v/>
      </c>
      <c r="I133" s="273" t="str">
        <f t="shared" si="13"/>
        <v/>
      </c>
      <c r="J133" s="187"/>
    </row>
    <row r="134" spans="1:10">
      <c r="A134" s="271" t="str">
        <f t="shared" si="7"/>
        <v/>
      </c>
      <c r="B134" s="272" t="str">
        <f t="shared" si="8"/>
        <v/>
      </c>
      <c r="C134" s="306" t="str">
        <f t="shared" si="9"/>
        <v/>
      </c>
      <c r="D134" s="324" t="str">
        <f t="shared" si="10"/>
        <v/>
      </c>
      <c r="E134" s="325"/>
      <c r="F134" s="325"/>
      <c r="G134" s="273" t="str">
        <f t="shared" si="11"/>
        <v/>
      </c>
      <c r="H134" s="273" t="str">
        <f t="shared" si="12"/>
        <v/>
      </c>
      <c r="I134" s="273" t="str">
        <f t="shared" si="13"/>
        <v/>
      </c>
      <c r="J134" s="187"/>
    </row>
    <row r="135" spans="1:10">
      <c r="A135" s="271" t="str">
        <f t="shared" si="7"/>
        <v/>
      </c>
      <c r="B135" s="272" t="str">
        <f t="shared" si="8"/>
        <v/>
      </c>
      <c r="C135" s="306" t="str">
        <f t="shared" si="9"/>
        <v/>
      </c>
      <c r="D135" s="324" t="str">
        <f t="shared" si="10"/>
        <v/>
      </c>
      <c r="E135" s="325"/>
      <c r="F135" s="325"/>
      <c r="G135" s="273" t="str">
        <f t="shared" si="11"/>
        <v/>
      </c>
      <c r="H135" s="273" t="str">
        <f t="shared" si="12"/>
        <v/>
      </c>
      <c r="I135" s="273" t="str">
        <f t="shared" si="13"/>
        <v/>
      </c>
      <c r="J135" s="187"/>
    </row>
    <row r="136" spans="1:10">
      <c r="A136" s="271" t="str">
        <f t="shared" ref="A136:A199" si="14">IF(ROW()-7&lt;=筆數,VLOOKUP(ROW()-7,日記表,3,FALSE),"")</f>
        <v/>
      </c>
      <c r="B136" s="272" t="str">
        <f t="shared" ref="B136:B199" si="15">IF(ROW()-7&lt;=筆數,VLOOKUP(ROW()-7,日記表,4,FALSE),"")</f>
        <v/>
      </c>
      <c r="C136" s="306" t="str">
        <f t="shared" ref="C136:C199" si="16">IF(ROW()-7&lt;=筆數,VLOOKUP(ROW()-7,日記表,10,FALSE),"")</f>
        <v/>
      </c>
      <c r="D136" s="324" t="str">
        <f t="shared" ref="D136:D199" si="17">IF(ROW()-7&lt;=筆數,VLOOKUP(ROW()-7,日記表,11,FALSE),"")</f>
        <v/>
      </c>
      <c r="E136" s="325"/>
      <c r="F136" s="325"/>
      <c r="G136" s="273" t="str">
        <f t="shared" ref="G136:G199" si="18">IF(ROW()-7&lt;=筆數,VLOOKUP(ROW()-7,日記表,12,FALSE),"")</f>
        <v/>
      </c>
      <c r="H136" s="273" t="str">
        <f t="shared" ref="H136:H199" si="19">IF(ROW()-7&lt;=筆數,VLOOKUP(ROW()-7,日記表,13,FALSE),"")</f>
        <v/>
      </c>
      <c r="I136" s="273" t="str">
        <f t="shared" ref="I136:I199" si="20">IF(A136="","",IF(DC="借",I135+G136-H136,I135+H136-G136))</f>
        <v/>
      </c>
      <c r="J136" s="187"/>
    </row>
    <row r="137" spans="1:10">
      <c r="A137" s="271" t="str">
        <f t="shared" si="14"/>
        <v/>
      </c>
      <c r="B137" s="272" t="str">
        <f t="shared" si="15"/>
        <v/>
      </c>
      <c r="C137" s="306" t="str">
        <f t="shared" si="16"/>
        <v/>
      </c>
      <c r="D137" s="324" t="str">
        <f t="shared" si="17"/>
        <v/>
      </c>
      <c r="E137" s="325"/>
      <c r="F137" s="325"/>
      <c r="G137" s="273" t="str">
        <f t="shared" si="18"/>
        <v/>
      </c>
      <c r="H137" s="273" t="str">
        <f t="shared" si="19"/>
        <v/>
      </c>
      <c r="I137" s="273" t="str">
        <f t="shared" si="20"/>
        <v/>
      </c>
      <c r="J137" s="187"/>
    </row>
    <row r="138" spans="1:10">
      <c r="A138" s="271" t="str">
        <f t="shared" si="14"/>
        <v/>
      </c>
      <c r="B138" s="272" t="str">
        <f t="shared" si="15"/>
        <v/>
      </c>
      <c r="C138" s="306" t="str">
        <f t="shared" si="16"/>
        <v/>
      </c>
      <c r="D138" s="324" t="str">
        <f t="shared" si="17"/>
        <v/>
      </c>
      <c r="E138" s="325"/>
      <c r="F138" s="325"/>
      <c r="G138" s="273" t="str">
        <f t="shared" si="18"/>
        <v/>
      </c>
      <c r="H138" s="273" t="str">
        <f t="shared" si="19"/>
        <v/>
      </c>
      <c r="I138" s="273" t="str">
        <f t="shared" si="20"/>
        <v/>
      </c>
      <c r="J138" s="187"/>
    </row>
    <row r="139" spans="1:10">
      <c r="A139" s="271" t="str">
        <f t="shared" si="14"/>
        <v/>
      </c>
      <c r="B139" s="272" t="str">
        <f t="shared" si="15"/>
        <v/>
      </c>
      <c r="C139" s="306" t="str">
        <f t="shared" si="16"/>
        <v/>
      </c>
      <c r="D139" s="324" t="str">
        <f t="shared" si="17"/>
        <v/>
      </c>
      <c r="E139" s="325"/>
      <c r="F139" s="325"/>
      <c r="G139" s="273" t="str">
        <f t="shared" si="18"/>
        <v/>
      </c>
      <c r="H139" s="273" t="str">
        <f t="shared" si="19"/>
        <v/>
      </c>
      <c r="I139" s="273" t="str">
        <f t="shared" si="20"/>
        <v/>
      </c>
      <c r="J139" s="187"/>
    </row>
    <row r="140" spans="1:10">
      <c r="A140" s="271" t="str">
        <f t="shared" si="14"/>
        <v/>
      </c>
      <c r="B140" s="272" t="str">
        <f t="shared" si="15"/>
        <v/>
      </c>
      <c r="C140" s="306" t="str">
        <f t="shared" si="16"/>
        <v/>
      </c>
      <c r="D140" s="324" t="str">
        <f t="shared" si="17"/>
        <v/>
      </c>
      <c r="E140" s="325"/>
      <c r="F140" s="325"/>
      <c r="G140" s="273" t="str">
        <f t="shared" si="18"/>
        <v/>
      </c>
      <c r="H140" s="273" t="str">
        <f t="shared" si="19"/>
        <v/>
      </c>
      <c r="I140" s="273" t="str">
        <f t="shared" si="20"/>
        <v/>
      </c>
      <c r="J140" s="187"/>
    </row>
    <row r="141" spans="1:10">
      <c r="A141" s="271" t="str">
        <f t="shared" si="14"/>
        <v/>
      </c>
      <c r="B141" s="272" t="str">
        <f t="shared" si="15"/>
        <v/>
      </c>
      <c r="C141" s="306" t="str">
        <f t="shared" si="16"/>
        <v/>
      </c>
      <c r="D141" s="324" t="str">
        <f t="shared" si="17"/>
        <v/>
      </c>
      <c r="E141" s="325"/>
      <c r="F141" s="325"/>
      <c r="G141" s="273" t="str">
        <f t="shared" si="18"/>
        <v/>
      </c>
      <c r="H141" s="273" t="str">
        <f t="shared" si="19"/>
        <v/>
      </c>
      <c r="I141" s="273" t="str">
        <f t="shared" si="20"/>
        <v/>
      </c>
      <c r="J141" s="187"/>
    </row>
    <row r="142" spans="1:10">
      <c r="A142" s="271" t="str">
        <f t="shared" si="14"/>
        <v/>
      </c>
      <c r="B142" s="272" t="str">
        <f t="shared" si="15"/>
        <v/>
      </c>
      <c r="C142" s="306" t="str">
        <f t="shared" si="16"/>
        <v/>
      </c>
      <c r="D142" s="324" t="str">
        <f t="shared" si="17"/>
        <v/>
      </c>
      <c r="E142" s="325"/>
      <c r="F142" s="325"/>
      <c r="G142" s="273" t="str">
        <f t="shared" si="18"/>
        <v/>
      </c>
      <c r="H142" s="273" t="str">
        <f t="shared" si="19"/>
        <v/>
      </c>
      <c r="I142" s="273" t="str">
        <f t="shared" si="20"/>
        <v/>
      </c>
      <c r="J142" s="187"/>
    </row>
    <row r="143" spans="1:10">
      <c r="A143" s="271" t="str">
        <f t="shared" si="14"/>
        <v/>
      </c>
      <c r="B143" s="272" t="str">
        <f t="shared" si="15"/>
        <v/>
      </c>
      <c r="C143" s="306" t="str">
        <f t="shared" si="16"/>
        <v/>
      </c>
      <c r="D143" s="324" t="str">
        <f t="shared" si="17"/>
        <v/>
      </c>
      <c r="E143" s="325"/>
      <c r="F143" s="325"/>
      <c r="G143" s="273" t="str">
        <f t="shared" si="18"/>
        <v/>
      </c>
      <c r="H143" s="273" t="str">
        <f t="shared" si="19"/>
        <v/>
      </c>
      <c r="I143" s="273" t="str">
        <f t="shared" si="20"/>
        <v/>
      </c>
      <c r="J143" s="187"/>
    </row>
    <row r="144" spans="1:10">
      <c r="A144" s="271" t="str">
        <f t="shared" si="14"/>
        <v/>
      </c>
      <c r="B144" s="272" t="str">
        <f t="shared" si="15"/>
        <v/>
      </c>
      <c r="C144" s="306" t="str">
        <f t="shared" si="16"/>
        <v/>
      </c>
      <c r="D144" s="324" t="str">
        <f t="shared" si="17"/>
        <v/>
      </c>
      <c r="E144" s="325"/>
      <c r="F144" s="325"/>
      <c r="G144" s="273" t="str">
        <f t="shared" si="18"/>
        <v/>
      </c>
      <c r="H144" s="273" t="str">
        <f t="shared" si="19"/>
        <v/>
      </c>
      <c r="I144" s="273" t="str">
        <f t="shared" si="20"/>
        <v/>
      </c>
      <c r="J144" s="187"/>
    </row>
    <row r="145" spans="1:10">
      <c r="A145" s="271" t="str">
        <f t="shared" si="14"/>
        <v/>
      </c>
      <c r="B145" s="272" t="str">
        <f t="shared" si="15"/>
        <v/>
      </c>
      <c r="C145" s="306" t="str">
        <f t="shared" si="16"/>
        <v/>
      </c>
      <c r="D145" s="324" t="str">
        <f t="shared" si="17"/>
        <v/>
      </c>
      <c r="E145" s="325"/>
      <c r="F145" s="325"/>
      <c r="G145" s="273" t="str">
        <f t="shared" si="18"/>
        <v/>
      </c>
      <c r="H145" s="273" t="str">
        <f t="shared" si="19"/>
        <v/>
      </c>
      <c r="I145" s="273" t="str">
        <f t="shared" si="20"/>
        <v/>
      </c>
      <c r="J145" s="187"/>
    </row>
    <row r="146" spans="1:10">
      <c r="A146" s="271" t="str">
        <f t="shared" si="14"/>
        <v/>
      </c>
      <c r="B146" s="272" t="str">
        <f t="shared" si="15"/>
        <v/>
      </c>
      <c r="C146" s="306" t="str">
        <f t="shared" si="16"/>
        <v/>
      </c>
      <c r="D146" s="324" t="str">
        <f t="shared" si="17"/>
        <v/>
      </c>
      <c r="E146" s="325"/>
      <c r="F146" s="325"/>
      <c r="G146" s="273" t="str">
        <f t="shared" si="18"/>
        <v/>
      </c>
      <c r="H146" s="273" t="str">
        <f t="shared" si="19"/>
        <v/>
      </c>
      <c r="I146" s="273" t="str">
        <f t="shared" si="20"/>
        <v/>
      </c>
      <c r="J146" s="187"/>
    </row>
    <row r="147" spans="1:10">
      <c r="A147" s="271" t="str">
        <f t="shared" si="14"/>
        <v/>
      </c>
      <c r="B147" s="272" t="str">
        <f t="shared" si="15"/>
        <v/>
      </c>
      <c r="C147" s="306" t="str">
        <f t="shared" si="16"/>
        <v/>
      </c>
      <c r="D147" s="324" t="str">
        <f t="shared" si="17"/>
        <v/>
      </c>
      <c r="E147" s="325"/>
      <c r="F147" s="325"/>
      <c r="G147" s="273" t="str">
        <f t="shared" si="18"/>
        <v/>
      </c>
      <c r="H147" s="273" t="str">
        <f t="shared" si="19"/>
        <v/>
      </c>
      <c r="I147" s="273" t="str">
        <f t="shared" si="20"/>
        <v/>
      </c>
      <c r="J147" s="187"/>
    </row>
    <row r="148" spans="1:10">
      <c r="A148" s="271" t="str">
        <f t="shared" si="14"/>
        <v/>
      </c>
      <c r="B148" s="272" t="str">
        <f t="shared" si="15"/>
        <v/>
      </c>
      <c r="C148" s="306" t="str">
        <f t="shared" si="16"/>
        <v/>
      </c>
      <c r="D148" s="324" t="str">
        <f t="shared" si="17"/>
        <v/>
      </c>
      <c r="E148" s="325"/>
      <c r="F148" s="325"/>
      <c r="G148" s="273" t="str">
        <f t="shared" si="18"/>
        <v/>
      </c>
      <c r="H148" s="273" t="str">
        <f t="shared" si="19"/>
        <v/>
      </c>
      <c r="I148" s="273" t="str">
        <f t="shared" si="20"/>
        <v/>
      </c>
      <c r="J148" s="187"/>
    </row>
    <row r="149" spans="1:10">
      <c r="A149" s="271" t="str">
        <f t="shared" si="14"/>
        <v/>
      </c>
      <c r="B149" s="272" t="str">
        <f t="shared" si="15"/>
        <v/>
      </c>
      <c r="C149" s="306" t="str">
        <f t="shared" si="16"/>
        <v/>
      </c>
      <c r="D149" s="324" t="str">
        <f t="shared" si="17"/>
        <v/>
      </c>
      <c r="E149" s="325"/>
      <c r="F149" s="325"/>
      <c r="G149" s="273" t="str">
        <f t="shared" si="18"/>
        <v/>
      </c>
      <c r="H149" s="273" t="str">
        <f t="shared" si="19"/>
        <v/>
      </c>
      <c r="I149" s="273" t="str">
        <f t="shared" si="20"/>
        <v/>
      </c>
      <c r="J149" s="187"/>
    </row>
    <row r="150" spans="1:10">
      <c r="A150" s="271" t="str">
        <f t="shared" si="14"/>
        <v/>
      </c>
      <c r="B150" s="272" t="str">
        <f t="shared" si="15"/>
        <v/>
      </c>
      <c r="C150" s="306" t="str">
        <f t="shared" si="16"/>
        <v/>
      </c>
      <c r="D150" s="324" t="str">
        <f t="shared" si="17"/>
        <v/>
      </c>
      <c r="E150" s="325"/>
      <c r="F150" s="325"/>
      <c r="G150" s="273" t="str">
        <f t="shared" si="18"/>
        <v/>
      </c>
      <c r="H150" s="273" t="str">
        <f t="shared" si="19"/>
        <v/>
      </c>
      <c r="I150" s="273" t="str">
        <f t="shared" si="20"/>
        <v/>
      </c>
      <c r="J150" s="187"/>
    </row>
    <row r="151" spans="1:10">
      <c r="A151" s="271" t="str">
        <f t="shared" si="14"/>
        <v/>
      </c>
      <c r="B151" s="272" t="str">
        <f t="shared" si="15"/>
        <v/>
      </c>
      <c r="C151" s="306" t="str">
        <f t="shared" si="16"/>
        <v/>
      </c>
      <c r="D151" s="324" t="str">
        <f t="shared" si="17"/>
        <v/>
      </c>
      <c r="E151" s="325"/>
      <c r="F151" s="325"/>
      <c r="G151" s="273" t="str">
        <f t="shared" si="18"/>
        <v/>
      </c>
      <c r="H151" s="273" t="str">
        <f t="shared" si="19"/>
        <v/>
      </c>
      <c r="I151" s="273" t="str">
        <f t="shared" si="20"/>
        <v/>
      </c>
      <c r="J151" s="187"/>
    </row>
    <row r="152" spans="1:10">
      <c r="A152" s="271" t="str">
        <f t="shared" si="14"/>
        <v/>
      </c>
      <c r="B152" s="272" t="str">
        <f t="shared" si="15"/>
        <v/>
      </c>
      <c r="C152" s="306" t="str">
        <f t="shared" si="16"/>
        <v/>
      </c>
      <c r="D152" s="324" t="str">
        <f t="shared" si="17"/>
        <v/>
      </c>
      <c r="E152" s="325"/>
      <c r="F152" s="325"/>
      <c r="G152" s="273" t="str">
        <f t="shared" si="18"/>
        <v/>
      </c>
      <c r="H152" s="273" t="str">
        <f t="shared" si="19"/>
        <v/>
      </c>
      <c r="I152" s="273" t="str">
        <f t="shared" si="20"/>
        <v/>
      </c>
      <c r="J152" s="187"/>
    </row>
    <row r="153" spans="1:10">
      <c r="A153" s="271" t="str">
        <f t="shared" si="14"/>
        <v/>
      </c>
      <c r="B153" s="272" t="str">
        <f t="shared" si="15"/>
        <v/>
      </c>
      <c r="C153" s="306" t="str">
        <f t="shared" si="16"/>
        <v/>
      </c>
      <c r="D153" s="324" t="str">
        <f t="shared" si="17"/>
        <v/>
      </c>
      <c r="E153" s="325"/>
      <c r="F153" s="325"/>
      <c r="G153" s="273" t="str">
        <f t="shared" si="18"/>
        <v/>
      </c>
      <c r="H153" s="273" t="str">
        <f t="shared" si="19"/>
        <v/>
      </c>
      <c r="I153" s="273" t="str">
        <f t="shared" si="20"/>
        <v/>
      </c>
      <c r="J153" s="187"/>
    </row>
    <row r="154" spans="1:10">
      <c r="A154" s="271" t="str">
        <f t="shared" si="14"/>
        <v/>
      </c>
      <c r="B154" s="272" t="str">
        <f t="shared" si="15"/>
        <v/>
      </c>
      <c r="C154" s="306" t="str">
        <f t="shared" si="16"/>
        <v/>
      </c>
      <c r="D154" s="324" t="str">
        <f t="shared" si="17"/>
        <v/>
      </c>
      <c r="E154" s="325"/>
      <c r="F154" s="325"/>
      <c r="G154" s="273" t="str">
        <f t="shared" si="18"/>
        <v/>
      </c>
      <c r="H154" s="273" t="str">
        <f t="shared" si="19"/>
        <v/>
      </c>
      <c r="I154" s="273" t="str">
        <f t="shared" si="20"/>
        <v/>
      </c>
      <c r="J154" s="187"/>
    </row>
    <row r="155" spans="1:10">
      <c r="A155" s="271" t="str">
        <f t="shared" si="14"/>
        <v/>
      </c>
      <c r="B155" s="272" t="str">
        <f t="shared" si="15"/>
        <v/>
      </c>
      <c r="C155" s="306" t="str">
        <f t="shared" si="16"/>
        <v/>
      </c>
      <c r="D155" s="324" t="str">
        <f t="shared" si="17"/>
        <v/>
      </c>
      <c r="E155" s="325"/>
      <c r="F155" s="325"/>
      <c r="G155" s="273" t="str">
        <f t="shared" si="18"/>
        <v/>
      </c>
      <c r="H155" s="273" t="str">
        <f t="shared" si="19"/>
        <v/>
      </c>
      <c r="I155" s="273" t="str">
        <f t="shared" si="20"/>
        <v/>
      </c>
      <c r="J155" s="187"/>
    </row>
    <row r="156" spans="1:10">
      <c r="A156" s="271" t="str">
        <f t="shared" si="14"/>
        <v/>
      </c>
      <c r="B156" s="272" t="str">
        <f t="shared" si="15"/>
        <v/>
      </c>
      <c r="C156" s="306" t="str">
        <f t="shared" si="16"/>
        <v/>
      </c>
      <c r="D156" s="324" t="str">
        <f t="shared" si="17"/>
        <v/>
      </c>
      <c r="E156" s="325"/>
      <c r="F156" s="325"/>
      <c r="G156" s="273" t="str">
        <f t="shared" si="18"/>
        <v/>
      </c>
      <c r="H156" s="273" t="str">
        <f t="shared" si="19"/>
        <v/>
      </c>
      <c r="I156" s="273" t="str">
        <f t="shared" si="20"/>
        <v/>
      </c>
      <c r="J156" s="187"/>
    </row>
    <row r="157" spans="1:10">
      <c r="A157" s="271" t="str">
        <f t="shared" si="14"/>
        <v/>
      </c>
      <c r="B157" s="272" t="str">
        <f t="shared" si="15"/>
        <v/>
      </c>
      <c r="C157" s="306" t="str">
        <f t="shared" si="16"/>
        <v/>
      </c>
      <c r="D157" s="324" t="str">
        <f t="shared" si="17"/>
        <v/>
      </c>
      <c r="E157" s="325"/>
      <c r="F157" s="325"/>
      <c r="G157" s="273" t="str">
        <f t="shared" si="18"/>
        <v/>
      </c>
      <c r="H157" s="273" t="str">
        <f t="shared" si="19"/>
        <v/>
      </c>
      <c r="I157" s="273" t="str">
        <f t="shared" si="20"/>
        <v/>
      </c>
      <c r="J157" s="187"/>
    </row>
    <row r="158" spans="1:10">
      <c r="A158" s="271" t="str">
        <f t="shared" si="14"/>
        <v/>
      </c>
      <c r="B158" s="272" t="str">
        <f t="shared" si="15"/>
        <v/>
      </c>
      <c r="C158" s="306" t="str">
        <f t="shared" si="16"/>
        <v/>
      </c>
      <c r="D158" s="324" t="str">
        <f t="shared" si="17"/>
        <v/>
      </c>
      <c r="E158" s="325"/>
      <c r="F158" s="325"/>
      <c r="G158" s="273" t="str">
        <f t="shared" si="18"/>
        <v/>
      </c>
      <c r="H158" s="273" t="str">
        <f t="shared" si="19"/>
        <v/>
      </c>
      <c r="I158" s="273" t="str">
        <f t="shared" si="20"/>
        <v/>
      </c>
      <c r="J158" s="187"/>
    </row>
    <row r="159" spans="1:10">
      <c r="A159" s="271" t="str">
        <f t="shared" si="14"/>
        <v/>
      </c>
      <c r="B159" s="272" t="str">
        <f t="shared" si="15"/>
        <v/>
      </c>
      <c r="C159" s="306" t="str">
        <f t="shared" si="16"/>
        <v/>
      </c>
      <c r="D159" s="324" t="str">
        <f t="shared" si="17"/>
        <v/>
      </c>
      <c r="E159" s="325"/>
      <c r="F159" s="325"/>
      <c r="G159" s="273" t="str">
        <f t="shared" si="18"/>
        <v/>
      </c>
      <c r="H159" s="273" t="str">
        <f t="shared" si="19"/>
        <v/>
      </c>
      <c r="I159" s="273" t="str">
        <f t="shared" si="20"/>
        <v/>
      </c>
      <c r="J159" s="187"/>
    </row>
    <row r="160" spans="1:10">
      <c r="A160" s="271" t="str">
        <f t="shared" si="14"/>
        <v/>
      </c>
      <c r="B160" s="272" t="str">
        <f t="shared" si="15"/>
        <v/>
      </c>
      <c r="C160" s="306" t="str">
        <f t="shared" si="16"/>
        <v/>
      </c>
      <c r="D160" s="324" t="str">
        <f t="shared" si="17"/>
        <v/>
      </c>
      <c r="E160" s="325"/>
      <c r="F160" s="325"/>
      <c r="G160" s="273" t="str">
        <f t="shared" si="18"/>
        <v/>
      </c>
      <c r="H160" s="273" t="str">
        <f t="shared" si="19"/>
        <v/>
      </c>
      <c r="I160" s="273" t="str">
        <f t="shared" si="20"/>
        <v/>
      </c>
      <c r="J160" s="187"/>
    </row>
    <row r="161" spans="1:10">
      <c r="A161" s="271" t="str">
        <f t="shared" si="14"/>
        <v/>
      </c>
      <c r="B161" s="272" t="str">
        <f t="shared" si="15"/>
        <v/>
      </c>
      <c r="C161" s="306" t="str">
        <f t="shared" si="16"/>
        <v/>
      </c>
      <c r="D161" s="324" t="str">
        <f t="shared" si="17"/>
        <v/>
      </c>
      <c r="E161" s="325"/>
      <c r="F161" s="325"/>
      <c r="G161" s="273" t="str">
        <f t="shared" si="18"/>
        <v/>
      </c>
      <c r="H161" s="273" t="str">
        <f t="shared" si="19"/>
        <v/>
      </c>
      <c r="I161" s="273" t="str">
        <f t="shared" si="20"/>
        <v/>
      </c>
      <c r="J161" s="187"/>
    </row>
    <row r="162" spans="1:10">
      <c r="A162" s="271" t="str">
        <f t="shared" si="14"/>
        <v/>
      </c>
      <c r="B162" s="272" t="str">
        <f t="shared" si="15"/>
        <v/>
      </c>
      <c r="C162" s="306" t="str">
        <f t="shared" si="16"/>
        <v/>
      </c>
      <c r="D162" s="324" t="str">
        <f t="shared" si="17"/>
        <v/>
      </c>
      <c r="E162" s="325"/>
      <c r="F162" s="325"/>
      <c r="G162" s="273" t="str">
        <f t="shared" si="18"/>
        <v/>
      </c>
      <c r="H162" s="273" t="str">
        <f t="shared" si="19"/>
        <v/>
      </c>
      <c r="I162" s="273" t="str">
        <f t="shared" si="20"/>
        <v/>
      </c>
      <c r="J162" s="187"/>
    </row>
    <row r="163" spans="1:10">
      <c r="A163" s="271" t="str">
        <f t="shared" si="14"/>
        <v/>
      </c>
      <c r="B163" s="272" t="str">
        <f t="shared" si="15"/>
        <v/>
      </c>
      <c r="C163" s="306" t="str">
        <f t="shared" si="16"/>
        <v/>
      </c>
      <c r="D163" s="324" t="str">
        <f t="shared" si="17"/>
        <v/>
      </c>
      <c r="E163" s="325"/>
      <c r="F163" s="325"/>
      <c r="G163" s="273" t="str">
        <f t="shared" si="18"/>
        <v/>
      </c>
      <c r="H163" s="273" t="str">
        <f t="shared" si="19"/>
        <v/>
      </c>
      <c r="I163" s="273" t="str">
        <f t="shared" si="20"/>
        <v/>
      </c>
      <c r="J163" s="187"/>
    </row>
    <row r="164" spans="1:10">
      <c r="A164" s="271" t="str">
        <f t="shared" si="14"/>
        <v/>
      </c>
      <c r="B164" s="272" t="str">
        <f t="shared" si="15"/>
        <v/>
      </c>
      <c r="C164" s="306" t="str">
        <f t="shared" si="16"/>
        <v/>
      </c>
      <c r="D164" s="324" t="str">
        <f t="shared" si="17"/>
        <v/>
      </c>
      <c r="E164" s="325"/>
      <c r="F164" s="325"/>
      <c r="G164" s="273" t="str">
        <f t="shared" si="18"/>
        <v/>
      </c>
      <c r="H164" s="273" t="str">
        <f t="shared" si="19"/>
        <v/>
      </c>
      <c r="I164" s="273" t="str">
        <f t="shared" si="20"/>
        <v/>
      </c>
      <c r="J164" s="187"/>
    </row>
    <row r="165" spans="1:10">
      <c r="A165" s="271" t="str">
        <f t="shared" si="14"/>
        <v/>
      </c>
      <c r="B165" s="272" t="str">
        <f t="shared" si="15"/>
        <v/>
      </c>
      <c r="C165" s="306" t="str">
        <f t="shared" si="16"/>
        <v/>
      </c>
      <c r="D165" s="324" t="str">
        <f t="shared" si="17"/>
        <v/>
      </c>
      <c r="E165" s="325"/>
      <c r="F165" s="325"/>
      <c r="G165" s="273" t="str">
        <f t="shared" si="18"/>
        <v/>
      </c>
      <c r="H165" s="273" t="str">
        <f t="shared" si="19"/>
        <v/>
      </c>
      <c r="I165" s="273" t="str">
        <f t="shared" si="20"/>
        <v/>
      </c>
      <c r="J165" s="187"/>
    </row>
    <row r="166" spans="1:10">
      <c r="A166" s="271" t="str">
        <f t="shared" si="14"/>
        <v/>
      </c>
      <c r="B166" s="272" t="str">
        <f t="shared" si="15"/>
        <v/>
      </c>
      <c r="C166" s="306" t="str">
        <f t="shared" si="16"/>
        <v/>
      </c>
      <c r="D166" s="324" t="str">
        <f t="shared" si="17"/>
        <v/>
      </c>
      <c r="E166" s="325"/>
      <c r="F166" s="325"/>
      <c r="G166" s="273" t="str">
        <f t="shared" si="18"/>
        <v/>
      </c>
      <c r="H166" s="273" t="str">
        <f t="shared" si="19"/>
        <v/>
      </c>
      <c r="I166" s="273" t="str">
        <f t="shared" si="20"/>
        <v/>
      </c>
      <c r="J166" s="187"/>
    </row>
    <row r="167" spans="1:10">
      <c r="A167" s="271" t="str">
        <f t="shared" si="14"/>
        <v/>
      </c>
      <c r="B167" s="272" t="str">
        <f t="shared" si="15"/>
        <v/>
      </c>
      <c r="C167" s="306" t="str">
        <f t="shared" si="16"/>
        <v/>
      </c>
      <c r="D167" s="324" t="str">
        <f t="shared" si="17"/>
        <v/>
      </c>
      <c r="E167" s="325"/>
      <c r="F167" s="325"/>
      <c r="G167" s="273" t="str">
        <f t="shared" si="18"/>
        <v/>
      </c>
      <c r="H167" s="273" t="str">
        <f t="shared" si="19"/>
        <v/>
      </c>
      <c r="I167" s="273" t="str">
        <f t="shared" si="20"/>
        <v/>
      </c>
      <c r="J167" s="187"/>
    </row>
    <row r="168" spans="1:10">
      <c r="A168" s="271" t="str">
        <f t="shared" si="14"/>
        <v/>
      </c>
      <c r="B168" s="272" t="str">
        <f t="shared" si="15"/>
        <v/>
      </c>
      <c r="C168" s="306" t="str">
        <f t="shared" si="16"/>
        <v/>
      </c>
      <c r="D168" s="324" t="str">
        <f t="shared" si="17"/>
        <v/>
      </c>
      <c r="E168" s="325"/>
      <c r="F168" s="325"/>
      <c r="G168" s="273" t="str">
        <f t="shared" si="18"/>
        <v/>
      </c>
      <c r="H168" s="273" t="str">
        <f t="shared" si="19"/>
        <v/>
      </c>
      <c r="I168" s="273" t="str">
        <f t="shared" si="20"/>
        <v/>
      </c>
      <c r="J168" s="187"/>
    </row>
    <row r="169" spans="1:10">
      <c r="A169" s="271" t="str">
        <f t="shared" si="14"/>
        <v/>
      </c>
      <c r="B169" s="272" t="str">
        <f t="shared" si="15"/>
        <v/>
      </c>
      <c r="C169" s="306" t="str">
        <f t="shared" si="16"/>
        <v/>
      </c>
      <c r="D169" s="324" t="str">
        <f t="shared" si="17"/>
        <v/>
      </c>
      <c r="E169" s="325"/>
      <c r="F169" s="325"/>
      <c r="G169" s="273" t="str">
        <f t="shared" si="18"/>
        <v/>
      </c>
      <c r="H169" s="273" t="str">
        <f t="shared" si="19"/>
        <v/>
      </c>
      <c r="I169" s="273" t="str">
        <f t="shared" si="20"/>
        <v/>
      </c>
      <c r="J169" s="187"/>
    </row>
    <row r="170" spans="1:10">
      <c r="A170" s="271" t="str">
        <f t="shared" si="14"/>
        <v/>
      </c>
      <c r="B170" s="272" t="str">
        <f t="shared" si="15"/>
        <v/>
      </c>
      <c r="C170" s="306" t="str">
        <f t="shared" si="16"/>
        <v/>
      </c>
      <c r="D170" s="324" t="str">
        <f t="shared" si="17"/>
        <v/>
      </c>
      <c r="E170" s="325"/>
      <c r="F170" s="325"/>
      <c r="G170" s="273" t="str">
        <f t="shared" si="18"/>
        <v/>
      </c>
      <c r="H170" s="273" t="str">
        <f t="shared" si="19"/>
        <v/>
      </c>
      <c r="I170" s="273" t="str">
        <f t="shared" si="20"/>
        <v/>
      </c>
      <c r="J170" s="187"/>
    </row>
    <row r="171" spans="1:10">
      <c r="A171" s="271" t="str">
        <f t="shared" si="14"/>
        <v/>
      </c>
      <c r="B171" s="272" t="str">
        <f t="shared" si="15"/>
        <v/>
      </c>
      <c r="C171" s="306" t="str">
        <f t="shared" si="16"/>
        <v/>
      </c>
      <c r="D171" s="324" t="str">
        <f t="shared" si="17"/>
        <v/>
      </c>
      <c r="E171" s="325"/>
      <c r="F171" s="325"/>
      <c r="G171" s="273" t="str">
        <f t="shared" si="18"/>
        <v/>
      </c>
      <c r="H171" s="273" t="str">
        <f t="shared" si="19"/>
        <v/>
      </c>
      <c r="I171" s="273" t="str">
        <f t="shared" si="20"/>
        <v/>
      </c>
      <c r="J171" s="187"/>
    </row>
    <row r="172" spans="1:10">
      <c r="A172" s="271" t="str">
        <f t="shared" si="14"/>
        <v/>
      </c>
      <c r="B172" s="272" t="str">
        <f t="shared" si="15"/>
        <v/>
      </c>
      <c r="C172" s="306" t="str">
        <f t="shared" si="16"/>
        <v/>
      </c>
      <c r="D172" s="324" t="str">
        <f t="shared" si="17"/>
        <v/>
      </c>
      <c r="E172" s="325"/>
      <c r="F172" s="325"/>
      <c r="G172" s="273" t="str">
        <f t="shared" si="18"/>
        <v/>
      </c>
      <c r="H172" s="273" t="str">
        <f t="shared" si="19"/>
        <v/>
      </c>
      <c r="I172" s="273" t="str">
        <f t="shared" si="20"/>
        <v/>
      </c>
      <c r="J172" s="187"/>
    </row>
    <row r="173" spans="1:10">
      <c r="A173" s="271" t="str">
        <f t="shared" si="14"/>
        <v/>
      </c>
      <c r="B173" s="272" t="str">
        <f t="shared" si="15"/>
        <v/>
      </c>
      <c r="C173" s="306" t="str">
        <f t="shared" si="16"/>
        <v/>
      </c>
      <c r="D173" s="324" t="str">
        <f t="shared" si="17"/>
        <v/>
      </c>
      <c r="E173" s="325"/>
      <c r="F173" s="325"/>
      <c r="G173" s="273" t="str">
        <f t="shared" si="18"/>
        <v/>
      </c>
      <c r="H173" s="273" t="str">
        <f t="shared" si="19"/>
        <v/>
      </c>
      <c r="I173" s="273" t="str">
        <f t="shared" si="20"/>
        <v/>
      </c>
      <c r="J173" s="187"/>
    </row>
    <row r="174" spans="1:10">
      <c r="A174" s="271" t="str">
        <f t="shared" si="14"/>
        <v/>
      </c>
      <c r="B174" s="272" t="str">
        <f t="shared" si="15"/>
        <v/>
      </c>
      <c r="C174" s="306" t="str">
        <f t="shared" si="16"/>
        <v/>
      </c>
      <c r="D174" s="324" t="str">
        <f t="shared" si="17"/>
        <v/>
      </c>
      <c r="E174" s="325"/>
      <c r="F174" s="325"/>
      <c r="G174" s="273" t="str">
        <f t="shared" si="18"/>
        <v/>
      </c>
      <c r="H174" s="273" t="str">
        <f t="shared" si="19"/>
        <v/>
      </c>
      <c r="I174" s="273" t="str">
        <f t="shared" si="20"/>
        <v/>
      </c>
      <c r="J174" s="187"/>
    </row>
    <row r="175" spans="1:10">
      <c r="A175" s="271" t="str">
        <f t="shared" si="14"/>
        <v/>
      </c>
      <c r="B175" s="272" t="str">
        <f t="shared" si="15"/>
        <v/>
      </c>
      <c r="C175" s="306" t="str">
        <f t="shared" si="16"/>
        <v/>
      </c>
      <c r="D175" s="324" t="str">
        <f t="shared" si="17"/>
        <v/>
      </c>
      <c r="E175" s="325"/>
      <c r="F175" s="325"/>
      <c r="G175" s="273" t="str">
        <f t="shared" si="18"/>
        <v/>
      </c>
      <c r="H175" s="273" t="str">
        <f t="shared" si="19"/>
        <v/>
      </c>
      <c r="I175" s="273" t="str">
        <f t="shared" si="20"/>
        <v/>
      </c>
      <c r="J175" s="187"/>
    </row>
    <row r="176" spans="1:10">
      <c r="A176" s="271" t="str">
        <f t="shared" si="14"/>
        <v/>
      </c>
      <c r="B176" s="272" t="str">
        <f t="shared" si="15"/>
        <v/>
      </c>
      <c r="C176" s="306" t="str">
        <f t="shared" si="16"/>
        <v/>
      </c>
      <c r="D176" s="324" t="str">
        <f t="shared" si="17"/>
        <v/>
      </c>
      <c r="E176" s="325"/>
      <c r="F176" s="325"/>
      <c r="G176" s="273" t="str">
        <f t="shared" si="18"/>
        <v/>
      </c>
      <c r="H176" s="273" t="str">
        <f t="shared" si="19"/>
        <v/>
      </c>
      <c r="I176" s="273" t="str">
        <f t="shared" si="20"/>
        <v/>
      </c>
      <c r="J176" s="187"/>
    </row>
    <row r="177" spans="1:10">
      <c r="A177" s="271" t="str">
        <f t="shared" si="14"/>
        <v/>
      </c>
      <c r="B177" s="272" t="str">
        <f t="shared" si="15"/>
        <v/>
      </c>
      <c r="C177" s="306" t="str">
        <f t="shared" si="16"/>
        <v/>
      </c>
      <c r="D177" s="324" t="str">
        <f t="shared" si="17"/>
        <v/>
      </c>
      <c r="E177" s="325"/>
      <c r="F177" s="325"/>
      <c r="G177" s="273" t="str">
        <f t="shared" si="18"/>
        <v/>
      </c>
      <c r="H177" s="273" t="str">
        <f t="shared" si="19"/>
        <v/>
      </c>
      <c r="I177" s="273" t="str">
        <f t="shared" si="20"/>
        <v/>
      </c>
      <c r="J177" s="187"/>
    </row>
    <row r="178" spans="1:10">
      <c r="A178" s="271" t="str">
        <f t="shared" si="14"/>
        <v/>
      </c>
      <c r="B178" s="272" t="str">
        <f t="shared" si="15"/>
        <v/>
      </c>
      <c r="C178" s="306" t="str">
        <f t="shared" si="16"/>
        <v/>
      </c>
      <c r="D178" s="324" t="str">
        <f t="shared" si="17"/>
        <v/>
      </c>
      <c r="E178" s="325"/>
      <c r="F178" s="325"/>
      <c r="G178" s="273" t="str">
        <f t="shared" si="18"/>
        <v/>
      </c>
      <c r="H178" s="273" t="str">
        <f t="shared" si="19"/>
        <v/>
      </c>
      <c r="I178" s="273" t="str">
        <f t="shared" si="20"/>
        <v/>
      </c>
      <c r="J178" s="187"/>
    </row>
    <row r="179" spans="1:10">
      <c r="A179" s="271" t="str">
        <f t="shared" si="14"/>
        <v/>
      </c>
      <c r="B179" s="272" t="str">
        <f t="shared" si="15"/>
        <v/>
      </c>
      <c r="C179" s="306" t="str">
        <f t="shared" si="16"/>
        <v/>
      </c>
      <c r="D179" s="324" t="str">
        <f t="shared" si="17"/>
        <v/>
      </c>
      <c r="E179" s="325"/>
      <c r="F179" s="325"/>
      <c r="G179" s="273" t="str">
        <f t="shared" si="18"/>
        <v/>
      </c>
      <c r="H179" s="273" t="str">
        <f t="shared" si="19"/>
        <v/>
      </c>
      <c r="I179" s="273" t="str">
        <f t="shared" si="20"/>
        <v/>
      </c>
      <c r="J179" s="187"/>
    </row>
    <row r="180" spans="1:10">
      <c r="A180" s="271" t="str">
        <f t="shared" si="14"/>
        <v/>
      </c>
      <c r="B180" s="272" t="str">
        <f t="shared" si="15"/>
        <v/>
      </c>
      <c r="C180" s="306" t="str">
        <f t="shared" si="16"/>
        <v/>
      </c>
      <c r="D180" s="324" t="str">
        <f t="shared" si="17"/>
        <v/>
      </c>
      <c r="E180" s="325"/>
      <c r="F180" s="325"/>
      <c r="G180" s="273" t="str">
        <f t="shared" si="18"/>
        <v/>
      </c>
      <c r="H180" s="273" t="str">
        <f t="shared" si="19"/>
        <v/>
      </c>
      <c r="I180" s="273" t="str">
        <f t="shared" si="20"/>
        <v/>
      </c>
      <c r="J180" s="187"/>
    </row>
    <row r="181" spans="1:10">
      <c r="A181" s="271" t="str">
        <f t="shared" si="14"/>
        <v/>
      </c>
      <c r="B181" s="272" t="str">
        <f t="shared" si="15"/>
        <v/>
      </c>
      <c r="C181" s="306" t="str">
        <f t="shared" si="16"/>
        <v/>
      </c>
      <c r="D181" s="324" t="str">
        <f t="shared" si="17"/>
        <v/>
      </c>
      <c r="E181" s="325"/>
      <c r="F181" s="325"/>
      <c r="G181" s="273" t="str">
        <f t="shared" si="18"/>
        <v/>
      </c>
      <c r="H181" s="273" t="str">
        <f t="shared" si="19"/>
        <v/>
      </c>
      <c r="I181" s="273" t="str">
        <f t="shared" si="20"/>
        <v/>
      </c>
      <c r="J181" s="187"/>
    </row>
    <row r="182" spans="1:10">
      <c r="A182" s="271" t="str">
        <f t="shared" si="14"/>
        <v/>
      </c>
      <c r="B182" s="272" t="str">
        <f t="shared" si="15"/>
        <v/>
      </c>
      <c r="C182" s="306" t="str">
        <f t="shared" si="16"/>
        <v/>
      </c>
      <c r="D182" s="324" t="str">
        <f t="shared" si="17"/>
        <v/>
      </c>
      <c r="E182" s="325"/>
      <c r="F182" s="325"/>
      <c r="G182" s="273" t="str">
        <f t="shared" si="18"/>
        <v/>
      </c>
      <c r="H182" s="273" t="str">
        <f t="shared" si="19"/>
        <v/>
      </c>
      <c r="I182" s="273" t="str">
        <f t="shared" si="20"/>
        <v/>
      </c>
      <c r="J182" s="187"/>
    </row>
    <row r="183" spans="1:10">
      <c r="A183" s="271" t="str">
        <f t="shared" si="14"/>
        <v/>
      </c>
      <c r="B183" s="272" t="str">
        <f t="shared" si="15"/>
        <v/>
      </c>
      <c r="C183" s="306" t="str">
        <f t="shared" si="16"/>
        <v/>
      </c>
      <c r="D183" s="324" t="str">
        <f t="shared" si="17"/>
        <v/>
      </c>
      <c r="E183" s="325"/>
      <c r="F183" s="325"/>
      <c r="G183" s="273" t="str">
        <f t="shared" si="18"/>
        <v/>
      </c>
      <c r="H183" s="273" t="str">
        <f t="shared" si="19"/>
        <v/>
      </c>
      <c r="I183" s="273" t="str">
        <f t="shared" si="20"/>
        <v/>
      </c>
      <c r="J183" s="187"/>
    </row>
    <row r="184" spans="1:10">
      <c r="A184" s="271" t="str">
        <f t="shared" si="14"/>
        <v/>
      </c>
      <c r="B184" s="272" t="str">
        <f t="shared" si="15"/>
        <v/>
      </c>
      <c r="C184" s="306" t="str">
        <f t="shared" si="16"/>
        <v/>
      </c>
      <c r="D184" s="324" t="str">
        <f t="shared" si="17"/>
        <v/>
      </c>
      <c r="E184" s="325"/>
      <c r="F184" s="325"/>
      <c r="G184" s="273" t="str">
        <f t="shared" si="18"/>
        <v/>
      </c>
      <c r="H184" s="273" t="str">
        <f t="shared" si="19"/>
        <v/>
      </c>
      <c r="I184" s="273" t="str">
        <f t="shared" si="20"/>
        <v/>
      </c>
      <c r="J184" s="187"/>
    </row>
    <row r="185" spans="1:10">
      <c r="A185" s="271" t="str">
        <f t="shared" si="14"/>
        <v/>
      </c>
      <c r="B185" s="272" t="str">
        <f t="shared" si="15"/>
        <v/>
      </c>
      <c r="C185" s="306" t="str">
        <f t="shared" si="16"/>
        <v/>
      </c>
      <c r="D185" s="324" t="str">
        <f t="shared" si="17"/>
        <v/>
      </c>
      <c r="E185" s="325"/>
      <c r="F185" s="325"/>
      <c r="G185" s="273" t="str">
        <f t="shared" si="18"/>
        <v/>
      </c>
      <c r="H185" s="273" t="str">
        <f t="shared" si="19"/>
        <v/>
      </c>
      <c r="I185" s="273" t="str">
        <f t="shared" si="20"/>
        <v/>
      </c>
      <c r="J185" s="187"/>
    </row>
    <row r="186" spans="1:10">
      <c r="A186" s="271" t="str">
        <f t="shared" si="14"/>
        <v/>
      </c>
      <c r="B186" s="272" t="str">
        <f t="shared" si="15"/>
        <v/>
      </c>
      <c r="C186" s="306" t="str">
        <f t="shared" si="16"/>
        <v/>
      </c>
      <c r="D186" s="324" t="str">
        <f t="shared" si="17"/>
        <v/>
      </c>
      <c r="E186" s="325"/>
      <c r="F186" s="325"/>
      <c r="G186" s="273" t="str">
        <f t="shared" si="18"/>
        <v/>
      </c>
      <c r="H186" s="273" t="str">
        <f t="shared" si="19"/>
        <v/>
      </c>
      <c r="I186" s="273" t="str">
        <f t="shared" si="20"/>
        <v/>
      </c>
      <c r="J186" s="187"/>
    </row>
    <row r="187" spans="1:10">
      <c r="A187" s="271" t="str">
        <f t="shared" si="14"/>
        <v/>
      </c>
      <c r="B187" s="272" t="str">
        <f t="shared" si="15"/>
        <v/>
      </c>
      <c r="C187" s="306" t="str">
        <f t="shared" si="16"/>
        <v/>
      </c>
      <c r="D187" s="324" t="str">
        <f t="shared" si="17"/>
        <v/>
      </c>
      <c r="E187" s="325"/>
      <c r="F187" s="325"/>
      <c r="G187" s="273" t="str">
        <f t="shared" si="18"/>
        <v/>
      </c>
      <c r="H187" s="273" t="str">
        <f t="shared" si="19"/>
        <v/>
      </c>
      <c r="I187" s="273" t="str">
        <f t="shared" si="20"/>
        <v/>
      </c>
      <c r="J187" s="187"/>
    </row>
    <row r="188" spans="1:10">
      <c r="A188" s="271" t="str">
        <f t="shared" si="14"/>
        <v/>
      </c>
      <c r="B188" s="272" t="str">
        <f t="shared" si="15"/>
        <v/>
      </c>
      <c r="C188" s="306" t="str">
        <f t="shared" si="16"/>
        <v/>
      </c>
      <c r="D188" s="324" t="str">
        <f t="shared" si="17"/>
        <v/>
      </c>
      <c r="E188" s="325"/>
      <c r="F188" s="325"/>
      <c r="G188" s="273" t="str">
        <f t="shared" si="18"/>
        <v/>
      </c>
      <c r="H188" s="273" t="str">
        <f t="shared" si="19"/>
        <v/>
      </c>
      <c r="I188" s="273" t="str">
        <f t="shared" si="20"/>
        <v/>
      </c>
      <c r="J188" s="187"/>
    </row>
    <row r="189" spans="1:10">
      <c r="A189" s="271" t="str">
        <f t="shared" si="14"/>
        <v/>
      </c>
      <c r="B189" s="272" t="str">
        <f t="shared" si="15"/>
        <v/>
      </c>
      <c r="C189" s="306" t="str">
        <f t="shared" si="16"/>
        <v/>
      </c>
      <c r="D189" s="324" t="str">
        <f t="shared" si="17"/>
        <v/>
      </c>
      <c r="E189" s="325"/>
      <c r="F189" s="325"/>
      <c r="G189" s="273" t="str">
        <f t="shared" si="18"/>
        <v/>
      </c>
      <c r="H189" s="273" t="str">
        <f t="shared" si="19"/>
        <v/>
      </c>
      <c r="I189" s="273" t="str">
        <f t="shared" si="20"/>
        <v/>
      </c>
      <c r="J189" s="187"/>
    </row>
    <row r="190" spans="1:10">
      <c r="A190" s="271" t="str">
        <f t="shared" si="14"/>
        <v/>
      </c>
      <c r="B190" s="272" t="str">
        <f t="shared" si="15"/>
        <v/>
      </c>
      <c r="C190" s="306" t="str">
        <f t="shared" si="16"/>
        <v/>
      </c>
      <c r="D190" s="324" t="str">
        <f t="shared" si="17"/>
        <v/>
      </c>
      <c r="E190" s="325"/>
      <c r="F190" s="325"/>
      <c r="G190" s="273" t="str">
        <f t="shared" si="18"/>
        <v/>
      </c>
      <c r="H190" s="273" t="str">
        <f t="shared" si="19"/>
        <v/>
      </c>
      <c r="I190" s="273" t="str">
        <f t="shared" si="20"/>
        <v/>
      </c>
      <c r="J190" s="187"/>
    </row>
    <row r="191" spans="1:10">
      <c r="A191" s="271" t="str">
        <f t="shared" si="14"/>
        <v/>
      </c>
      <c r="B191" s="272" t="str">
        <f t="shared" si="15"/>
        <v/>
      </c>
      <c r="C191" s="306" t="str">
        <f t="shared" si="16"/>
        <v/>
      </c>
      <c r="D191" s="324" t="str">
        <f t="shared" si="17"/>
        <v/>
      </c>
      <c r="E191" s="325"/>
      <c r="F191" s="325"/>
      <c r="G191" s="273" t="str">
        <f t="shared" si="18"/>
        <v/>
      </c>
      <c r="H191" s="273" t="str">
        <f t="shared" si="19"/>
        <v/>
      </c>
      <c r="I191" s="273" t="str">
        <f t="shared" si="20"/>
        <v/>
      </c>
      <c r="J191" s="187"/>
    </row>
    <row r="192" spans="1:10">
      <c r="A192" s="271" t="str">
        <f t="shared" si="14"/>
        <v/>
      </c>
      <c r="B192" s="272" t="str">
        <f t="shared" si="15"/>
        <v/>
      </c>
      <c r="C192" s="306" t="str">
        <f t="shared" si="16"/>
        <v/>
      </c>
      <c r="D192" s="324" t="str">
        <f t="shared" si="17"/>
        <v/>
      </c>
      <c r="E192" s="325"/>
      <c r="F192" s="325"/>
      <c r="G192" s="273" t="str">
        <f t="shared" si="18"/>
        <v/>
      </c>
      <c r="H192" s="273" t="str">
        <f t="shared" si="19"/>
        <v/>
      </c>
      <c r="I192" s="273" t="str">
        <f t="shared" si="20"/>
        <v/>
      </c>
      <c r="J192" s="187"/>
    </row>
    <row r="193" spans="1:10">
      <c r="A193" s="271" t="str">
        <f t="shared" si="14"/>
        <v/>
      </c>
      <c r="B193" s="272" t="str">
        <f t="shared" si="15"/>
        <v/>
      </c>
      <c r="C193" s="306" t="str">
        <f t="shared" si="16"/>
        <v/>
      </c>
      <c r="D193" s="324" t="str">
        <f t="shared" si="17"/>
        <v/>
      </c>
      <c r="E193" s="325"/>
      <c r="F193" s="325"/>
      <c r="G193" s="273" t="str">
        <f t="shared" si="18"/>
        <v/>
      </c>
      <c r="H193" s="273" t="str">
        <f t="shared" si="19"/>
        <v/>
      </c>
      <c r="I193" s="273" t="str">
        <f t="shared" si="20"/>
        <v/>
      </c>
      <c r="J193" s="187"/>
    </row>
    <row r="194" spans="1:10">
      <c r="A194" s="271" t="str">
        <f t="shared" si="14"/>
        <v/>
      </c>
      <c r="B194" s="272" t="str">
        <f t="shared" si="15"/>
        <v/>
      </c>
      <c r="C194" s="306" t="str">
        <f t="shared" si="16"/>
        <v/>
      </c>
      <c r="D194" s="324" t="str">
        <f t="shared" si="17"/>
        <v/>
      </c>
      <c r="E194" s="325"/>
      <c r="F194" s="325"/>
      <c r="G194" s="273" t="str">
        <f t="shared" si="18"/>
        <v/>
      </c>
      <c r="H194" s="273" t="str">
        <f t="shared" si="19"/>
        <v/>
      </c>
      <c r="I194" s="273" t="str">
        <f t="shared" si="20"/>
        <v/>
      </c>
      <c r="J194" s="187"/>
    </row>
    <row r="195" spans="1:10">
      <c r="A195" s="271" t="str">
        <f t="shared" si="14"/>
        <v/>
      </c>
      <c r="B195" s="272" t="str">
        <f t="shared" si="15"/>
        <v/>
      </c>
      <c r="C195" s="306" t="str">
        <f t="shared" si="16"/>
        <v/>
      </c>
      <c r="D195" s="324" t="str">
        <f t="shared" si="17"/>
        <v/>
      </c>
      <c r="E195" s="325"/>
      <c r="F195" s="325"/>
      <c r="G195" s="273" t="str">
        <f t="shared" si="18"/>
        <v/>
      </c>
      <c r="H195" s="273" t="str">
        <f t="shared" si="19"/>
        <v/>
      </c>
      <c r="I195" s="273" t="str">
        <f t="shared" si="20"/>
        <v/>
      </c>
      <c r="J195" s="187"/>
    </row>
    <row r="196" spans="1:10">
      <c r="A196" s="271" t="str">
        <f t="shared" si="14"/>
        <v/>
      </c>
      <c r="B196" s="272" t="str">
        <f t="shared" si="15"/>
        <v/>
      </c>
      <c r="C196" s="306" t="str">
        <f t="shared" si="16"/>
        <v/>
      </c>
      <c r="D196" s="324" t="str">
        <f t="shared" si="17"/>
        <v/>
      </c>
      <c r="E196" s="325"/>
      <c r="F196" s="325"/>
      <c r="G196" s="273" t="str">
        <f t="shared" si="18"/>
        <v/>
      </c>
      <c r="H196" s="273" t="str">
        <f t="shared" si="19"/>
        <v/>
      </c>
      <c r="I196" s="273" t="str">
        <f t="shared" si="20"/>
        <v/>
      </c>
      <c r="J196" s="187"/>
    </row>
    <row r="197" spans="1:10">
      <c r="A197" s="271" t="str">
        <f t="shared" si="14"/>
        <v/>
      </c>
      <c r="B197" s="272" t="str">
        <f t="shared" si="15"/>
        <v/>
      </c>
      <c r="C197" s="306" t="str">
        <f t="shared" si="16"/>
        <v/>
      </c>
      <c r="D197" s="324" t="str">
        <f t="shared" si="17"/>
        <v/>
      </c>
      <c r="E197" s="325"/>
      <c r="F197" s="325"/>
      <c r="G197" s="273" t="str">
        <f t="shared" si="18"/>
        <v/>
      </c>
      <c r="H197" s="273" t="str">
        <f t="shared" si="19"/>
        <v/>
      </c>
      <c r="I197" s="273" t="str">
        <f t="shared" si="20"/>
        <v/>
      </c>
      <c r="J197" s="187"/>
    </row>
    <row r="198" spans="1:10">
      <c r="A198" s="271" t="str">
        <f t="shared" si="14"/>
        <v/>
      </c>
      <c r="B198" s="272" t="str">
        <f t="shared" si="15"/>
        <v/>
      </c>
      <c r="C198" s="306" t="str">
        <f t="shared" si="16"/>
        <v/>
      </c>
      <c r="D198" s="324" t="str">
        <f t="shared" si="17"/>
        <v/>
      </c>
      <c r="E198" s="325"/>
      <c r="F198" s="325"/>
      <c r="G198" s="273" t="str">
        <f t="shared" si="18"/>
        <v/>
      </c>
      <c r="H198" s="273" t="str">
        <f t="shared" si="19"/>
        <v/>
      </c>
      <c r="I198" s="273" t="str">
        <f t="shared" si="20"/>
        <v/>
      </c>
      <c r="J198" s="187"/>
    </row>
    <row r="199" spans="1:10">
      <c r="A199" s="271" t="str">
        <f t="shared" si="14"/>
        <v/>
      </c>
      <c r="B199" s="272" t="str">
        <f t="shared" si="15"/>
        <v/>
      </c>
      <c r="C199" s="306" t="str">
        <f t="shared" si="16"/>
        <v/>
      </c>
      <c r="D199" s="324" t="str">
        <f t="shared" si="17"/>
        <v/>
      </c>
      <c r="E199" s="325"/>
      <c r="F199" s="325"/>
      <c r="G199" s="273" t="str">
        <f t="shared" si="18"/>
        <v/>
      </c>
      <c r="H199" s="273" t="str">
        <f t="shared" si="19"/>
        <v/>
      </c>
      <c r="I199" s="273" t="str">
        <f t="shared" si="20"/>
        <v/>
      </c>
      <c r="J199" s="187"/>
    </row>
    <row r="200" spans="1:10">
      <c r="A200" s="271" t="str">
        <f t="shared" ref="A200:A263" si="21">IF(ROW()-7&lt;=筆數,VLOOKUP(ROW()-7,日記表,3,FALSE),"")</f>
        <v/>
      </c>
      <c r="B200" s="272" t="str">
        <f t="shared" ref="B200:B263" si="22">IF(ROW()-7&lt;=筆數,VLOOKUP(ROW()-7,日記表,4,FALSE),"")</f>
        <v/>
      </c>
      <c r="C200" s="306" t="str">
        <f t="shared" ref="C200:C263" si="23">IF(ROW()-7&lt;=筆數,VLOOKUP(ROW()-7,日記表,10,FALSE),"")</f>
        <v/>
      </c>
      <c r="D200" s="324" t="str">
        <f t="shared" ref="D200:D263" si="24">IF(ROW()-7&lt;=筆數,VLOOKUP(ROW()-7,日記表,11,FALSE),"")</f>
        <v/>
      </c>
      <c r="E200" s="325"/>
      <c r="F200" s="325"/>
      <c r="G200" s="273" t="str">
        <f t="shared" ref="G200:G263" si="25">IF(ROW()-7&lt;=筆數,VLOOKUP(ROW()-7,日記表,12,FALSE),"")</f>
        <v/>
      </c>
      <c r="H200" s="273" t="str">
        <f t="shared" ref="H200:H263" si="26">IF(ROW()-7&lt;=筆數,VLOOKUP(ROW()-7,日記表,13,FALSE),"")</f>
        <v/>
      </c>
      <c r="I200" s="273" t="str">
        <f t="shared" ref="I200:I263" si="27">IF(A200="","",IF(DC="借",I199+G200-H200,I199+H200-G200))</f>
        <v/>
      </c>
      <c r="J200" s="187"/>
    </row>
    <row r="201" spans="1:10">
      <c r="A201" s="271" t="str">
        <f t="shared" si="21"/>
        <v/>
      </c>
      <c r="B201" s="272" t="str">
        <f t="shared" si="22"/>
        <v/>
      </c>
      <c r="C201" s="306" t="str">
        <f t="shared" si="23"/>
        <v/>
      </c>
      <c r="D201" s="324" t="str">
        <f t="shared" si="24"/>
        <v/>
      </c>
      <c r="E201" s="325"/>
      <c r="F201" s="325"/>
      <c r="G201" s="273" t="str">
        <f t="shared" si="25"/>
        <v/>
      </c>
      <c r="H201" s="273" t="str">
        <f t="shared" si="26"/>
        <v/>
      </c>
      <c r="I201" s="273" t="str">
        <f t="shared" si="27"/>
        <v/>
      </c>
      <c r="J201" s="187"/>
    </row>
    <row r="202" spans="1:10">
      <c r="A202" s="271" t="str">
        <f t="shared" si="21"/>
        <v/>
      </c>
      <c r="B202" s="272" t="str">
        <f t="shared" si="22"/>
        <v/>
      </c>
      <c r="C202" s="306" t="str">
        <f t="shared" si="23"/>
        <v/>
      </c>
      <c r="D202" s="324" t="str">
        <f t="shared" si="24"/>
        <v/>
      </c>
      <c r="E202" s="325"/>
      <c r="F202" s="325"/>
      <c r="G202" s="273" t="str">
        <f t="shared" si="25"/>
        <v/>
      </c>
      <c r="H202" s="273" t="str">
        <f t="shared" si="26"/>
        <v/>
      </c>
      <c r="I202" s="273" t="str">
        <f t="shared" si="27"/>
        <v/>
      </c>
      <c r="J202" s="187"/>
    </row>
    <row r="203" spans="1:10">
      <c r="A203" s="271" t="str">
        <f t="shared" si="21"/>
        <v/>
      </c>
      <c r="B203" s="272" t="str">
        <f t="shared" si="22"/>
        <v/>
      </c>
      <c r="C203" s="306" t="str">
        <f t="shared" si="23"/>
        <v/>
      </c>
      <c r="D203" s="324" t="str">
        <f t="shared" si="24"/>
        <v/>
      </c>
      <c r="E203" s="325"/>
      <c r="F203" s="325"/>
      <c r="G203" s="273" t="str">
        <f t="shared" si="25"/>
        <v/>
      </c>
      <c r="H203" s="273" t="str">
        <f t="shared" si="26"/>
        <v/>
      </c>
      <c r="I203" s="273" t="str">
        <f t="shared" si="27"/>
        <v/>
      </c>
      <c r="J203" s="187"/>
    </row>
    <row r="204" spans="1:10">
      <c r="A204" s="271" t="str">
        <f t="shared" si="21"/>
        <v/>
      </c>
      <c r="B204" s="272" t="str">
        <f t="shared" si="22"/>
        <v/>
      </c>
      <c r="C204" s="306" t="str">
        <f t="shared" si="23"/>
        <v/>
      </c>
      <c r="D204" s="324" t="str">
        <f t="shared" si="24"/>
        <v/>
      </c>
      <c r="E204" s="325"/>
      <c r="F204" s="325"/>
      <c r="G204" s="273" t="str">
        <f t="shared" si="25"/>
        <v/>
      </c>
      <c r="H204" s="273" t="str">
        <f t="shared" si="26"/>
        <v/>
      </c>
      <c r="I204" s="273" t="str">
        <f t="shared" si="27"/>
        <v/>
      </c>
      <c r="J204" s="187"/>
    </row>
    <row r="205" spans="1:10">
      <c r="A205" s="271" t="str">
        <f t="shared" si="21"/>
        <v/>
      </c>
      <c r="B205" s="272" t="str">
        <f t="shared" si="22"/>
        <v/>
      </c>
      <c r="C205" s="306" t="str">
        <f t="shared" si="23"/>
        <v/>
      </c>
      <c r="D205" s="324" t="str">
        <f t="shared" si="24"/>
        <v/>
      </c>
      <c r="E205" s="325"/>
      <c r="F205" s="325"/>
      <c r="G205" s="273" t="str">
        <f t="shared" si="25"/>
        <v/>
      </c>
      <c r="H205" s="273" t="str">
        <f t="shared" si="26"/>
        <v/>
      </c>
      <c r="I205" s="273" t="str">
        <f t="shared" si="27"/>
        <v/>
      </c>
      <c r="J205" s="187"/>
    </row>
    <row r="206" spans="1:10">
      <c r="A206" s="271" t="str">
        <f t="shared" si="21"/>
        <v/>
      </c>
      <c r="B206" s="272" t="str">
        <f t="shared" si="22"/>
        <v/>
      </c>
      <c r="C206" s="306" t="str">
        <f t="shared" si="23"/>
        <v/>
      </c>
      <c r="D206" s="324" t="str">
        <f t="shared" si="24"/>
        <v/>
      </c>
      <c r="E206" s="325"/>
      <c r="F206" s="325"/>
      <c r="G206" s="273" t="str">
        <f t="shared" si="25"/>
        <v/>
      </c>
      <c r="H206" s="273" t="str">
        <f t="shared" si="26"/>
        <v/>
      </c>
      <c r="I206" s="273" t="str">
        <f t="shared" si="27"/>
        <v/>
      </c>
      <c r="J206" s="187"/>
    </row>
    <row r="207" spans="1:10">
      <c r="A207" s="271" t="str">
        <f t="shared" si="21"/>
        <v/>
      </c>
      <c r="B207" s="272" t="str">
        <f t="shared" si="22"/>
        <v/>
      </c>
      <c r="C207" s="306" t="str">
        <f t="shared" si="23"/>
        <v/>
      </c>
      <c r="D207" s="324" t="str">
        <f t="shared" si="24"/>
        <v/>
      </c>
      <c r="E207" s="325"/>
      <c r="F207" s="325"/>
      <c r="G207" s="273" t="str">
        <f t="shared" si="25"/>
        <v/>
      </c>
      <c r="H207" s="273" t="str">
        <f t="shared" si="26"/>
        <v/>
      </c>
      <c r="I207" s="273" t="str">
        <f t="shared" si="27"/>
        <v/>
      </c>
      <c r="J207" s="187"/>
    </row>
    <row r="208" spans="1:10">
      <c r="A208" s="271" t="str">
        <f t="shared" si="21"/>
        <v/>
      </c>
      <c r="B208" s="272" t="str">
        <f t="shared" si="22"/>
        <v/>
      </c>
      <c r="C208" s="306" t="str">
        <f t="shared" si="23"/>
        <v/>
      </c>
      <c r="D208" s="324" t="str">
        <f t="shared" si="24"/>
        <v/>
      </c>
      <c r="E208" s="325"/>
      <c r="F208" s="325"/>
      <c r="G208" s="273" t="str">
        <f t="shared" si="25"/>
        <v/>
      </c>
      <c r="H208" s="273" t="str">
        <f t="shared" si="26"/>
        <v/>
      </c>
      <c r="I208" s="273" t="str">
        <f t="shared" si="27"/>
        <v/>
      </c>
      <c r="J208" s="187"/>
    </row>
    <row r="209" spans="1:10">
      <c r="A209" s="271" t="str">
        <f t="shared" si="21"/>
        <v/>
      </c>
      <c r="B209" s="272" t="str">
        <f t="shared" si="22"/>
        <v/>
      </c>
      <c r="C209" s="306" t="str">
        <f t="shared" si="23"/>
        <v/>
      </c>
      <c r="D209" s="324" t="str">
        <f t="shared" si="24"/>
        <v/>
      </c>
      <c r="E209" s="325"/>
      <c r="F209" s="325"/>
      <c r="G209" s="273" t="str">
        <f t="shared" si="25"/>
        <v/>
      </c>
      <c r="H209" s="273" t="str">
        <f t="shared" si="26"/>
        <v/>
      </c>
      <c r="I209" s="273" t="str">
        <f t="shared" si="27"/>
        <v/>
      </c>
      <c r="J209" s="187"/>
    </row>
    <row r="210" spans="1:10">
      <c r="A210" s="271" t="str">
        <f t="shared" si="21"/>
        <v/>
      </c>
      <c r="B210" s="272" t="str">
        <f t="shared" si="22"/>
        <v/>
      </c>
      <c r="C210" s="306" t="str">
        <f t="shared" si="23"/>
        <v/>
      </c>
      <c r="D210" s="324" t="str">
        <f t="shared" si="24"/>
        <v/>
      </c>
      <c r="E210" s="325"/>
      <c r="F210" s="325"/>
      <c r="G210" s="273" t="str">
        <f t="shared" si="25"/>
        <v/>
      </c>
      <c r="H210" s="273" t="str">
        <f t="shared" si="26"/>
        <v/>
      </c>
      <c r="I210" s="273" t="str">
        <f t="shared" si="27"/>
        <v/>
      </c>
      <c r="J210" s="187"/>
    </row>
    <row r="211" spans="1:10">
      <c r="A211" s="271" t="str">
        <f t="shared" si="21"/>
        <v/>
      </c>
      <c r="B211" s="272" t="str">
        <f t="shared" si="22"/>
        <v/>
      </c>
      <c r="C211" s="306" t="str">
        <f t="shared" si="23"/>
        <v/>
      </c>
      <c r="D211" s="324" t="str">
        <f t="shared" si="24"/>
        <v/>
      </c>
      <c r="E211" s="325"/>
      <c r="F211" s="325"/>
      <c r="G211" s="273" t="str">
        <f t="shared" si="25"/>
        <v/>
      </c>
      <c r="H211" s="273" t="str">
        <f t="shared" si="26"/>
        <v/>
      </c>
      <c r="I211" s="273" t="str">
        <f t="shared" si="27"/>
        <v/>
      </c>
      <c r="J211" s="187"/>
    </row>
    <row r="212" spans="1:10">
      <c r="A212" s="271" t="str">
        <f t="shared" si="21"/>
        <v/>
      </c>
      <c r="B212" s="272" t="str">
        <f t="shared" si="22"/>
        <v/>
      </c>
      <c r="C212" s="306" t="str">
        <f t="shared" si="23"/>
        <v/>
      </c>
      <c r="D212" s="324" t="str">
        <f t="shared" si="24"/>
        <v/>
      </c>
      <c r="E212" s="325"/>
      <c r="F212" s="325"/>
      <c r="G212" s="273" t="str">
        <f t="shared" si="25"/>
        <v/>
      </c>
      <c r="H212" s="273" t="str">
        <f t="shared" si="26"/>
        <v/>
      </c>
      <c r="I212" s="273" t="str">
        <f t="shared" si="27"/>
        <v/>
      </c>
      <c r="J212" s="187"/>
    </row>
    <row r="213" spans="1:10">
      <c r="A213" s="271" t="str">
        <f t="shared" si="21"/>
        <v/>
      </c>
      <c r="B213" s="272" t="str">
        <f t="shared" si="22"/>
        <v/>
      </c>
      <c r="C213" s="306" t="str">
        <f t="shared" si="23"/>
        <v/>
      </c>
      <c r="D213" s="324" t="str">
        <f t="shared" si="24"/>
        <v/>
      </c>
      <c r="E213" s="325"/>
      <c r="F213" s="325"/>
      <c r="G213" s="273" t="str">
        <f t="shared" si="25"/>
        <v/>
      </c>
      <c r="H213" s="273" t="str">
        <f t="shared" si="26"/>
        <v/>
      </c>
      <c r="I213" s="273" t="str">
        <f t="shared" si="27"/>
        <v/>
      </c>
      <c r="J213" s="187"/>
    </row>
    <row r="214" spans="1:10">
      <c r="A214" s="271" t="str">
        <f t="shared" si="21"/>
        <v/>
      </c>
      <c r="B214" s="272" t="str">
        <f t="shared" si="22"/>
        <v/>
      </c>
      <c r="C214" s="306" t="str">
        <f t="shared" si="23"/>
        <v/>
      </c>
      <c r="D214" s="324" t="str">
        <f t="shared" si="24"/>
        <v/>
      </c>
      <c r="E214" s="325"/>
      <c r="F214" s="325"/>
      <c r="G214" s="273" t="str">
        <f t="shared" si="25"/>
        <v/>
      </c>
      <c r="H214" s="273" t="str">
        <f t="shared" si="26"/>
        <v/>
      </c>
      <c r="I214" s="273" t="str">
        <f t="shared" si="27"/>
        <v/>
      </c>
      <c r="J214" s="187"/>
    </row>
    <row r="215" spans="1:10">
      <c r="A215" s="271" t="str">
        <f t="shared" si="21"/>
        <v/>
      </c>
      <c r="B215" s="272" t="str">
        <f t="shared" si="22"/>
        <v/>
      </c>
      <c r="C215" s="306" t="str">
        <f t="shared" si="23"/>
        <v/>
      </c>
      <c r="D215" s="324" t="str">
        <f t="shared" si="24"/>
        <v/>
      </c>
      <c r="E215" s="325"/>
      <c r="F215" s="325"/>
      <c r="G215" s="273" t="str">
        <f t="shared" si="25"/>
        <v/>
      </c>
      <c r="H215" s="273" t="str">
        <f t="shared" si="26"/>
        <v/>
      </c>
      <c r="I215" s="273" t="str">
        <f t="shared" si="27"/>
        <v/>
      </c>
      <c r="J215" s="187"/>
    </row>
    <row r="216" spans="1:10">
      <c r="A216" s="271" t="str">
        <f t="shared" si="21"/>
        <v/>
      </c>
      <c r="B216" s="272" t="str">
        <f t="shared" si="22"/>
        <v/>
      </c>
      <c r="C216" s="306" t="str">
        <f t="shared" si="23"/>
        <v/>
      </c>
      <c r="D216" s="324" t="str">
        <f t="shared" si="24"/>
        <v/>
      </c>
      <c r="E216" s="325"/>
      <c r="F216" s="325"/>
      <c r="G216" s="273" t="str">
        <f t="shared" si="25"/>
        <v/>
      </c>
      <c r="H216" s="273" t="str">
        <f t="shared" si="26"/>
        <v/>
      </c>
      <c r="I216" s="273" t="str">
        <f t="shared" si="27"/>
        <v/>
      </c>
      <c r="J216" s="187"/>
    </row>
    <row r="217" spans="1:10">
      <c r="A217" s="271" t="str">
        <f t="shared" si="21"/>
        <v/>
      </c>
      <c r="B217" s="272" t="str">
        <f t="shared" si="22"/>
        <v/>
      </c>
      <c r="C217" s="306" t="str">
        <f t="shared" si="23"/>
        <v/>
      </c>
      <c r="D217" s="324" t="str">
        <f t="shared" si="24"/>
        <v/>
      </c>
      <c r="E217" s="325"/>
      <c r="F217" s="325"/>
      <c r="G217" s="273" t="str">
        <f t="shared" si="25"/>
        <v/>
      </c>
      <c r="H217" s="273" t="str">
        <f t="shared" si="26"/>
        <v/>
      </c>
      <c r="I217" s="273" t="str">
        <f t="shared" si="27"/>
        <v/>
      </c>
      <c r="J217" s="187"/>
    </row>
    <row r="218" spans="1:10">
      <c r="A218" s="271" t="str">
        <f t="shared" si="21"/>
        <v/>
      </c>
      <c r="B218" s="272" t="str">
        <f t="shared" si="22"/>
        <v/>
      </c>
      <c r="C218" s="306" t="str">
        <f t="shared" si="23"/>
        <v/>
      </c>
      <c r="D218" s="324" t="str">
        <f t="shared" si="24"/>
        <v/>
      </c>
      <c r="E218" s="325"/>
      <c r="F218" s="325"/>
      <c r="G218" s="273" t="str">
        <f t="shared" si="25"/>
        <v/>
      </c>
      <c r="H218" s="273" t="str">
        <f t="shared" si="26"/>
        <v/>
      </c>
      <c r="I218" s="273" t="str">
        <f t="shared" si="27"/>
        <v/>
      </c>
      <c r="J218" s="187"/>
    </row>
    <row r="219" spans="1:10">
      <c r="A219" s="271" t="str">
        <f t="shared" si="21"/>
        <v/>
      </c>
      <c r="B219" s="272" t="str">
        <f t="shared" si="22"/>
        <v/>
      </c>
      <c r="C219" s="306" t="str">
        <f t="shared" si="23"/>
        <v/>
      </c>
      <c r="D219" s="324" t="str">
        <f t="shared" si="24"/>
        <v/>
      </c>
      <c r="E219" s="325"/>
      <c r="F219" s="325"/>
      <c r="G219" s="273" t="str">
        <f t="shared" si="25"/>
        <v/>
      </c>
      <c r="H219" s="273" t="str">
        <f t="shared" si="26"/>
        <v/>
      </c>
      <c r="I219" s="273" t="str">
        <f t="shared" si="27"/>
        <v/>
      </c>
      <c r="J219" s="187"/>
    </row>
    <row r="220" spans="1:10">
      <c r="A220" s="271" t="str">
        <f t="shared" si="21"/>
        <v/>
      </c>
      <c r="B220" s="272" t="str">
        <f t="shared" si="22"/>
        <v/>
      </c>
      <c r="C220" s="306" t="str">
        <f t="shared" si="23"/>
        <v/>
      </c>
      <c r="D220" s="324" t="str">
        <f t="shared" si="24"/>
        <v/>
      </c>
      <c r="E220" s="325"/>
      <c r="F220" s="325"/>
      <c r="G220" s="273" t="str">
        <f t="shared" si="25"/>
        <v/>
      </c>
      <c r="H220" s="273" t="str">
        <f t="shared" si="26"/>
        <v/>
      </c>
      <c r="I220" s="273" t="str">
        <f t="shared" si="27"/>
        <v/>
      </c>
      <c r="J220" s="187"/>
    </row>
    <row r="221" spans="1:10">
      <c r="A221" s="271" t="str">
        <f t="shared" si="21"/>
        <v/>
      </c>
      <c r="B221" s="272" t="str">
        <f t="shared" si="22"/>
        <v/>
      </c>
      <c r="C221" s="306" t="str">
        <f t="shared" si="23"/>
        <v/>
      </c>
      <c r="D221" s="324" t="str">
        <f t="shared" si="24"/>
        <v/>
      </c>
      <c r="E221" s="325"/>
      <c r="F221" s="325"/>
      <c r="G221" s="273" t="str">
        <f t="shared" si="25"/>
        <v/>
      </c>
      <c r="H221" s="273" t="str">
        <f t="shared" si="26"/>
        <v/>
      </c>
      <c r="I221" s="273" t="str">
        <f t="shared" si="27"/>
        <v/>
      </c>
      <c r="J221" s="187"/>
    </row>
    <row r="222" spans="1:10">
      <c r="A222" s="271" t="str">
        <f t="shared" si="21"/>
        <v/>
      </c>
      <c r="B222" s="272" t="str">
        <f t="shared" si="22"/>
        <v/>
      </c>
      <c r="C222" s="306" t="str">
        <f t="shared" si="23"/>
        <v/>
      </c>
      <c r="D222" s="324" t="str">
        <f t="shared" si="24"/>
        <v/>
      </c>
      <c r="E222" s="325"/>
      <c r="F222" s="325"/>
      <c r="G222" s="273" t="str">
        <f t="shared" si="25"/>
        <v/>
      </c>
      <c r="H222" s="273" t="str">
        <f t="shared" si="26"/>
        <v/>
      </c>
      <c r="I222" s="273" t="str">
        <f t="shared" si="27"/>
        <v/>
      </c>
      <c r="J222" s="187"/>
    </row>
    <row r="223" spans="1:10">
      <c r="A223" s="271" t="str">
        <f t="shared" si="21"/>
        <v/>
      </c>
      <c r="B223" s="272" t="str">
        <f t="shared" si="22"/>
        <v/>
      </c>
      <c r="C223" s="306" t="str">
        <f t="shared" si="23"/>
        <v/>
      </c>
      <c r="D223" s="324" t="str">
        <f t="shared" si="24"/>
        <v/>
      </c>
      <c r="E223" s="325"/>
      <c r="F223" s="325"/>
      <c r="G223" s="273" t="str">
        <f t="shared" si="25"/>
        <v/>
      </c>
      <c r="H223" s="273" t="str">
        <f t="shared" si="26"/>
        <v/>
      </c>
      <c r="I223" s="273" t="str">
        <f t="shared" si="27"/>
        <v/>
      </c>
      <c r="J223" s="187"/>
    </row>
    <row r="224" spans="1:10">
      <c r="A224" s="271" t="str">
        <f t="shared" si="21"/>
        <v/>
      </c>
      <c r="B224" s="272" t="str">
        <f t="shared" si="22"/>
        <v/>
      </c>
      <c r="C224" s="306" t="str">
        <f t="shared" si="23"/>
        <v/>
      </c>
      <c r="D224" s="324" t="str">
        <f t="shared" si="24"/>
        <v/>
      </c>
      <c r="E224" s="325"/>
      <c r="F224" s="325"/>
      <c r="G224" s="273" t="str">
        <f t="shared" si="25"/>
        <v/>
      </c>
      <c r="H224" s="273" t="str">
        <f t="shared" si="26"/>
        <v/>
      </c>
      <c r="I224" s="273" t="str">
        <f t="shared" si="27"/>
        <v/>
      </c>
      <c r="J224" s="187"/>
    </row>
    <row r="225" spans="1:10">
      <c r="A225" s="271" t="str">
        <f t="shared" si="21"/>
        <v/>
      </c>
      <c r="B225" s="272" t="str">
        <f t="shared" si="22"/>
        <v/>
      </c>
      <c r="C225" s="306" t="str">
        <f t="shared" si="23"/>
        <v/>
      </c>
      <c r="D225" s="324" t="str">
        <f t="shared" si="24"/>
        <v/>
      </c>
      <c r="E225" s="325"/>
      <c r="F225" s="325"/>
      <c r="G225" s="273" t="str">
        <f t="shared" si="25"/>
        <v/>
      </c>
      <c r="H225" s="273" t="str">
        <f t="shared" si="26"/>
        <v/>
      </c>
      <c r="I225" s="273" t="str">
        <f t="shared" si="27"/>
        <v/>
      </c>
      <c r="J225" s="187"/>
    </row>
    <row r="226" spans="1:10">
      <c r="A226" s="271" t="str">
        <f t="shared" si="21"/>
        <v/>
      </c>
      <c r="B226" s="272" t="str">
        <f t="shared" si="22"/>
        <v/>
      </c>
      <c r="C226" s="306" t="str">
        <f t="shared" si="23"/>
        <v/>
      </c>
      <c r="D226" s="324" t="str">
        <f t="shared" si="24"/>
        <v/>
      </c>
      <c r="E226" s="325"/>
      <c r="F226" s="325"/>
      <c r="G226" s="273" t="str">
        <f t="shared" si="25"/>
        <v/>
      </c>
      <c r="H226" s="273" t="str">
        <f t="shared" si="26"/>
        <v/>
      </c>
      <c r="I226" s="273" t="str">
        <f t="shared" si="27"/>
        <v/>
      </c>
      <c r="J226" s="187"/>
    </row>
    <row r="227" spans="1:10">
      <c r="A227" s="271" t="str">
        <f t="shared" si="21"/>
        <v/>
      </c>
      <c r="B227" s="272" t="str">
        <f t="shared" si="22"/>
        <v/>
      </c>
      <c r="C227" s="306" t="str">
        <f t="shared" si="23"/>
        <v/>
      </c>
      <c r="D227" s="324" t="str">
        <f t="shared" si="24"/>
        <v/>
      </c>
      <c r="E227" s="325"/>
      <c r="F227" s="325"/>
      <c r="G227" s="273" t="str">
        <f t="shared" si="25"/>
        <v/>
      </c>
      <c r="H227" s="273" t="str">
        <f t="shared" si="26"/>
        <v/>
      </c>
      <c r="I227" s="273" t="str">
        <f t="shared" si="27"/>
        <v/>
      </c>
      <c r="J227" s="187"/>
    </row>
    <row r="228" spans="1:10">
      <c r="A228" s="271" t="str">
        <f t="shared" si="21"/>
        <v/>
      </c>
      <c r="B228" s="272" t="str">
        <f t="shared" si="22"/>
        <v/>
      </c>
      <c r="C228" s="306" t="str">
        <f t="shared" si="23"/>
        <v/>
      </c>
      <c r="D228" s="324" t="str">
        <f t="shared" si="24"/>
        <v/>
      </c>
      <c r="E228" s="325"/>
      <c r="F228" s="325"/>
      <c r="G228" s="273" t="str">
        <f t="shared" si="25"/>
        <v/>
      </c>
      <c r="H228" s="273" t="str">
        <f t="shared" si="26"/>
        <v/>
      </c>
      <c r="I228" s="273" t="str">
        <f t="shared" si="27"/>
        <v/>
      </c>
      <c r="J228" s="187"/>
    </row>
    <row r="229" spans="1:10">
      <c r="A229" s="271" t="str">
        <f t="shared" si="21"/>
        <v/>
      </c>
      <c r="B229" s="272" t="str">
        <f t="shared" si="22"/>
        <v/>
      </c>
      <c r="C229" s="306" t="str">
        <f t="shared" si="23"/>
        <v/>
      </c>
      <c r="D229" s="324" t="str">
        <f t="shared" si="24"/>
        <v/>
      </c>
      <c r="E229" s="325"/>
      <c r="F229" s="325"/>
      <c r="G229" s="273" t="str">
        <f t="shared" si="25"/>
        <v/>
      </c>
      <c r="H229" s="273" t="str">
        <f t="shared" si="26"/>
        <v/>
      </c>
      <c r="I229" s="273" t="str">
        <f t="shared" si="27"/>
        <v/>
      </c>
      <c r="J229" s="187"/>
    </row>
    <row r="230" spans="1:10">
      <c r="A230" s="271" t="str">
        <f t="shared" si="21"/>
        <v/>
      </c>
      <c r="B230" s="272" t="str">
        <f t="shared" si="22"/>
        <v/>
      </c>
      <c r="C230" s="306" t="str">
        <f t="shared" si="23"/>
        <v/>
      </c>
      <c r="D230" s="324" t="str">
        <f t="shared" si="24"/>
        <v/>
      </c>
      <c r="E230" s="325"/>
      <c r="F230" s="325"/>
      <c r="G230" s="273" t="str">
        <f t="shared" si="25"/>
        <v/>
      </c>
      <c r="H230" s="273" t="str">
        <f t="shared" si="26"/>
        <v/>
      </c>
      <c r="I230" s="273" t="str">
        <f t="shared" si="27"/>
        <v/>
      </c>
      <c r="J230" s="187"/>
    </row>
    <row r="231" spans="1:10">
      <c r="A231" s="271" t="str">
        <f t="shared" si="21"/>
        <v/>
      </c>
      <c r="B231" s="272" t="str">
        <f t="shared" si="22"/>
        <v/>
      </c>
      <c r="C231" s="306" t="str">
        <f t="shared" si="23"/>
        <v/>
      </c>
      <c r="D231" s="324" t="str">
        <f t="shared" si="24"/>
        <v/>
      </c>
      <c r="E231" s="325"/>
      <c r="F231" s="325"/>
      <c r="G231" s="273" t="str">
        <f t="shared" si="25"/>
        <v/>
      </c>
      <c r="H231" s="273" t="str">
        <f t="shared" si="26"/>
        <v/>
      </c>
      <c r="I231" s="273" t="str">
        <f t="shared" si="27"/>
        <v/>
      </c>
      <c r="J231" s="187"/>
    </row>
    <row r="232" spans="1:10">
      <c r="A232" s="271" t="str">
        <f t="shared" si="21"/>
        <v/>
      </c>
      <c r="B232" s="272" t="str">
        <f t="shared" si="22"/>
        <v/>
      </c>
      <c r="C232" s="306" t="str">
        <f t="shared" si="23"/>
        <v/>
      </c>
      <c r="D232" s="324" t="str">
        <f t="shared" si="24"/>
        <v/>
      </c>
      <c r="E232" s="325"/>
      <c r="F232" s="325"/>
      <c r="G232" s="273" t="str">
        <f t="shared" si="25"/>
        <v/>
      </c>
      <c r="H232" s="273" t="str">
        <f t="shared" si="26"/>
        <v/>
      </c>
      <c r="I232" s="273" t="str">
        <f t="shared" si="27"/>
        <v/>
      </c>
      <c r="J232" s="187"/>
    </row>
    <row r="233" spans="1:10">
      <c r="A233" s="271" t="str">
        <f t="shared" si="21"/>
        <v/>
      </c>
      <c r="B233" s="272" t="str">
        <f t="shared" si="22"/>
        <v/>
      </c>
      <c r="C233" s="306" t="str">
        <f t="shared" si="23"/>
        <v/>
      </c>
      <c r="D233" s="324" t="str">
        <f t="shared" si="24"/>
        <v/>
      </c>
      <c r="E233" s="325"/>
      <c r="F233" s="325"/>
      <c r="G233" s="273" t="str">
        <f t="shared" si="25"/>
        <v/>
      </c>
      <c r="H233" s="273" t="str">
        <f t="shared" si="26"/>
        <v/>
      </c>
      <c r="I233" s="273" t="str">
        <f t="shared" si="27"/>
        <v/>
      </c>
      <c r="J233" s="187"/>
    </row>
    <row r="234" spans="1:10">
      <c r="A234" s="271" t="str">
        <f t="shared" si="21"/>
        <v/>
      </c>
      <c r="B234" s="272" t="str">
        <f t="shared" si="22"/>
        <v/>
      </c>
      <c r="C234" s="306" t="str">
        <f t="shared" si="23"/>
        <v/>
      </c>
      <c r="D234" s="324" t="str">
        <f t="shared" si="24"/>
        <v/>
      </c>
      <c r="E234" s="325"/>
      <c r="F234" s="325"/>
      <c r="G234" s="273" t="str">
        <f t="shared" si="25"/>
        <v/>
      </c>
      <c r="H234" s="273" t="str">
        <f t="shared" si="26"/>
        <v/>
      </c>
      <c r="I234" s="273" t="str">
        <f t="shared" si="27"/>
        <v/>
      </c>
      <c r="J234" s="187"/>
    </row>
    <row r="235" spans="1:10">
      <c r="A235" s="271" t="str">
        <f t="shared" si="21"/>
        <v/>
      </c>
      <c r="B235" s="272" t="str">
        <f t="shared" si="22"/>
        <v/>
      </c>
      <c r="C235" s="306" t="str">
        <f t="shared" si="23"/>
        <v/>
      </c>
      <c r="D235" s="324" t="str">
        <f t="shared" si="24"/>
        <v/>
      </c>
      <c r="E235" s="325"/>
      <c r="F235" s="325"/>
      <c r="G235" s="273" t="str">
        <f t="shared" si="25"/>
        <v/>
      </c>
      <c r="H235" s="273" t="str">
        <f t="shared" si="26"/>
        <v/>
      </c>
      <c r="I235" s="273" t="str">
        <f t="shared" si="27"/>
        <v/>
      </c>
      <c r="J235" s="187"/>
    </row>
    <row r="236" spans="1:10">
      <c r="A236" s="271" t="str">
        <f t="shared" si="21"/>
        <v/>
      </c>
      <c r="B236" s="272" t="str">
        <f t="shared" si="22"/>
        <v/>
      </c>
      <c r="C236" s="306" t="str">
        <f t="shared" si="23"/>
        <v/>
      </c>
      <c r="D236" s="324" t="str">
        <f t="shared" si="24"/>
        <v/>
      </c>
      <c r="E236" s="325"/>
      <c r="F236" s="325"/>
      <c r="G236" s="273" t="str">
        <f t="shared" si="25"/>
        <v/>
      </c>
      <c r="H236" s="273" t="str">
        <f t="shared" si="26"/>
        <v/>
      </c>
      <c r="I236" s="273" t="str">
        <f t="shared" si="27"/>
        <v/>
      </c>
      <c r="J236" s="187"/>
    </row>
    <row r="237" spans="1:10">
      <c r="A237" s="271" t="str">
        <f t="shared" si="21"/>
        <v/>
      </c>
      <c r="B237" s="272" t="str">
        <f t="shared" si="22"/>
        <v/>
      </c>
      <c r="C237" s="306" t="str">
        <f t="shared" si="23"/>
        <v/>
      </c>
      <c r="D237" s="324" t="str">
        <f t="shared" si="24"/>
        <v/>
      </c>
      <c r="E237" s="325"/>
      <c r="F237" s="325"/>
      <c r="G237" s="273" t="str">
        <f t="shared" si="25"/>
        <v/>
      </c>
      <c r="H237" s="273" t="str">
        <f t="shared" si="26"/>
        <v/>
      </c>
      <c r="I237" s="273" t="str">
        <f t="shared" si="27"/>
        <v/>
      </c>
      <c r="J237" s="187"/>
    </row>
    <row r="238" spans="1:10">
      <c r="A238" s="271" t="str">
        <f t="shared" si="21"/>
        <v/>
      </c>
      <c r="B238" s="272" t="str">
        <f t="shared" si="22"/>
        <v/>
      </c>
      <c r="C238" s="306" t="str">
        <f t="shared" si="23"/>
        <v/>
      </c>
      <c r="D238" s="324" t="str">
        <f t="shared" si="24"/>
        <v/>
      </c>
      <c r="E238" s="325"/>
      <c r="F238" s="325"/>
      <c r="G238" s="273" t="str">
        <f t="shared" si="25"/>
        <v/>
      </c>
      <c r="H238" s="273" t="str">
        <f t="shared" si="26"/>
        <v/>
      </c>
      <c r="I238" s="273" t="str">
        <f t="shared" si="27"/>
        <v/>
      </c>
      <c r="J238" s="187"/>
    </row>
    <row r="239" spans="1:10">
      <c r="A239" s="271" t="str">
        <f t="shared" si="21"/>
        <v/>
      </c>
      <c r="B239" s="272" t="str">
        <f t="shared" si="22"/>
        <v/>
      </c>
      <c r="C239" s="306" t="str">
        <f t="shared" si="23"/>
        <v/>
      </c>
      <c r="D239" s="324" t="str">
        <f t="shared" si="24"/>
        <v/>
      </c>
      <c r="E239" s="325"/>
      <c r="F239" s="325"/>
      <c r="G239" s="273" t="str">
        <f t="shared" si="25"/>
        <v/>
      </c>
      <c r="H239" s="273" t="str">
        <f t="shared" si="26"/>
        <v/>
      </c>
      <c r="I239" s="273" t="str">
        <f t="shared" si="27"/>
        <v/>
      </c>
      <c r="J239" s="187"/>
    </row>
    <row r="240" spans="1:10">
      <c r="A240" s="271" t="str">
        <f t="shared" si="21"/>
        <v/>
      </c>
      <c r="B240" s="272" t="str">
        <f t="shared" si="22"/>
        <v/>
      </c>
      <c r="C240" s="306" t="str">
        <f t="shared" si="23"/>
        <v/>
      </c>
      <c r="D240" s="324" t="str">
        <f t="shared" si="24"/>
        <v/>
      </c>
      <c r="E240" s="325"/>
      <c r="F240" s="325"/>
      <c r="G240" s="273" t="str">
        <f t="shared" si="25"/>
        <v/>
      </c>
      <c r="H240" s="273" t="str">
        <f t="shared" si="26"/>
        <v/>
      </c>
      <c r="I240" s="273" t="str">
        <f t="shared" si="27"/>
        <v/>
      </c>
      <c r="J240" s="187"/>
    </row>
    <row r="241" spans="1:10">
      <c r="A241" s="271" t="str">
        <f t="shared" si="21"/>
        <v/>
      </c>
      <c r="B241" s="272" t="str">
        <f t="shared" si="22"/>
        <v/>
      </c>
      <c r="C241" s="306" t="str">
        <f t="shared" si="23"/>
        <v/>
      </c>
      <c r="D241" s="324" t="str">
        <f t="shared" si="24"/>
        <v/>
      </c>
      <c r="E241" s="325"/>
      <c r="F241" s="325"/>
      <c r="G241" s="273" t="str">
        <f t="shared" si="25"/>
        <v/>
      </c>
      <c r="H241" s="273" t="str">
        <f t="shared" si="26"/>
        <v/>
      </c>
      <c r="I241" s="273" t="str">
        <f t="shared" si="27"/>
        <v/>
      </c>
      <c r="J241" s="187"/>
    </row>
    <row r="242" spans="1:10">
      <c r="A242" s="271" t="str">
        <f t="shared" si="21"/>
        <v/>
      </c>
      <c r="B242" s="272" t="str">
        <f t="shared" si="22"/>
        <v/>
      </c>
      <c r="C242" s="306" t="str">
        <f t="shared" si="23"/>
        <v/>
      </c>
      <c r="D242" s="324" t="str">
        <f t="shared" si="24"/>
        <v/>
      </c>
      <c r="E242" s="325"/>
      <c r="F242" s="325"/>
      <c r="G242" s="273" t="str">
        <f t="shared" si="25"/>
        <v/>
      </c>
      <c r="H242" s="273" t="str">
        <f t="shared" si="26"/>
        <v/>
      </c>
      <c r="I242" s="273" t="str">
        <f t="shared" si="27"/>
        <v/>
      </c>
      <c r="J242" s="187"/>
    </row>
    <row r="243" spans="1:10">
      <c r="A243" s="271" t="str">
        <f t="shared" si="21"/>
        <v/>
      </c>
      <c r="B243" s="272" t="str">
        <f t="shared" si="22"/>
        <v/>
      </c>
      <c r="C243" s="306" t="str">
        <f t="shared" si="23"/>
        <v/>
      </c>
      <c r="D243" s="324" t="str">
        <f t="shared" si="24"/>
        <v/>
      </c>
      <c r="E243" s="325"/>
      <c r="F243" s="325"/>
      <c r="G243" s="273" t="str">
        <f t="shared" si="25"/>
        <v/>
      </c>
      <c r="H243" s="273" t="str">
        <f t="shared" si="26"/>
        <v/>
      </c>
      <c r="I243" s="273" t="str">
        <f t="shared" si="27"/>
        <v/>
      </c>
      <c r="J243" s="187"/>
    </row>
    <row r="244" spans="1:10">
      <c r="A244" s="271" t="str">
        <f t="shared" si="21"/>
        <v/>
      </c>
      <c r="B244" s="272" t="str">
        <f t="shared" si="22"/>
        <v/>
      </c>
      <c r="C244" s="306" t="str">
        <f t="shared" si="23"/>
        <v/>
      </c>
      <c r="D244" s="324" t="str">
        <f t="shared" si="24"/>
        <v/>
      </c>
      <c r="E244" s="325"/>
      <c r="F244" s="325"/>
      <c r="G244" s="273" t="str">
        <f t="shared" si="25"/>
        <v/>
      </c>
      <c r="H244" s="273" t="str">
        <f t="shared" si="26"/>
        <v/>
      </c>
      <c r="I244" s="273" t="str">
        <f t="shared" si="27"/>
        <v/>
      </c>
      <c r="J244" s="187"/>
    </row>
    <row r="245" spans="1:10">
      <c r="A245" s="271" t="str">
        <f t="shared" si="21"/>
        <v/>
      </c>
      <c r="B245" s="272" t="str">
        <f t="shared" si="22"/>
        <v/>
      </c>
      <c r="C245" s="306" t="str">
        <f t="shared" si="23"/>
        <v/>
      </c>
      <c r="D245" s="324" t="str">
        <f t="shared" si="24"/>
        <v/>
      </c>
      <c r="E245" s="325"/>
      <c r="F245" s="325"/>
      <c r="G245" s="273" t="str">
        <f t="shared" si="25"/>
        <v/>
      </c>
      <c r="H245" s="273" t="str">
        <f t="shared" si="26"/>
        <v/>
      </c>
      <c r="I245" s="273" t="str">
        <f t="shared" si="27"/>
        <v/>
      </c>
      <c r="J245" s="187"/>
    </row>
    <row r="246" spans="1:10">
      <c r="A246" s="271" t="str">
        <f t="shared" si="21"/>
        <v/>
      </c>
      <c r="B246" s="272" t="str">
        <f t="shared" si="22"/>
        <v/>
      </c>
      <c r="C246" s="306" t="str">
        <f t="shared" si="23"/>
        <v/>
      </c>
      <c r="D246" s="324" t="str">
        <f t="shared" si="24"/>
        <v/>
      </c>
      <c r="E246" s="325"/>
      <c r="F246" s="325"/>
      <c r="G246" s="273" t="str">
        <f t="shared" si="25"/>
        <v/>
      </c>
      <c r="H246" s="273" t="str">
        <f t="shared" si="26"/>
        <v/>
      </c>
      <c r="I246" s="273" t="str">
        <f t="shared" si="27"/>
        <v/>
      </c>
      <c r="J246" s="187"/>
    </row>
    <row r="247" spans="1:10">
      <c r="A247" s="271" t="str">
        <f t="shared" si="21"/>
        <v/>
      </c>
      <c r="B247" s="272" t="str">
        <f t="shared" si="22"/>
        <v/>
      </c>
      <c r="C247" s="306" t="str">
        <f t="shared" si="23"/>
        <v/>
      </c>
      <c r="D247" s="324" t="str">
        <f t="shared" si="24"/>
        <v/>
      </c>
      <c r="E247" s="325"/>
      <c r="F247" s="325"/>
      <c r="G247" s="273" t="str">
        <f t="shared" si="25"/>
        <v/>
      </c>
      <c r="H247" s="273" t="str">
        <f t="shared" si="26"/>
        <v/>
      </c>
      <c r="I247" s="273" t="str">
        <f t="shared" si="27"/>
        <v/>
      </c>
      <c r="J247" s="187"/>
    </row>
    <row r="248" spans="1:10">
      <c r="A248" s="271" t="str">
        <f t="shared" si="21"/>
        <v/>
      </c>
      <c r="B248" s="272" t="str">
        <f t="shared" si="22"/>
        <v/>
      </c>
      <c r="C248" s="306" t="str">
        <f t="shared" si="23"/>
        <v/>
      </c>
      <c r="D248" s="324" t="str">
        <f t="shared" si="24"/>
        <v/>
      </c>
      <c r="E248" s="325"/>
      <c r="F248" s="325"/>
      <c r="G248" s="273" t="str">
        <f t="shared" si="25"/>
        <v/>
      </c>
      <c r="H248" s="273" t="str">
        <f t="shared" si="26"/>
        <v/>
      </c>
      <c r="I248" s="273" t="str">
        <f t="shared" si="27"/>
        <v/>
      </c>
      <c r="J248" s="187"/>
    </row>
    <row r="249" spans="1:10">
      <c r="A249" s="271" t="str">
        <f t="shared" si="21"/>
        <v/>
      </c>
      <c r="B249" s="272" t="str">
        <f t="shared" si="22"/>
        <v/>
      </c>
      <c r="C249" s="306" t="str">
        <f t="shared" si="23"/>
        <v/>
      </c>
      <c r="D249" s="324" t="str">
        <f t="shared" si="24"/>
        <v/>
      </c>
      <c r="E249" s="325"/>
      <c r="F249" s="325"/>
      <c r="G249" s="273" t="str">
        <f t="shared" si="25"/>
        <v/>
      </c>
      <c r="H249" s="273" t="str">
        <f t="shared" si="26"/>
        <v/>
      </c>
      <c r="I249" s="273" t="str">
        <f t="shared" si="27"/>
        <v/>
      </c>
      <c r="J249" s="187"/>
    </row>
    <row r="250" spans="1:10">
      <c r="A250" s="271" t="str">
        <f t="shared" si="21"/>
        <v/>
      </c>
      <c r="B250" s="272" t="str">
        <f t="shared" si="22"/>
        <v/>
      </c>
      <c r="C250" s="306" t="str">
        <f t="shared" si="23"/>
        <v/>
      </c>
      <c r="D250" s="324" t="str">
        <f t="shared" si="24"/>
        <v/>
      </c>
      <c r="E250" s="325"/>
      <c r="F250" s="325"/>
      <c r="G250" s="273" t="str">
        <f t="shared" si="25"/>
        <v/>
      </c>
      <c r="H250" s="273" t="str">
        <f t="shared" si="26"/>
        <v/>
      </c>
      <c r="I250" s="273" t="str">
        <f t="shared" si="27"/>
        <v/>
      </c>
      <c r="J250" s="187"/>
    </row>
    <row r="251" spans="1:10">
      <c r="A251" s="271" t="str">
        <f t="shared" si="21"/>
        <v/>
      </c>
      <c r="B251" s="272" t="str">
        <f t="shared" si="22"/>
        <v/>
      </c>
      <c r="C251" s="306" t="str">
        <f t="shared" si="23"/>
        <v/>
      </c>
      <c r="D251" s="324" t="str">
        <f t="shared" si="24"/>
        <v/>
      </c>
      <c r="E251" s="325"/>
      <c r="F251" s="325"/>
      <c r="G251" s="273" t="str">
        <f t="shared" si="25"/>
        <v/>
      </c>
      <c r="H251" s="273" t="str">
        <f t="shared" si="26"/>
        <v/>
      </c>
      <c r="I251" s="273" t="str">
        <f t="shared" si="27"/>
        <v/>
      </c>
      <c r="J251" s="187"/>
    </row>
    <row r="252" spans="1:10">
      <c r="A252" s="271" t="str">
        <f t="shared" si="21"/>
        <v/>
      </c>
      <c r="B252" s="272" t="str">
        <f t="shared" si="22"/>
        <v/>
      </c>
      <c r="C252" s="306" t="str">
        <f t="shared" si="23"/>
        <v/>
      </c>
      <c r="D252" s="324" t="str">
        <f t="shared" si="24"/>
        <v/>
      </c>
      <c r="E252" s="325"/>
      <c r="F252" s="325"/>
      <c r="G252" s="273" t="str">
        <f t="shared" si="25"/>
        <v/>
      </c>
      <c r="H252" s="273" t="str">
        <f t="shared" si="26"/>
        <v/>
      </c>
      <c r="I252" s="273" t="str">
        <f t="shared" si="27"/>
        <v/>
      </c>
      <c r="J252" s="187"/>
    </row>
    <row r="253" spans="1:10">
      <c r="A253" s="271" t="str">
        <f t="shared" si="21"/>
        <v/>
      </c>
      <c r="B253" s="272" t="str">
        <f t="shared" si="22"/>
        <v/>
      </c>
      <c r="C253" s="306" t="str">
        <f t="shared" si="23"/>
        <v/>
      </c>
      <c r="D253" s="324" t="str">
        <f t="shared" si="24"/>
        <v/>
      </c>
      <c r="E253" s="325"/>
      <c r="F253" s="325"/>
      <c r="G253" s="273" t="str">
        <f t="shared" si="25"/>
        <v/>
      </c>
      <c r="H253" s="273" t="str">
        <f t="shared" si="26"/>
        <v/>
      </c>
      <c r="I253" s="273" t="str">
        <f t="shared" si="27"/>
        <v/>
      </c>
      <c r="J253" s="187"/>
    </row>
    <row r="254" spans="1:10">
      <c r="A254" s="271" t="str">
        <f t="shared" si="21"/>
        <v/>
      </c>
      <c r="B254" s="272" t="str">
        <f t="shared" si="22"/>
        <v/>
      </c>
      <c r="C254" s="306" t="str">
        <f t="shared" si="23"/>
        <v/>
      </c>
      <c r="D254" s="324" t="str">
        <f t="shared" si="24"/>
        <v/>
      </c>
      <c r="E254" s="325"/>
      <c r="F254" s="325"/>
      <c r="G254" s="273" t="str">
        <f t="shared" si="25"/>
        <v/>
      </c>
      <c r="H254" s="273" t="str">
        <f t="shared" si="26"/>
        <v/>
      </c>
      <c r="I254" s="273" t="str">
        <f t="shared" si="27"/>
        <v/>
      </c>
      <c r="J254" s="187"/>
    </row>
    <row r="255" spans="1:10">
      <c r="A255" s="271" t="str">
        <f t="shared" si="21"/>
        <v/>
      </c>
      <c r="B255" s="272" t="str">
        <f t="shared" si="22"/>
        <v/>
      </c>
      <c r="C255" s="306" t="str">
        <f t="shared" si="23"/>
        <v/>
      </c>
      <c r="D255" s="324" t="str">
        <f t="shared" si="24"/>
        <v/>
      </c>
      <c r="E255" s="325"/>
      <c r="F255" s="325"/>
      <c r="G255" s="273" t="str">
        <f t="shared" si="25"/>
        <v/>
      </c>
      <c r="H255" s="273" t="str">
        <f t="shared" si="26"/>
        <v/>
      </c>
      <c r="I255" s="273" t="str">
        <f t="shared" si="27"/>
        <v/>
      </c>
      <c r="J255" s="187"/>
    </row>
    <row r="256" spans="1:10">
      <c r="A256" s="271" t="str">
        <f t="shared" si="21"/>
        <v/>
      </c>
      <c r="B256" s="272" t="str">
        <f t="shared" si="22"/>
        <v/>
      </c>
      <c r="C256" s="306" t="str">
        <f t="shared" si="23"/>
        <v/>
      </c>
      <c r="D256" s="324" t="str">
        <f t="shared" si="24"/>
        <v/>
      </c>
      <c r="E256" s="325"/>
      <c r="F256" s="325"/>
      <c r="G256" s="273" t="str">
        <f t="shared" si="25"/>
        <v/>
      </c>
      <c r="H256" s="273" t="str">
        <f t="shared" si="26"/>
        <v/>
      </c>
      <c r="I256" s="273" t="str">
        <f t="shared" si="27"/>
        <v/>
      </c>
      <c r="J256" s="187"/>
    </row>
    <row r="257" spans="1:10">
      <c r="A257" s="271" t="str">
        <f t="shared" si="21"/>
        <v/>
      </c>
      <c r="B257" s="272" t="str">
        <f t="shared" si="22"/>
        <v/>
      </c>
      <c r="C257" s="306" t="str">
        <f t="shared" si="23"/>
        <v/>
      </c>
      <c r="D257" s="324" t="str">
        <f t="shared" si="24"/>
        <v/>
      </c>
      <c r="E257" s="325"/>
      <c r="F257" s="325"/>
      <c r="G257" s="273" t="str">
        <f t="shared" si="25"/>
        <v/>
      </c>
      <c r="H257" s="273" t="str">
        <f t="shared" si="26"/>
        <v/>
      </c>
      <c r="I257" s="273" t="str">
        <f t="shared" si="27"/>
        <v/>
      </c>
      <c r="J257" s="187"/>
    </row>
    <row r="258" spans="1:10">
      <c r="A258" s="271" t="str">
        <f t="shared" si="21"/>
        <v/>
      </c>
      <c r="B258" s="272" t="str">
        <f t="shared" si="22"/>
        <v/>
      </c>
      <c r="C258" s="306" t="str">
        <f t="shared" si="23"/>
        <v/>
      </c>
      <c r="D258" s="324" t="str">
        <f t="shared" si="24"/>
        <v/>
      </c>
      <c r="E258" s="325"/>
      <c r="F258" s="325"/>
      <c r="G258" s="273" t="str">
        <f t="shared" si="25"/>
        <v/>
      </c>
      <c r="H258" s="273" t="str">
        <f t="shared" si="26"/>
        <v/>
      </c>
      <c r="I258" s="273" t="str">
        <f t="shared" si="27"/>
        <v/>
      </c>
      <c r="J258" s="187"/>
    </row>
    <row r="259" spans="1:10">
      <c r="A259" s="271" t="str">
        <f t="shared" si="21"/>
        <v/>
      </c>
      <c r="B259" s="272" t="str">
        <f t="shared" si="22"/>
        <v/>
      </c>
      <c r="C259" s="306" t="str">
        <f t="shared" si="23"/>
        <v/>
      </c>
      <c r="D259" s="324" t="str">
        <f t="shared" si="24"/>
        <v/>
      </c>
      <c r="E259" s="325"/>
      <c r="F259" s="325"/>
      <c r="G259" s="273" t="str">
        <f t="shared" si="25"/>
        <v/>
      </c>
      <c r="H259" s="273" t="str">
        <f t="shared" si="26"/>
        <v/>
      </c>
      <c r="I259" s="273" t="str">
        <f t="shared" si="27"/>
        <v/>
      </c>
      <c r="J259" s="187"/>
    </row>
    <row r="260" spans="1:10">
      <c r="A260" s="271" t="str">
        <f t="shared" si="21"/>
        <v/>
      </c>
      <c r="B260" s="272" t="str">
        <f t="shared" si="22"/>
        <v/>
      </c>
      <c r="C260" s="306" t="str">
        <f t="shared" si="23"/>
        <v/>
      </c>
      <c r="D260" s="324" t="str">
        <f t="shared" si="24"/>
        <v/>
      </c>
      <c r="E260" s="325"/>
      <c r="F260" s="325"/>
      <c r="G260" s="273" t="str">
        <f t="shared" si="25"/>
        <v/>
      </c>
      <c r="H260" s="273" t="str">
        <f t="shared" si="26"/>
        <v/>
      </c>
      <c r="I260" s="273" t="str">
        <f t="shared" si="27"/>
        <v/>
      </c>
      <c r="J260" s="187"/>
    </row>
    <row r="261" spans="1:10">
      <c r="A261" s="271" t="str">
        <f t="shared" si="21"/>
        <v/>
      </c>
      <c r="B261" s="272" t="str">
        <f t="shared" si="22"/>
        <v/>
      </c>
      <c r="C261" s="306" t="str">
        <f t="shared" si="23"/>
        <v/>
      </c>
      <c r="D261" s="324" t="str">
        <f t="shared" si="24"/>
        <v/>
      </c>
      <c r="E261" s="325"/>
      <c r="F261" s="325"/>
      <c r="G261" s="273" t="str">
        <f t="shared" si="25"/>
        <v/>
      </c>
      <c r="H261" s="273" t="str">
        <f t="shared" si="26"/>
        <v/>
      </c>
      <c r="I261" s="273" t="str">
        <f t="shared" si="27"/>
        <v/>
      </c>
      <c r="J261" s="187"/>
    </row>
    <row r="262" spans="1:10">
      <c r="A262" s="271" t="str">
        <f t="shared" si="21"/>
        <v/>
      </c>
      <c r="B262" s="272" t="str">
        <f t="shared" si="22"/>
        <v/>
      </c>
      <c r="C262" s="306" t="str">
        <f t="shared" si="23"/>
        <v/>
      </c>
      <c r="D262" s="324" t="str">
        <f t="shared" si="24"/>
        <v/>
      </c>
      <c r="E262" s="325"/>
      <c r="F262" s="325"/>
      <c r="G262" s="273" t="str">
        <f t="shared" si="25"/>
        <v/>
      </c>
      <c r="H262" s="273" t="str">
        <f t="shared" si="26"/>
        <v/>
      </c>
      <c r="I262" s="273" t="str">
        <f t="shared" si="27"/>
        <v/>
      </c>
      <c r="J262" s="187"/>
    </row>
    <row r="263" spans="1:10">
      <c r="A263" s="271" t="str">
        <f t="shared" si="21"/>
        <v/>
      </c>
      <c r="B263" s="272" t="str">
        <f t="shared" si="22"/>
        <v/>
      </c>
      <c r="C263" s="306" t="str">
        <f t="shared" si="23"/>
        <v/>
      </c>
      <c r="D263" s="324" t="str">
        <f t="shared" si="24"/>
        <v/>
      </c>
      <c r="E263" s="325"/>
      <c r="F263" s="325"/>
      <c r="G263" s="273" t="str">
        <f t="shared" si="25"/>
        <v/>
      </c>
      <c r="H263" s="273" t="str">
        <f t="shared" si="26"/>
        <v/>
      </c>
      <c r="I263" s="273" t="str">
        <f t="shared" si="27"/>
        <v/>
      </c>
      <c r="J263" s="187"/>
    </row>
    <row r="264" spans="1:10">
      <c r="A264" s="271" t="str">
        <f t="shared" ref="A264:A327" si="28">IF(ROW()-7&lt;=筆數,VLOOKUP(ROW()-7,日記表,3,FALSE),"")</f>
        <v/>
      </c>
      <c r="B264" s="272" t="str">
        <f t="shared" ref="B264:B327" si="29">IF(ROW()-7&lt;=筆數,VLOOKUP(ROW()-7,日記表,4,FALSE),"")</f>
        <v/>
      </c>
      <c r="C264" s="306" t="str">
        <f t="shared" ref="C264:C327" si="30">IF(ROW()-7&lt;=筆數,VLOOKUP(ROW()-7,日記表,10,FALSE),"")</f>
        <v/>
      </c>
      <c r="D264" s="324" t="str">
        <f t="shared" ref="D264:D327" si="31">IF(ROW()-7&lt;=筆數,VLOOKUP(ROW()-7,日記表,11,FALSE),"")</f>
        <v/>
      </c>
      <c r="E264" s="325"/>
      <c r="F264" s="325"/>
      <c r="G264" s="273" t="str">
        <f t="shared" ref="G264:G327" si="32">IF(ROW()-7&lt;=筆數,VLOOKUP(ROW()-7,日記表,12,FALSE),"")</f>
        <v/>
      </c>
      <c r="H264" s="273" t="str">
        <f t="shared" ref="H264:H327" si="33">IF(ROW()-7&lt;=筆數,VLOOKUP(ROW()-7,日記表,13,FALSE),"")</f>
        <v/>
      </c>
      <c r="I264" s="273" t="str">
        <f t="shared" ref="I264:I327" si="34">IF(A264="","",IF(DC="借",I263+G264-H264,I263+H264-G264))</f>
        <v/>
      </c>
      <c r="J264" s="187"/>
    </row>
    <row r="265" spans="1:10">
      <c r="A265" s="271" t="str">
        <f t="shared" si="28"/>
        <v/>
      </c>
      <c r="B265" s="272" t="str">
        <f t="shared" si="29"/>
        <v/>
      </c>
      <c r="C265" s="306" t="str">
        <f t="shared" si="30"/>
        <v/>
      </c>
      <c r="D265" s="324" t="str">
        <f t="shared" si="31"/>
        <v/>
      </c>
      <c r="E265" s="325"/>
      <c r="F265" s="325"/>
      <c r="G265" s="273" t="str">
        <f t="shared" si="32"/>
        <v/>
      </c>
      <c r="H265" s="273" t="str">
        <f t="shared" si="33"/>
        <v/>
      </c>
      <c r="I265" s="273" t="str">
        <f t="shared" si="34"/>
        <v/>
      </c>
      <c r="J265" s="187"/>
    </row>
    <row r="266" spans="1:10">
      <c r="A266" s="271" t="str">
        <f t="shared" si="28"/>
        <v/>
      </c>
      <c r="B266" s="272" t="str">
        <f t="shared" si="29"/>
        <v/>
      </c>
      <c r="C266" s="306" t="str">
        <f t="shared" si="30"/>
        <v/>
      </c>
      <c r="D266" s="324" t="str">
        <f t="shared" si="31"/>
        <v/>
      </c>
      <c r="E266" s="325"/>
      <c r="F266" s="325"/>
      <c r="G266" s="273" t="str">
        <f t="shared" si="32"/>
        <v/>
      </c>
      <c r="H266" s="273" t="str">
        <f t="shared" si="33"/>
        <v/>
      </c>
      <c r="I266" s="273" t="str">
        <f t="shared" si="34"/>
        <v/>
      </c>
      <c r="J266" s="187"/>
    </row>
    <row r="267" spans="1:10">
      <c r="A267" s="271" t="str">
        <f t="shared" si="28"/>
        <v/>
      </c>
      <c r="B267" s="272" t="str">
        <f t="shared" si="29"/>
        <v/>
      </c>
      <c r="C267" s="306" t="str">
        <f t="shared" si="30"/>
        <v/>
      </c>
      <c r="D267" s="324" t="str">
        <f t="shared" si="31"/>
        <v/>
      </c>
      <c r="E267" s="325"/>
      <c r="F267" s="325"/>
      <c r="G267" s="273" t="str">
        <f t="shared" si="32"/>
        <v/>
      </c>
      <c r="H267" s="273" t="str">
        <f t="shared" si="33"/>
        <v/>
      </c>
      <c r="I267" s="273" t="str">
        <f t="shared" si="34"/>
        <v/>
      </c>
      <c r="J267" s="187"/>
    </row>
    <row r="268" spans="1:10">
      <c r="A268" s="271" t="str">
        <f t="shared" si="28"/>
        <v/>
      </c>
      <c r="B268" s="272" t="str">
        <f t="shared" si="29"/>
        <v/>
      </c>
      <c r="C268" s="306" t="str">
        <f t="shared" si="30"/>
        <v/>
      </c>
      <c r="D268" s="324" t="str">
        <f t="shared" si="31"/>
        <v/>
      </c>
      <c r="E268" s="325"/>
      <c r="F268" s="325"/>
      <c r="G268" s="273" t="str">
        <f t="shared" si="32"/>
        <v/>
      </c>
      <c r="H268" s="273" t="str">
        <f t="shared" si="33"/>
        <v/>
      </c>
      <c r="I268" s="273" t="str">
        <f t="shared" si="34"/>
        <v/>
      </c>
      <c r="J268" s="187"/>
    </row>
    <row r="269" spans="1:10">
      <c r="A269" s="271" t="str">
        <f t="shared" si="28"/>
        <v/>
      </c>
      <c r="B269" s="272" t="str">
        <f t="shared" si="29"/>
        <v/>
      </c>
      <c r="C269" s="306" t="str">
        <f t="shared" si="30"/>
        <v/>
      </c>
      <c r="D269" s="324" t="str">
        <f t="shared" si="31"/>
        <v/>
      </c>
      <c r="E269" s="325"/>
      <c r="F269" s="325"/>
      <c r="G269" s="273" t="str">
        <f t="shared" si="32"/>
        <v/>
      </c>
      <c r="H269" s="273" t="str">
        <f t="shared" si="33"/>
        <v/>
      </c>
      <c r="I269" s="273" t="str">
        <f t="shared" si="34"/>
        <v/>
      </c>
      <c r="J269" s="187"/>
    </row>
    <row r="270" spans="1:10">
      <c r="A270" s="271" t="str">
        <f t="shared" si="28"/>
        <v/>
      </c>
      <c r="B270" s="272" t="str">
        <f t="shared" si="29"/>
        <v/>
      </c>
      <c r="C270" s="306" t="str">
        <f t="shared" si="30"/>
        <v/>
      </c>
      <c r="D270" s="324" t="str">
        <f t="shared" si="31"/>
        <v/>
      </c>
      <c r="E270" s="325"/>
      <c r="F270" s="325"/>
      <c r="G270" s="273" t="str">
        <f t="shared" si="32"/>
        <v/>
      </c>
      <c r="H270" s="273" t="str">
        <f t="shared" si="33"/>
        <v/>
      </c>
      <c r="I270" s="273" t="str">
        <f t="shared" si="34"/>
        <v/>
      </c>
      <c r="J270" s="187"/>
    </row>
    <row r="271" spans="1:10">
      <c r="A271" s="271" t="str">
        <f t="shared" si="28"/>
        <v/>
      </c>
      <c r="B271" s="272" t="str">
        <f t="shared" si="29"/>
        <v/>
      </c>
      <c r="C271" s="306" t="str">
        <f t="shared" si="30"/>
        <v/>
      </c>
      <c r="D271" s="324" t="str">
        <f t="shared" si="31"/>
        <v/>
      </c>
      <c r="E271" s="325"/>
      <c r="F271" s="325"/>
      <c r="G271" s="273" t="str">
        <f t="shared" si="32"/>
        <v/>
      </c>
      <c r="H271" s="273" t="str">
        <f t="shared" si="33"/>
        <v/>
      </c>
      <c r="I271" s="273" t="str">
        <f t="shared" si="34"/>
        <v/>
      </c>
      <c r="J271" s="187"/>
    </row>
    <row r="272" spans="1:10">
      <c r="A272" s="271" t="str">
        <f t="shared" si="28"/>
        <v/>
      </c>
      <c r="B272" s="272" t="str">
        <f t="shared" si="29"/>
        <v/>
      </c>
      <c r="C272" s="306" t="str">
        <f t="shared" si="30"/>
        <v/>
      </c>
      <c r="D272" s="324" t="str">
        <f t="shared" si="31"/>
        <v/>
      </c>
      <c r="E272" s="325"/>
      <c r="F272" s="325"/>
      <c r="G272" s="273" t="str">
        <f t="shared" si="32"/>
        <v/>
      </c>
      <c r="H272" s="273" t="str">
        <f t="shared" si="33"/>
        <v/>
      </c>
      <c r="I272" s="273" t="str">
        <f t="shared" si="34"/>
        <v/>
      </c>
      <c r="J272" s="187"/>
    </row>
    <row r="273" spans="1:10">
      <c r="A273" s="271" t="str">
        <f t="shared" si="28"/>
        <v/>
      </c>
      <c r="B273" s="272" t="str">
        <f t="shared" si="29"/>
        <v/>
      </c>
      <c r="C273" s="306" t="str">
        <f t="shared" si="30"/>
        <v/>
      </c>
      <c r="D273" s="324" t="str">
        <f t="shared" si="31"/>
        <v/>
      </c>
      <c r="E273" s="325"/>
      <c r="F273" s="325"/>
      <c r="G273" s="273" t="str">
        <f t="shared" si="32"/>
        <v/>
      </c>
      <c r="H273" s="273" t="str">
        <f t="shared" si="33"/>
        <v/>
      </c>
      <c r="I273" s="273" t="str">
        <f t="shared" si="34"/>
        <v/>
      </c>
      <c r="J273" s="187"/>
    </row>
    <row r="274" spans="1:10">
      <c r="A274" s="271" t="str">
        <f t="shared" si="28"/>
        <v/>
      </c>
      <c r="B274" s="272" t="str">
        <f t="shared" si="29"/>
        <v/>
      </c>
      <c r="C274" s="306" t="str">
        <f t="shared" si="30"/>
        <v/>
      </c>
      <c r="D274" s="324" t="str">
        <f t="shared" si="31"/>
        <v/>
      </c>
      <c r="E274" s="325"/>
      <c r="F274" s="325"/>
      <c r="G274" s="273" t="str">
        <f t="shared" si="32"/>
        <v/>
      </c>
      <c r="H274" s="273" t="str">
        <f t="shared" si="33"/>
        <v/>
      </c>
      <c r="I274" s="273" t="str">
        <f t="shared" si="34"/>
        <v/>
      </c>
      <c r="J274" s="187"/>
    </row>
    <row r="275" spans="1:10">
      <c r="A275" s="271" t="str">
        <f t="shared" si="28"/>
        <v/>
      </c>
      <c r="B275" s="272" t="str">
        <f t="shared" si="29"/>
        <v/>
      </c>
      <c r="C275" s="306" t="str">
        <f t="shared" si="30"/>
        <v/>
      </c>
      <c r="D275" s="324" t="str">
        <f t="shared" si="31"/>
        <v/>
      </c>
      <c r="E275" s="325"/>
      <c r="F275" s="325"/>
      <c r="G275" s="273" t="str">
        <f t="shared" si="32"/>
        <v/>
      </c>
      <c r="H275" s="273" t="str">
        <f t="shared" si="33"/>
        <v/>
      </c>
      <c r="I275" s="273" t="str">
        <f t="shared" si="34"/>
        <v/>
      </c>
      <c r="J275" s="187"/>
    </row>
    <row r="276" spans="1:10">
      <c r="A276" s="271" t="str">
        <f t="shared" si="28"/>
        <v/>
      </c>
      <c r="B276" s="272" t="str">
        <f t="shared" si="29"/>
        <v/>
      </c>
      <c r="C276" s="306" t="str">
        <f t="shared" si="30"/>
        <v/>
      </c>
      <c r="D276" s="324" t="str">
        <f t="shared" si="31"/>
        <v/>
      </c>
      <c r="E276" s="325"/>
      <c r="F276" s="325"/>
      <c r="G276" s="273" t="str">
        <f t="shared" si="32"/>
        <v/>
      </c>
      <c r="H276" s="273" t="str">
        <f t="shared" si="33"/>
        <v/>
      </c>
      <c r="I276" s="273" t="str">
        <f t="shared" si="34"/>
        <v/>
      </c>
      <c r="J276" s="187"/>
    </row>
    <row r="277" spans="1:10">
      <c r="A277" s="271" t="str">
        <f t="shared" si="28"/>
        <v/>
      </c>
      <c r="B277" s="272" t="str">
        <f t="shared" si="29"/>
        <v/>
      </c>
      <c r="C277" s="306" t="str">
        <f t="shared" si="30"/>
        <v/>
      </c>
      <c r="D277" s="324" t="str">
        <f t="shared" si="31"/>
        <v/>
      </c>
      <c r="E277" s="325"/>
      <c r="F277" s="325"/>
      <c r="G277" s="273" t="str">
        <f t="shared" si="32"/>
        <v/>
      </c>
      <c r="H277" s="273" t="str">
        <f t="shared" si="33"/>
        <v/>
      </c>
      <c r="I277" s="273" t="str">
        <f t="shared" si="34"/>
        <v/>
      </c>
      <c r="J277" s="187"/>
    </row>
    <row r="278" spans="1:10">
      <c r="A278" s="271" t="str">
        <f t="shared" si="28"/>
        <v/>
      </c>
      <c r="B278" s="272" t="str">
        <f t="shared" si="29"/>
        <v/>
      </c>
      <c r="C278" s="306" t="str">
        <f t="shared" si="30"/>
        <v/>
      </c>
      <c r="D278" s="324" t="str">
        <f t="shared" si="31"/>
        <v/>
      </c>
      <c r="E278" s="325"/>
      <c r="F278" s="325"/>
      <c r="G278" s="273" t="str">
        <f t="shared" si="32"/>
        <v/>
      </c>
      <c r="H278" s="273" t="str">
        <f t="shared" si="33"/>
        <v/>
      </c>
      <c r="I278" s="273" t="str">
        <f t="shared" si="34"/>
        <v/>
      </c>
      <c r="J278" s="187"/>
    </row>
    <row r="279" spans="1:10">
      <c r="A279" s="271" t="str">
        <f t="shared" si="28"/>
        <v/>
      </c>
      <c r="B279" s="272" t="str">
        <f t="shared" si="29"/>
        <v/>
      </c>
      <c r="C279" s="306" t="str">
        <f t="shared" si="30"/>
        <v/>
      </c>
      <c r="D279" s="324" t="str">
        <f t="shared" si="31"/>
        <v/>
      </c>
      <c r="E279" s="325"/>
      <c r="F279" s="325"/>
      <c r="G279" s="273" t="str">
        <f t="shared" si="32"/>
        <v/>
      </c>
      <c r="H279" s="273" t="str">
        <f t="shared" si="33"/>
        <v/>
      </c>
      <c r="I279" s="273" t="str">
        <f t="shared" si="34"/>
        <v/>
      </c>
      <c r="J279" s="187"/>
    </row>
    <row r="280" spans="1:10">
      <c r="A280" s="271" t="str">
        <f t="shared" si="28"/>
        <v/>
      </c>
      <c r="B280" s="272" t="str">
        <f t="shared" si="29"/>
        <v/>
      </c>
      <c r="C280" s="306" t="str">
        <f t="shared" si="30"/>
        <v/>
      </c>
      <c r="D280" s="324" t="str">
        <f t="shared" si="31"/>
        <v/>
      </c>
      <c r="E280" s="325"/>
      <c r="F280" s="325"/>
      <c r="G280" s="273" t="str">
        <f t="shared" si="32"/>
        <v/>
      </c>
      <c r="H280" s="273" t="str">
        <f t="shared" si="33"/>
        <v/>
      </c>
      <c r="I280" s="273" t="str">
        <f t="shared" si="34"/>
        <v/>
      </c>
      <c r="J280" s="187"/>
    </row>
    <row r="281" spans="1:10">
      <c r="A281" s="271" t="str">
        <f t="shared" si="28"/>
        <v/>
      </c>
      <c r="B281" s="272" t="str">
        <f t="shared" si="29"/>
        <v/>
      </c>
      <c r="C281" s="306" t="str">
        <f t="shared" si="30"/>
        <v/>
      </c>
      <c r="D281" s="324" t="str">
        <f t="shared" si="31"/>
        <v/>
      </c>
      <c r="E281" s="325"/>
      <c r="F281" s="325"/>
      <c r="G281" s="273" t="str">
        <f t="shared" si="32"/>
        <v/>
      </c>
      <c r="H281" s="273" t="str">
        <f t="shared" si="33"/>
        <v/>
      </c>
      <c r="I281" s="273" t="str">
        <f t="shared" si="34"/>
        <v/>
      </c>
      <c r="J281" s="187"/>
    </row>
    <row r="282" spans="1:10">
      <c r="A282" s="271" t="str">
        <f t="shared" si="28"/>
        <v/>
      </c>
      <c r="B282" s="272" t="str">
        <f t="shared" si="29"/>
        <v/>
      </c>
      <c r="C282" s="306" t="str">
        <f t="shared" si="30"/>
        <v/>
      </c>
      <c r="D282" s="324" t="str">
        <f t="shared" si="31"/>
        <v/>
      </c>
      <c r="E282" s="325"/>
      <c r="F282" s="325"/>
      <c r="G282" s="273" t="str">
        <f t="shared" si="32"/>
        <v/>
      </c>
      <c r="H282" s="273" t="str">
        <f t="shared" si="33"/>
        <v/>
      </c>
      <c r="I282" s="273" t="str">
        <f t="shared" si="34"/>
        <v/>
      </c>
      <c r="J282" s="187"/>
    </row>
    <row r="283" spans="1:10">
      <c r="A283" s="271" t="str">
        <f t="shared" si="28"/>
        <v/>
      </c>
      <c r="B283" s="272" t="str">
        <f t="shared" si="29"/>
        <v/>
      </c>
      <c r="C283" s="306" t="str">
        <f t="shared" si="30"/>
        <v/>
      </c>
      <c r="D283" s="324" t="str">
        <f t="shared" si="31"/>
        <v/>
      </c>
      <c r="E283" s="325"/>
      <c r="F283" s="325"/>
      <c r="G283" s="273" t="str">
        <f t="shared" si="32"/>
        <v/>
      </c>
      <c r="H283" s="273" t="str">
        <f t="shared" si="33"/>
        <v/>
      </c>
      <c r="I283" s="273" t="str">
        <f t="shared" si="34"/>
        <v/>
      </c>
      <c r="J283" s="187"/>
    </row>
    <row r="284" spans="1:10">
      <c r="A284" s="271" t="str">
        <f t="shared" si="28"/>
        <v/>
      </c>
      <c r="B284" s="272" t="str">
        <f t="shared" si="29"/>
        <v/>
      </c>
      <c r="C284" s="306" t="str">
        <f t="shared" si="30"/>
        <v/>
      </c>
      <c r="D284" s="324" t="str">
        <f t="shared" si="31"/>
        <v/>
      </c>
      <c r="E284" s="325"/>
      <c r="F284" s="325"/>
      <c r="G284" s="273" t="str">
        <f t="shared" si="32"/>
        <v/>
      </c>
      <c r="H284" s="273" t="str">
        <f t="shared" si="33"/>
        <v/>
      </c>
      <c r="I284" s="273" t="str">
        <f t="shared" si="34"/>
        <v/>
      </c>
      <c r="J284" s="187"/>
    </row>
    <row r="285" spans="1:10">
      <c r="A285" s="271" t="str">
        <f t="shared" si="28"/>
        <v/>
      </c>
      <c r="B285" s="272" t="str">
        <f t="shared" si="29"/>
        <v/>
      </c>
      <c r="C285" s="306" t="str">
        <f t="shared" si="30"/>
        <v/>
      </c>
      <c r="D285" s="324" t="str">
        <f t="shared" si="31"/>
        <v/>
      </c>
      <c r="E285" s="325"/>
      <c r="F285" s="325"/>
      <c r="G285" s="273" t="str">
        <f t="shared" si="32"/>
        <v/>
      </c>
      <c r="H285" s="273" t="str">
        <f t="shared" si="33"/>
        <v/>
      </c>
      <c r="I285" s="273" t="str">
        <f t="shared" si="34"/>
        <v/>
      </c>
      <c r="J285" s="187"/>
    </row>
    <row r="286" spans="1:10">
      <c r="A286" s="271" t="str">
        <f t="shared" si="28"/>
        <v/>
      </c>
      <c r="B286" s="272" t="str">
        <f t="shared" si="29"/>
        <v/>
      </c>
      <c r="C286" s="306" t="str">
        <f t="shared" si="30"/>
        <v/>
      </c>
      <c r="D286" s="324" t="str">
        <f t="shared" si="31"/>
        <v/>
      </c>
      <c r="E286" s="325"/>
      <c r="F286" s="325"/>
      <c r="G286" s="273" t="str">
        <f t="shared" si="32"/>
        <v/>
      </c>
      <c r="H286" s="273" t="str">
        <f t="shared" si="33"/>
        <v/>
      </c>
      <c r="I286" s="273" t="str">
        <f t="shared" si="34"/>
        <v/>
      </c>
      <c r="J286" s="187"/>
    </row>
    <row r="287" spans="1:10">
      <c r="A287" s="271" t="str">
        <f t="shared" si="28"/>
        <v/>
      </c>
      <c r="B287" s="272" t="str">
        <f t="shared" si="29"/>
        <v/>
      </c>
      <c r="C287" s="306" t="str">
        <f t="shared" si="30"/>
        <v/>
      </c>
      <c r="D287" s="324" t="str">
        <f t="shared" si="31"/>
        <v/>
      </c>
      <c r="E287" s="325"/>
      <c r="F287" s="325"/>
      <c r="G287" s="273" t="str">
        <f t="shared" si="32"/>
        <v/>
      </c>
      <c r="H287" s="273" t="str">
        <f t="shared" si="33"/>
        <v/>
      </c>
      <c r="I287" s="273" t="str">
        <f t="shared" si="34"/>
        <v/>
      </c>
      <c r="J287" s="187"/>
    </row>
    <row r="288" spans="1:10">
      <c r="A288" s="271" t="str">
        <f t="shared" si="28"/>
        <v/>
      </c>
      <c r="B288" s="272" t="str">
        <f t="shared" si="29"/>
        <v/>
      </c>
      <c r="C288" s="306" t="str">
        <f t="shared" si="30"/>
        <v/>
      </c>
      <c r="D288" s="324" t="str">
        <f t="shared" si="31"/>
        <v/>
      </c>
      <c r="E288" s="325"/>
      <c r="F288" s="325"/>
      <c r="G288" s="273" t="str">
        <f t="shared" si="32"/>
        <v/>
      </c>
      <c r="H288" s="273" t="str">
        <f t="shared" si="33"/>
        <v/>
      </c>
      <c r="I288" s="273" t="str">
        <f t="shared" si="34"/>
        <v/>
      </c>
      <c r="J288" s="187"/>
    </row>
    <row r="289" spans="1:10">
      <c r="A289" s="271" t="str">
        <f t="shared" si="28"/>
        <v/>
      </c>
      <c r="B289" s="272" t="str">
        <f t="shared" si="29"/>
        <v/>
      </c>
      <c r="C289" s="306" t="str">
        <f t="shared" si="30"/>
        <v/>
      </c>
      <c r="D289" s="324" t="str">
        <f t="shared" si="31"/>
        <v/>
      </c>
      <c r="E289" s="325"/>
      <c r="F289" s="325"/>
      <c r="G289" s="273" t="str">
        <f t="shared" si="32"/>
        <v/>
      </c>
      <c r="H289" s="273" t="str">
        <f t="shared" si="33"/>
        <v/>
      </c>
      <c r="I289" s="273" t="str">
        <f t="shared" si="34"/>
        <v/>
      </c>
      <c r="J289" s="187"/>
    </row>
    <row r="290" spans="1:10">
      <c r="A290" s="271" t="str">
        <f t="shared" si="28"/>
        <v/>
      </c>
      <c r="B290" s="272" t="str">
        <f t="shared" si="29"/>
        <v/>
      </c>
      <c r="C290" s="306" t="str">
        <f t="shared" si="30"/>
        <v/>
      </c>
      <c r="D290" s="324" t="str">
        <f t="shared" si="31"/>
        <v/>
      </c>
      <c r="E290" s="325"/>
      <c r="F290" s="325"/>
      <c r="G290" s="273" t="str">
        <f t="shared" si="32"/>
        <v/>
      </c>
      <c r="H290" s="273" t="str">
        <f t="shared" si="33"/>
        <v/>
      </c>
      <c r="I290" s="273" t="str">
        <f t="shared" si="34"/>
        <v/>
      </c>
      <c r="J290" s="187"/>
    </row>
    <row r="291" spans="1:10">
      <c r="A291" s="271" t="str">
        <f t="shared" si="28"/>
        <v/>
      </c>
      <c r="B291" s="272" t="str">
        <f t="shared" si="29"/>
        <v/>
      </c>
      <c r="C291" s="306" t="str">
        <f t="shared" si="30"/>
        <v/>
      </c>
      <c r="D291" s="324" t="str">
        <f t="shared" si="31"/>
        <v/>
      </c>
      <c r="E291" s="325"/>
      <c r="F291" s="325"/>
      <c r="G291" s="273" t="str">
        <f t="shared" si="32"/>
        <v/>
      </c>
      <c r="H291" s="273" t="str">
        <f t="shared" si="33"/>
        <v/>
      </c>
      <c r="I291" s="273" t="str">
        <f t="shared" si="34"/>
        <v/>
      </c>
      <c r="J291" s="187"/>
    </row>
    <row r="292" spans="1:10">
      <c r="A292" s="271" t="str">
        <f t="shared" si="28"/>
        <v/>
      </c>
      <c r="B292" s="272" t="str">
        <f t="shared" si="29"/>
        <v/>
      </c>
      <c r="C292" s="306" t="str">
        <f t="shared" si="30"/>
        <v/>
      </c>
      <c r="D292" s="324" t="str">
        <f t="shared" si="31"/>
        <v/>
      </c>
      <c r="E292" s="325"/>
      <c r="F292" s="325"/>
      <c r="G292" s="273" t="str">
        <f t="shared" si="32"/>
        <v/>
      </c>
      <c r="H292" s="273" t="str">
        <f t="shared" si="33"/>
        <v/>
      </c>
      <c r="I292" s="273" t="str">
        <f t="shared" si="34"/>
        <v/>
      </c>
      <c r="J292" s="187"/>
    </row>
    <row r="293" spans="1:10">
      <c r="A293" s="271" t="str">
        <f t="shared" si="28"/>
        <v/>
      </c>
      <c r="B293" s="272" t="str">
        <f t="shared" si="29"/>
        <v/>
      </c>
      <c r="C293" s="306" t="str">
        <f t="shared" si="30"/>
        <v/>
      </c>
      <c r="D293" s="324" t="str">
        <f t="shared" si="31"/>
        <v/>
      </c>
      <c r="E293" s="325"/>
      <c r="F293" s="325"/>
      <c r="G293" s="273" t="str">
        <f t="shared" si="32"/>
        <v/>
      </c>
      <c r="H293" s="273" t="str">
        <f t="shared" si="33"/>
        <v/>
      </c>
      <c r="I293" s="273" t="str">
        <f t="shared" si="34"/>
        <v/>
      </c>
      <c r="J293" s="187"/>
    </row>
    <row r="294" spans="1:10">
      <c r="A294" s="271" t="str">
        <f t="shared" si="28"/>
        <v/>
      </c>
      <c r="B294" s="272" t="str">
        <f t="shared" si="29"/>
        <v/>
      </c>
      <c r="C294" s="306" t="str">
        <f t="shared" si="30"/>
        <v/>
      </c>
      <c r="D294" s="324" t="str">
        <f t="shared" si="31"/>
        <v/>
      </c>
      <c r="E294" s="325"/>
      <c r="F294" s="325"/>
      <c r="G294" s="273" t="str">
        <f t="shared" si="32"/>
        <v/>
      </c>
      <c r="H294" s="273" t="str">
        <f t="shared" si="33"/>
        <v/>
      </c>
      <c r="I294" s="273" t="str">
        <f t="shared" si="34"/>
        <v/>
      </c>
      <c r="J294" s="187"/>
    </row>
    <row r="295" spans="1:10">
      <c r="A295" s="271" t="str">
        <f t="shared" si="28"/>
        <v/>
      </c>
      <c r="B295" s="272" t="str">
        <f t="shared" si="29"/>
        <v/>
      </c>
      <c r="C295" s="306" t="str">
        <f t="shared" si="30"/>
        <v/>
      </c>
      <c r="D295" s="324" t="str">
        <f t="shared" si="31"/>
        <v/>
      </c>
      <c r="E295" s="325"/>
      <c r="F295" s="325"/>
      <c r="G295" s="273" t="str">
        <f t="shared" si="32"/>
        <v/>
      </c>
      <c r="H295" s="273" t="str">
        <f t="shared" si="33"/>
        <v/>
      </c>
      <c r="I295" s="273" t="str">
        <f t="shared" si="34"/>
        <v/>
      </c>
      <c r="J295" s="187"/>
    </row>
    <row r="296" spans="1:10">
      <c r="A296" s="271" t="str">
        <f t="shared" si="28"/>
        <v/>
      </c>
      <c r="B296" s="272" t="str">
        <f t="shared" si="29"/>
        <v/>
      </c>
      <c r="C296" s="306" t="str">
        <f t="shared" si="30"/>
        <v/>
      </c>
      <c r="D296" s="324" t="str">
        <f t="shared" si="31"/>
        <v/>
      </c>
      <c r="E296" s="325"/>
      <c r="F296" s="325"/>
      <c r="G296" s="273" t="str">
        <f t="shared" si="32"/>
        <v/>
      </c>
      <c r="H296" s="273" t="str">
        <f t="shared" si="33"/>
        <v/>
      </c>
      <c r="I296" s="273" t="str">
        <f t="shared" si="34"/>
        <v/>
      </c>
      <c r="J296" s="187"/>
    </row>
    <row r="297" spans="1:10">
      <c r="A297" s="271" t="str">
        <f t="shared" si="28"/>
        <v/>
      </c>
      <c r="B297" s="272" t="str">
        <f t="shared" si="29"/>
        <v/>
      </c>
      <c r="C297" s="306" t="str">
        <f t="shared" si="30"/>
        <v/>
      </c>
      <c r="D297" s="324" t="str">
        <f t="shared" si="31"/>
        <v/>
      </c>
      <c r="E297" s="325"/>
      <c r="F297" s="325"/>
      <c r="G297" s="273" t="str">
        <f t="shared" si="32"/>
        <v/>
      </c>
      <c r="H297" s="273" t="str">
        <f t="shared" si="33"/>
        <v/>
      </c>
      <c r="I297" s="273" t="str">
        <f t="shared" si="34"/>
        <v/>
      </c>
      <c r="J297" s="187"/>
    </row>
    <row r="298" spans="1:10">
      <c r="A298" s="271" t="str">
        <f t="shared" si="28"/>
        <v/>
      </c>
      <c r="B298" s="272" t="str">
        <f t="shared" si="29"/>
        <v/>
      </c>
      <c r="C298" s="306" t="str">
        <f t="shared" si="30"/>
        <v/>
      </c>
      <c r="D298" s="324" t="str">
        <f t="shared" si="31"/>
        <v/>
      </c>
      <c r="E298" s="325"/>
      <c r="F298" s="325"/>
      <c r="G298" s="273" t="str">
        <f t="shared" si="32"/>
        <v/>
      </c>
      <c r="H298" s="273" t="str">
        <f t="shared" si="33"/>
        <v/>
      </c>
      <c r="I298" s="273" t="str">
        <f t="shared" si="34"/>
        <v/>
      </c>
      <c r="J298" s="187"/>
    </row>
    <row r="299" spans="1:10">
      <c r="A299" s="271" t="str">
        <f t="shared" si="28"/>
        <v/>
      </c>
      <c r="B299" s="272" t="str">
        <f t="shared" si="29"/>
        <v/>
      </c>
      <c r="C299" s="306" t="str">
        <f t="shared" si="30"/>
        <v/>
      </c>
      <c r="D299" s="324" t="str">
        <f t="shared" si="31"/>
        <v/>
      </c>
      <c r="E299" s="325"/>
      <c r="F299" s="325"/>
      <c r="G299" s="273" t="str">
        <f t="shared" si="32"/>
        <v/>
      </c>
      <c r="H299" s="273" t="str">
        <f t="shared" si="33"/>
        <v/>
      </c>
      <c r="I299" s="273" t="str">
        <f t="shared" si="34"/>
        <v/>
      </c>
      <c r="J299" s="187"/>
    </row>
    <row r="300" spans="1:10">
      <c r="A300" s="271" t="str">
        <f t="shared" si="28"/>
        <v/>
      </c>
      <c r="B300" s="272" t="str">
        <f t="shared" si="29"/>
        <v/>
      </c>
      <c r="C300" s="306" t="str">
        <f t="shared" si="30"/>
        <v/>
      </c>
      <c r="D300" s="324" t="str">
        <f t="shared" si="31"/>
        <v/>
      </c>
      <c r="E300" s="325"/>
      <c r="F300" s="325"/>
      <c r="G300" s="273" t="str">
        <f t="shared" si="32"/>
        <v/>
      </c>
      <c r="H300" s="273" t="str">
        <f t="shared" si="33"/>
        <v/>
      </c>
      <c r="I300" s="273" t="str">
        <f t="shared" si="34"/>
        <v/>
      </c>
      <c r="J300" s="187"/>
    </row>
    <row r="301" spans="1:10">
      <c r="A301" s="271" t="str">
        <f t="shared" si="28"/>
        <v/>
      </c>
      <c r="B301" s="272" t="str">
        <f t="shared" si="29"/>
        <v/>
      </c>
      <c r="C301" s="306" t="str">
        <f t="shared" si="30"/>
        <v/>
      </c>
      <c r="D301" s="324" t="str">
        <f t="shared" si="31"/>
        <v/>
      </c>
      <c r="E301" s="325"/>
      <c r="F301" s="325"/>
      <c r="G301" s="273" t="str">
        <f t="shared" si="32"/>
        <v/>
      </c>
      <c r="H301" s="273" t="str">
        <f t="shared" si="33"/>
        <v/>
      </c>
      <c r="I301" s="273" t="str">
        <f t="shared" si="34"/>
        <v/>
      </c>
      <c r="J301" s="187"/>
    </row>
    <row r="302" spans="1:10">
      <c r="A302" s="271" t="str">
        <f t="shared" si="28"/>
        <v/>
      </c>
      <c r="B302" s="272" t="str">
        <f t="shared" si="29"/>
        <v/>
      </c>
      <c r="C302" s="306" t="str">
        <f t="shared" si="30"/>
        <v/>
      </c>
      <c r="D302" s="324" t="str">
        <f t="shared" si="31"/>
        <v/>
      </c>
      <c r="E302" s="325"/>
      <c r="F302" s="325"/>
      <c r="G302" s="273" t="str">
        <f t="shared" si="32"/>
        <v/>
      </c>
      <c r="H302" s="273" t="str">
        <f t="shared" si="33"/>
        <v/>
      </c>
      <c r="I302" s="273" t="str">
        <f t="shared" si="34"/>
        <v/>
      </c>
      <c r="J302" s="187"/>
    </row>
    <row r="303" spans="1:10">
      <c r="A303" s="271" t="str">
        <f t="shared" si="28"/>
        <v/>
      </c>
      <c r="B303" s="272" t="str">
        <f t="shared" si="29"/>
        <v/>
      </c>
      <c r="C303" s="306" t="str">
        <f t="shared" si="30"/>
        <v/>
      </c>
      <c r="D303" s="324" t="str">
        <f t="shared" si="31"/>
        <v/>
      </c>
      <c r="E303" s="325"/>
      <c r="F303" s="325"/>
      <c r="G303" s="273" t="str">
        <f t="shared" si="32"/>
        <v/>
      </c>
      <c r="H303" s="273" t="str">
        <f t="shared" si="33"/>
        <v/>
      </c>
      <c r="I303" s="273" t="str">
        <f t="shared" si="34"/>
        <v/>
      </c>
      <c r="J303" s="187"/>
    </row>
    <row r="304" spans="1:10">
      <c r="A304" s="271" t="str">
        <f t="shared" si="28"/>
        <v/>
      </c>
      <c r="B304" s="272" t="str">
        <f t="shared" si="29"/>
        <v/>
      </c>
      <c r="C304" s="306" t="str">
        <f t="shared" si="30"/>
        <v/>
      </c>
      <c r="D304" s="324" t="str">
        <f t="shared" si="31"/>
        <v/>
      </c>
      <c r="E304" s="325"/>
      <c r="F304" s="325"/>
      <c r="G304" s="273" t="str">
        <f t="shared" si="32"/>
        <v/>
      </c>
      <c r="H304" s="273" t="str">
        <f t="shared" si="33"/>
        <v/>
      </c>
      <c r="I304" s="273" t="str">
        <f t="shared" si="34"/>
        <v/>
      </c>
      <c r="J304" s="187"/>
    </row>
    <row r="305" spans="1:10">
      <c r="A305" s="271" t="str">
        <f t="shared" si="28"/>
        <v/>
      </c>
      <c r="B305" s="272" t="str">
        <f t="shared" si="29"/>
        <v/>
      </c>
      <c r="C305" s="306" t="str">
        <f t="shared" si="30"/>
        <v/>
      </c>
      <c r="D305" s="324" t="str">
        <f t="shared" si="31"/>
        <v/>
      </c>
      <c r="E305" s="325"/>
      <c r="F305" s="325"/>
      <c r="G305" s="273" t="str">
        <f t="shared" si="32"/>
        <v/>
      </c>
      <c r="H305" s="273" t="str">
        <f t="shared" si="33"/>
        <v/>
      </c>
      <c r="I305" s="273" t="str">
        <f t="shared" si="34"/>
        <v/>
      </c>
      <c r="J305" s="187"/>
    </row>
    <row r="306" spans="1:10">
      <c r="A306" s="271" t="str">
        <f t="shared" si="28"/>
        <v/>
      </c>
      <c r="B306" s="272" t="str">
        <f t="shared" si="29"/>
        <v/>
      </c>
      <c r="C306" s="306" t="str">
        <f t="shared" si="30"/>
        <v/>
      </c>
      <c r="D306" s="324" t="str">
        <f t="shared" si="31"/>
        <v/>
      </c>
      <c r="E306" s="325"/>
      <c r="F306" s="325"/>
      <c r="G306" s="273" t="str">
        <f t="shared" si="32"/>
        <v/>
      </c>
      <c r="H306" s="273" t="str">
        <f t="shared" si="33"/>
        <v/>
      </c>
      <c r="I306" s="273" t="str">
        <f t="shared" si="34"/>
        <v/>
      </c>
      <c r="J306" s="187"/>
    </row>
    <row r="307" spans="1:10">
      <c r="A307" s="271" t="str">
        <f t="shared" si="28"/>
        <v/>
      </c>
      <c r="B307" s="272" t="str">
        <f t="shared" si="29"/>
        <v/>
      </c>
      <c r="C307" s="306" t="str">
        <f t="shared" si="30"/>
        <v/>
      </c>
      <c r="D307" s="324" t="str">
        <f t="shared" si="31"/>
        <v/>
      </c>
      <c r="E307" s="325"/>
      <c r="F307" s="325"/>
      <c r="G307" s="273" t="str">
        <f t="shared" si="32"/>
        <v/>
      </c>
      <c r="H307" s="273" t="str">
        <f t="shared" si="33"/>
        <v/>
      </c>
      <c r="I307" s="273" t="str">
        <f t="shared" si="34"/>
        <v/>
      </c>
      <c r="J307" s="187"/>
    </row>
    <row r="308" spans="1:10">
      <c r="A308" s="271" t="str">
        <f t="shared" si="28"/>
        <v/>
      </c>
      <c r="B308" s="272" t="str">
        <f t="shared" si="29"/>
        <v/>
      </c>
      <c r="C308" s="306" t="str">
        <f t="shared" si="30"/>
        <v/>
      </c>
      <c r="D308" s="324" t="str">
        <f t="shared" si="31"/>
        <v/>
      </c>
      <c r="E308" s="325"/>
      <c r="F308" s="325"/>
      <c r="G308" s="273" t="str">
        <f t="shared" si="32"/>
        <v/>
      </c>
      <c r="H308" s="273" t="str">
        <f t="shared" si="33"/>
        <v/>
      </c>
      <c r="I308" s="273" t="str">
        <f t="shared" si="34"/>
        <v/>
      </c>
      <c r="J308" s="187"/>
    </row>
    <row r="309" spans="1:10">
      <c r="A309" s="271" t="str">
        <f t="shared" si="28"/>
        <v/>
      </c>
      <c r="B309" s="272" t="str">
        <f t="shared" si="29"/>
        <v/>
      </c>
      <c r="C309" s="306" t="str">
        <f t="shared" si="30"/>
        <v/>
      </c>
      <c r="D309" s="324" t="str">
        <f t="shared" si="31"/>
        <v/>
      </c>
      <c r="E309" s="325"/>
      <c r="F309" s="325"/>
      <c r="G309" s="273" t="str">
        <f t="shared" si="32"/>
        <v/>
      </c>
      <c r="H309" s="273" t="str">
        <f t="shared" si="33"/>
        <v/>
      </c>
      <c r="I309" s="273" t="str">
        <f t="shared" si="34"/>
        <v/>
      </c>
      <c r="J309" s="187"/>
    </row>
    <row r="310" spans="1:10">
      <c r="A310" s="271" t="str">
        <f t="shared" si="28"/>
        <v/>
      </c>
      <c r="B310" s="272" t="str">
        <f t="shared" si="29"/>
        <v/>
      </c>
      <c r="C310" s="306" t="str">
        <f t="shared" si="30"/>
        <v/>
      </c>
      <c r="D310" s="324" t="str">
        <f t="shared" si="31"/>
        <v/>
      </c>
      <c r="E310" s="325"/>
      <c r="F310" s="325"/>
      <c r="G310" s="273" t="str">
        <f t="shared" si="32"/>
        <v/>
      </c>
      <c r="H310" s="273" t="str">
        <f t="shared" si="33"/>
        <v/>
      </c>
      <c r="I310" s="273" t="str">
        <f t="shared" si="34"/>
        <v/>
      </c>
      <c r="J310" s="187"/>
    </row>
    <row r="311" spans="1:10">
      <c r="A311" s="271" t="str">
        <f t="shared" si="28"/>
        <v/>
      </c>
      <c r="B311" s="272" t="str">
        <f t="shared" si="29"/>
        <v/>
      </c>
      <c r="C311" s="306" t="str">
        <f t="shared" si="30"/>
        <v/>
      </c>
      <c r="D311" s="324" t="str">
        <f t="shared" si="31"/>
        <v/>
      </c>
      <c r="E311" s="325"/>
      <c r="F311" s="325"/>
      <c r="G311" s="273" t="str">
        <f t="shared" si="32"/>
        <v/>
      </c>
      <c r="H311" s="273" t="str">
        <f t="shared" si="33"/>
        <v/>
      </c>
      <c r="I311" s="273" t="str">
        <f t="shared" si="34"/>
        <v/>
      </c>
      <c r="J311" s="187"/>
    </row>
    <row r="312" spans="1:10">
      <c r="A312" s="271" t="str">
        <f t="shared" si="28"/>
        <v/>
      </c>
      <c r="B312" s="272" t="str">
        <f t="shared" si="29"/>
        <v/>
      </c>
      <c r="C312" s="306" t="str">
        <f t="shared" si="30"/>
        <v/>
      </c>
      <c r="D312" s="324" t="str">
        <f t="shared" si="31"/>
        <v/>
      </c>
      <c r="E312" s="325"/>
      <c r="F312" s="325"/>
      <c r="G312" s="273" t="str">
        <f t="shared" si="32"/>
        <v/>
      </c>
      <c r="H312" s="273" t="str">
        <f t="shared" si="33"/>
        <v/>
      </c>
      <c r="I312" s="273" t="str">
        <f t="shared" si="34"/>
        <v/>
      </c>
      <c r="J312" s="187"/>
    </row>
    <row r="313" spans="1:10">
      <c r="A313" s="271" t="str">
        <f t="shared" si="28"/>
        <v/>
      </c>
      <c r="B313" s="272" t="str">
        <f t="shared" si="29"/>
        <v/>
      </c>
      <c r="C313" s="306" t="str">
        <f t="shared" si="30"/>
        <v/>
      </c>
      <c r="D313" s="324" t="str">
        <f t="shared" si="31"/>
        <v/>
      </c>
      <c r="E313" s="325"/>
      <c r="F313" s="325"/>
      <c r="G313" s="273" t="str">
        <f t="shared" si="32"/>
        <v/>
      </c>
      <c r="H313" s="273" t="str">
        <f t="shared" si="33"/>
        <v/>
      </c>
      <c r="I313" s="273" t="str">
        <f t="shared" si="34"/>
        <v/>
      </c>
      <c r="J313" s="187"/>
    </row>
    <row r="314" spans="1:10">
      <c r="A314" s="271" t="str">
        <f t="shared" si="28"/>
        <v/>
      </c>
      <c r="B314" s="272" t="str">
        <f t="shared" si="29"/>
        <v/>
      </c>
      <c r="C314" s="306" t="str">
        <f t="shared" si="30"/>
        <v/>
      </c>
      <c r="D314" s="324" t="str">
        <f t="shared" si="31"/>
        <v/>
      </c>
      <c r="E314" s="325"/>
      <c r="F314" s="325"/>
      <c r="G314" s="273" t="str">
        <f t="shared" si="32"/>
        <v/>
      </c>
      <c r="H314" s="273" t="str">
        <f t="shared" si="33"/>
        <v/>
      </c>
      <c r="I314" s="273" t="str">
        <f t="shared" si="34"/>
        <v/>
      </c>
      <c r="J314" s="187"/>
    </row>
    <row r="315" spans="1:10">
      <c r="A315" s="271" t="str">
        <f t="shared" si="28"/>
        <v/>
      </c>
      <c r="B315" s="272" t="str">
        <f t="shared" si="29"/>
        <v/>
      </c>
      <c r="C315" s="306" t="str">
        <f t="shared" si="30"/>
        <v/>
      </c>
      <c r="D315" s="324" t="str">
        <f t="shared" si="31"/>
        <v/>
      </c>
      <c r="E315" s="325"/>
      <c r="F315" s="325"/>
      <c r="G315" s="273" t="str">
        <f t="shared" si="32"/>
        <v/>
      </c>
      <c r="H315" s="273" t="str">
        <f t="shared" si="33"/>
        <v/>
      </c>
      <c r="I315" s="273" t="str">
        <f t="shared" si="34"/>
        <v/>
      </c>
      <c r="J315" s="187"/>
    </row>
    <row r="316" spans="1:10">
      <c r="A316" s="271" t="str">
        <f t="shared" si="28"/>
        <v/>
      </c>
      <c r="B316" s="272" t="str">
        <f t="shared" si="29"/>
        <v/>
      </c>
      <c r="C316" s="306" t="str">
        <f t="shared" si="30"/>
        <v/>
      </c>
      <c r="D316" s="324" t="str">
        <f t="shared" si="31"/>
        <v/>
      </c>
      <c r="E316" s="325"/>
      <c r="F316" s="325"/>
      <c r="G316" s="273" t="str">
        <f t="shared" si="32"/>
        <v/>
      </c>
      <c r="H316" s="273" t="str">
        <f t="shared" si="33"/>
        <v/>
      </c>
      <c r="I316" s="273" t="str">
        <f t="shared" si="34"/>
        <v/>
      </c>
      <c r="J316" s="187"/>
    </row>
    <row r="317" spans="1:10">
      <c r="A317" s="271" t="str">
        <f t="shared" si="28"/>
        <v/>
      </c>
      <c r="B317" s="272" t="str">
        <f t="shared" si="29"/>
        <v/>
      </c>
      <c r="C317" s="306" t="str">
        <f t="shared" si="30"/>
        <v/>
      </c>
      <c r="D317" s="324" t="str">
        <f t="shared" si="31"/>
        <v/>
      </c>
      <c r="E317" s="325"/>
      <c r="F317" s="325"/>
      <c r="G317" s="273" t="str">
        <f t="shared" si="32"/>
        <v/>
      </c>
      <c r="H317" s="273" t="str">
        <f t="shared" si="33"/>
        <v/>
      </c>
      <c r="I317" s="273" t="str">
        <f t="shared" si="34"/>
        <v/>
      </c>
      <c r="J317" s="187"/>
    </row>
    <row r="318" spans="1:10">
      <c r="A318" s="271" t="str">
        <f t="shared" si="28"/>
        <v/>
      </c>
      <c r="B318" s="272" t="str">
        <f t="shared" si="29"/>
        <v/>
      </c>
      <c r="C318" s="306" t="str">
        <f t="shared" si="30"/>
        <v/>
      </c>
      <c r="D318" s="324" t="str">
        <f t="shared" si="31"/>
        <v/>
      </c>
      <c r="E318" s="325"/>
      <c r="F318" s="325"/>
      <c r="G318" s="273" t="str">
        <f t="shared" si="32"/>
        <v/>
      </c>
      <c r="H318" s="273" t="str">
        <f t="shared" si="33"/>
        <v/>
      </c>
      <c r="I318" s="273" t="str">
        <f t="shared" si="34"/>
        <v/>
      </c>
      <c r="J318" s="187"/>
    </row>
    <row r="319" spans="1:10">
      <c r="A319" s="271" t="str">
        <f t="shared" si="28"/>
        <v/>
      </c>
      <c r="B319" s="272" t="str">
        <f t="shared" si="29"/>
        <v/>
      </c>
      <c r="C319" s="306" t="str">
        <f t="shared" si="30"/>
        <v/>
      </c>
      <c r="D319" s="324" t="str">
        <f t="shared" si="31"/>
        <v/>
      </c>
      <c r="E319" s="325"/>
      <c r="F319" s="325"/>
      <c r="G319" s="273" t="str">
        <f t="shared" si="32"/>
        <v/>
      </c>
      <c r="H319" s="273" t="str">
        <f t="shared" si="33"/>
        <v/>
      </c>
      <c r="I319" s="273" t="str">
        <f t="shared" si="34"/>
        <v/>
      </c>
      <c r="J319" s="187"/>
    </row>
    <row r="320" spans="1:10">
      <c r="A320" s="271" t="str">
        <f t="shared" si="28"/>
        <v/>
      </c>
      <c r="B320" s="272" t="str">
        <f t="shared" si="29"/>
        <v/>
      </c>
      <c r="C320" s="306" t="str">
        <f t="shared" si="30"/>
        <v/>
      </c>
      <c r="D320" s="324" t="str">
        <f t="shared" si="31"/>
        <v/>
      </c>
      <c r="E320" s="325"/>
      <c r="F320" s="325"/>
      <c r="G320" s="273" t="str">
        <f t="shared" si="32"/>
        <v/>
      </c>
      <c r="H320" s="273" t="str">
        <f t="shared" si="33"/>
        <v/>
      </c>
      <c r="I320" s="273" t="str">
        <f t="shared" si="34"/>
        <v/>
      </c>
      <c r="J320" s="187"/>
    </row>
    <row r="321" spans="1:10">
      <c r="A321" s="271" t="str">
        <f t="shared" si="28"/>
        <v/>
      </c>
      <c r="B321" s="272" t="str">
        <f t="shared" si="29"/>
        <v/>
      </c>
      <c r="C321" s="306" t="str">
        <f t="shared" si="30"/>
        <v/>
      </c>
      <c r="D321" s="324" t="str">
        <f t="shared" si="31"/>
        <v/>
      </c>
      <c r="E321" s="325"/>
      <c r="F321" s="325"/>
      <c r="G321" s="273" t="str">
        <f t="shared" si="32"/>
        <v/>
      </c>
      <c r="H321" s="273" t="str">
        <f t="shared" si="33"/>
        <v/>
      </c>
      <c r="I321" s="273" t="str">
        <f t="shared" si="34"/>
        <v/>
      </c>
      <c r="J321" s="187"/>
    </row>
    <row r="322" spans="1:10">
      <c r="A322" s="271" t="str">
        <f t="shared" si="28"/>
        <v/>
      </c>
      <c r="B322" s="272" t="str">
        <f t="shared" si="29"/>
        <v/>
      </c>
      <c r="C322" s="306" t="str">
        <f t="shared" si="30"/>
        <v/>
      </c>
      <c r="D322" s="324" t="str">
        <f t="shared" si="31"/>
        <v/>
      </c>
      <c r="E322" s="325"/>
      <c r="F322" s="325"/>
      <c r="G322" s="273" t="str">
        <f t="shared" si="32"/>
        <v/>
      </c>
      <c r="H322" s="273" t="str">
        <f t="shared" si="33"/>
        <v/>
      </c>
      <c r="I322" s="273" t="str">
        <f t="shared" si="34"/>
        <v/>
      </c>
      <c r="J322" s="187"/>
    </row>
    <row r="323" spans="1:10">
      <c r="A323" s="271" t="str">
        <f t="shared" si="28"/>
        <v/>
      </c>
      <c r="B323" s="272" t="str">
        <f t="shared" si="29"/>
        <v/>
      </c>
      <c r="C323" s="306" t="str">
        <f t="shared" si="30"/>
        <v/>
      </c>
      <c r="D323" s="324" t="str">
        <f t="shared" si="31"/>
        <v/>
      </c>
      <c r="E323" s="325"/>
      <c r="F323" s="325"/>
      <c r="G323" s="273" t="str">
        <f t="shared" si="32"/>
        <v/>
      </c>
      <c r="H323" s="273" t="str">
        <f t="shared" si="33"/>
        <v/>
      </c>
      <c r="I323" s="273" t="str">
        <f t="shared" si="34"/>
        <v/>
      </c>
      <c r="J323" s="187"/>
    </row>
    <row r="324" spans="1:10">
      <c r="A324" s="271" t="str">
        <f t="shared" si="28"/>
        <v/>
      </c>
      <c r="B324" s="272" t="str">
        <f t="shared" si="29"/>
        <v/>
      </c>
      <c r="C324" s="306" t="str">
        <f t="shared" si="30"/>
        <v/>
      </c>
      <c r="D324" s="324" t="str">
        <f t="shared" si="31"/>
        <v/>
      </c>
      <c r="E324" s="325"/>
      <c r="F324" s="325"/>
      <c r="G324" s="273" t="str">
        <f t="shared" si="32"/>
        <v/>
      </c>
      <c r="H324" s="273" t="str">
        <f t="shared" si="33"/>
        <v/>
      </c>
      <c r="I324" s="273" t="str">
        <f t="shared" si="34"/>
        <v/>
      </c>
      <c r="J324" s="187"/>
    </row>
    <row r="325" spans="1:10">
      <c r="A325" s="271" t="str">
        <f t="shared" si="28"/>
        <v/>
      </c>
      <c r="B325" s="272" t="str">
        <f t="shared" si="29"/>
        <v/>
      </c>
      <c r="C325" s="306" t="str">
        <f t="shared" si="30"/>
        <v/>
      </c>
      <c r="D325" s="324" t="str">
        <f t="shared" si="31"/>
        <v/>
      </c>
      <c r="E325" s="325"/>
      <c r="F325" s="325"/>
      <c r="G325" s="273" t="str">
        <f t="shared" si="32"/>
        <v/>
      </c>
      <c r="H325" s="273" t="str">
        <f t="shared" si="33"/>
        <v/>
      </c>
      <c r="I325" s="273" t="str">
        <f t="shared" si="34"/>
        <v/>
      </c>
      <c r="J325" s="187"/>
    </row>
    <row r="326" spans="1:10">
      <c r="A326" s="271" t="str">
        <f t="shared" si="28"/>
        <v/>
      </c>
      <c r="B326" s="272" t="str">
        <f t="shared" si="29"/>
        <v/>
      </c>
      <c r="C326" s="306" t="str">
        <f t="shared" si="30"/>
        <v/>
      </c>
      <c r="D326" s="324" t="str">
        <f t="shared" si="31"/>
        <v/>
      </c>
      <c r="E326" s="325"/>
      <c r="F326" s="325"/>
      <c r="G326" s="273" t="str">
        <f t="shared" si="32"/>
        <v/>
      </c>
      <c r="H326" s="273" t="str">
        <f t="shared" si="33"/>
        <v/>
      </c>
      <c r="I326" s="273" t="str">
        <f t="shared" si="34"/>
        <v/>
      </c>
      <c r="J326" s="187"/>
    </row>
    <row r="327" spans="1:10">
      <c r="A327" s="271" t="str">
        <f t="shared" si="28"/>
        <v/>
      </c>
      <c r="B327" s="272" t="str">
        <f t="shared" si="29"/>
        <v/>
      </c>
      <c r="C327" s="306" t="str">
        <f t="shared" si="30"/>
        <v/>
      </c>
      <c r="D327" s="324" t="str">
        <f t="shared" si="31"/>
        <v/>
      </c>
      <c r="E327" s="325"/>
      <c r="F327" s="325"/>
      <c r="G327" s="273" t="str">
        <f t="shared" si="32"/>
        <v/>
      </c>
      <c r="H327" s="273" t="str">
        <f t="shared" si="33"/>
        <v/>
      </c>
      <c r="I327" s="273" t="str">
        <f t="shared" si="34"/>
        <v/>
      </c>
      <c r="J327" s="187"/>
    </row>
    <row r="328" spans="1:10">
      <c r="A328" s="271" t="str">
        <f t="shared" ref="A328:A391" si="35">IF(ROW()-7&lt;=筆數,VLOOKUP(ROW()-7,日記表,3,FALSE),"")</f>
        <v/>
      </c>
      <c r="B328" s="272" t="str">
        <f t="shared" ref="B328:B391" si="36">IF(ROW()-7&lt;=筆數,VLOOKUP(ROW()-7,日記表,4,FALSE),"")</f>
        <v/>
      </c>
      <c r="C328" s="306" t="str">
        <f t="shared" ref="C328:C391" si="37">IF(ROW()-7&lt;=筆數,VLOOKUP(ROW()-7,日記表,10,FALSE),"")</f>
        <v/>
      </c>
      <c r="D328" s="324" t="str">
        <f t="shared" ref="D328:D391" si="38">IF(ROW()-7&lt;=筆數,VLOOKUP(ROW()-7,日記表,11,FALSE),"")</f>
        <v/>
      </c>
      <c r="E328" s="325"/>
      <c r="F328" s="325"/>
      <c r="G328" s="273" t="str">
        <f t="shared" ref="G328:G391" si="39">IF(ROW()-7&lt;=筆數,VLOOKUP(ROW()-7,日記表,12,FALSE),"")</f>
        <v/>
      </c>
      <c r="H328" s="273" t="str">
        <f t="shared" ref="H328:H391" si="40">IF(ROW()-7&lt;=筆數,VLOOKUP(ROW()-7,日記表,13,FALSE),"")</f>
        <v/>
      </c>
      <c r="I328" s="273" t="str">
        <f t="shared" ref="I328:I391" si="41">IF(A328="","",IF(DC="借",I327+G328-H328,I327+H328-G328))</f>
        <v/>
      </c>
      <c r="J328" s="187"/>
    </row>
    <row r="329" spans="1:10">
      <c r="A329" s="271" t="str">
        <f t="shared" si="35"/>
        <v/>
      </c>
      <c r="B329" s="272" t="str">
        <f t="shared" si="36"/>
        <v/>
      </c>
      <c r="C329" s="306" t="str">
        <f t="shared" si="37"/>
        <v/>
      </c>
      <c r="D329" s="324" t="str">
        <f t="shared" si="38"/>
        <v/>
      </c>
      <c r="E329" s="325"/>
      <c r="F329" s="325"/>
      <c r="G329" s="273" t="str">
        <f t="shared" si="39"/>
        <v/>
      </c>
      <c r="H329" s="273" t="str">
        <f t="shared" si="40"/>
        <v/>
      </c>
      <c r="I329" s="273" t="str">
        <f t="shared" si="41"/>
        <v/>
      </c>
      <c r="J329" s="187"/>
    </row>
    <row r="330" spans="1:10">
      <c r="A330" s="271" t="str">
        <f t="shared" si="35"/>
        <v/>
      </c>
      <c r="B330" s="272" t="str">
        <f t="shared" si="36"/>
        <v/>
      </c>
      <c r="C330" s="306" t="str">
        <f t="shared" si="37"/>
        <v/>
      </c>
      <c r="D330" s="324" t="str">
        <f t="shared" si="38"/>
        <v/>
      </c>
      <c r="E330" s="325"/>
      <c r="F330" s="325"/>
      <c r="G330" s="273" t="str">
        <f t="shared" si="39"/>
        <v/>
      </c>
      <c r="H330" s="273" t="str">
        <f t="shared" si="40"/>
        <v/>
      </c>
      <c r="I330" s="273" t="str">
        <f t="shared" si="41"/>
        <v/>
      </c>
      <c r="J330" s="187"/>
    </row>
    <row r="331" spans="1:10">
      <c r="A331" s="271" t="str">
        <f t="shared" si="35"/>
        <v/>
      </c>
      <c r="B331" s="272" t="str">
        <f t="shared" si="36"/>
        <v/>
      </c>
      <c r="C331" s="306" t="str">
        <f t="shared" si="37"/>
        <v/>
      </c>
      <c r="D331" s="324" t="str">
        <f t="shared" si="38"/>
        <v/>
      </c>
      <c r="E331" s="325"/>
      <c r="F331" s="325"/>
      <c r="G331" s="273" t="str">
        <f t="shared" si="39"/>
        <v/>
      </c>
      <c r="H331" s="273" t="str">
        <f t="shared" si="40"/>
        <v/>
      </c>
      <c r="I331" s="273" t="str">
        <f t="shared" si="41"/>
        <v/>
      </c>
      <c r="J331" s="187"/>
    </row>
    <row r="332" spans="1:10">
      <c r="A332" s="271" t="str">
        <f t="shared" si="35"/>
        <v/>
      </c>
      <c r="B332" s="272" t="str">
        <f t="shared" si="36"/>
        <v/>
      </c>
      <c r="C332" s="306" t="str">
        <f t="shared" si="37"/>
        <v/>
      </c>
      <c r="D332" s="324" t="str">
        <f t="shared" si="38"/>
        <v/>
      </c>
      <c r="E332" s="325"/>
      <c r="F332" s="325"/>
      <c r="G332" s="273" t="str">
        <f t="shared" si="39"/>
        <v/>
      </c>
      <c r="H332" s="273" t="str">
        <f t="shared" si="40"/>
        <v/>
      </c>
      <c r="I332" s="273" t="str">
        <f t="shared" si="41"/>
        <v/>
      </c>
      <c r="J332" s="187"/>
    </row>
    <row r="333" spans="1:10">
      <c r="A333" s="271" t="str">
        <f t="shared" si="35"/>
        <v/>
      </c>
      <c r="B333" s="272" t="str">
        <f t="shared" si="36"/>
        <v/>
      </c>
      <c r="C333" s="306" t="str">
        <f t="shared" si="37"/>
        <v/>
      </c>
      <c r="D333" s="324" t="str">
        <f t="shared" si="38"/>
        <v/>
      </c>
      <c r="E333" s="325"/>
      <c r="F333" s="325"/>
      <c r="G333" s="273" t="str">
        <f t="shared" si="39"/>
        <v/>
      </c>
      <c r="H333" s="273" t="str">
        <f t="shared" si="40"/>
        <v/>
      </c>
      <c r="I333" s="273" t="str">
        <f t="shared" si="41"/>
        <v/>
      </c>
      <c r="J333" s="187"/>
    </row>
    <row r="334" spans="1:10">
      <c r="A334" s="271" t="str">
        <f t="shared" si="35"/>
        <v/>
      </c>
      <c r="B334" s="272" t="str">
        <f t="shared" si="36"/>
        <v/>
      </c>
      <c r="C334" s="306" t="str">
        <f t="shared" si="37"/>
        <v/>
      </c>
      <c r="D334" s="324" t="str">
        <f t="shared" si="38"/>
        <v/>
      </c>
      <c r="E334" s="325"/>
      <c r="F334" s="325"/>
      <c r="G334" s="273" t="str">
        <f t="shared" si="39"/>
        <v/>
      </c>
      <c r="H334" s="273" t="str">
        <f t="shared" si="40"/>
        <v/>
      </c>
      <c r="I334" s="273" t="str">
        <f t="shared" si="41"/>
        <v/>
      </c>
      <c r="J334" s="187"/>
    </row>
    <row r="335" spans="1:10">
      <c r="A335" s="271" t="str">
        <f t="shared" si="35"/>
        <v/>
      </c>
      <c r="B335" s="272" t="str">
        <f t="shared" si="36"/>
        <v/>
      </c>
      <c r="C335" s="306" t="str">
        <f t="shared" si="37"/>
        <v/>
      </c>
      <c r="D335" s="324" t="str">
        <f t="shared" si="38"/>
        <v/>
      </c>
      <c r="E335" s="325"/>
      <c r="F335" s="325"/>
      <c r="G335" s="273" t="str">
        <f t="shared" si="39"/>
        <v/>
      </c>
      <c r="H335" s="273" t="str">
        <f t="shared" si="40"/>
        <v/>
      </c>
      <c r="I335" s="273" t="str">
        <f t="shared" si="41"/>
        <v/>
      </c>
      <c r="J335" s="187"/>
    </row>
    <row r="336" spans="1:10">
      <c r="A336" s="271" t="str">
        <f t="shared" si="35"/>
        <v/>
      </c>
      <c r="B336" s="272" t="str">
        <f t="shared" si="36"/>
        <v/>
      </c>
      <c r="C336" s="306" t="str">
        <f t="shared" si="37"/>
        <v/>
      </c>
      <c r="D336" s="324" t="str">
        <f t="shared" si="38"/>
        <v/>
      </c>
      <c r="E336" s="325"/>
      <c r="F336" s="325"/>
      <c r="G336" s="273" t="str">
        <f t="shared" si="39"/>
        <v/>
      </c>
      <c r="H336" s="273" t="str">
        <f t="shared" si="40"/>
        <v/>
      </c>
      <c r="I336" s="273" t="str">
        <f t="shared" si="41"/>
        <v/>
      </c>
      <c r="J336" s="187"/>
    </row>
    <row r="337" spans="1:10">
      <c r="A337" s="271" t="str">
        <f t="shared" si="35"/>
        <v/>
      </c>
      <c r="B337" s="272" t="str">
        <f t="shared" si="36"/>
        <v/>
      </c>
      <c r="C337" s="306" t="str">
        <f t="shared" si="37"/>
        <v/>
      </c>
      <c r="D337" s="324" t="str">
        <f t="shared" si="38"/>
        <v/>
      </c>
      <c r="E337" s="325"/>
      <c r="F337" s="325"/>
      <c r="G337" s="273" t="str">
        <f t="shared" si="39"/>
        <v/>
      </c>
      <c r="H337" s="273" t="str">
        <f t="shared" si="40"/>
        <v/>
      </c>
      <c r="I337" s="273" t="str">
        <f t="shared" si="41"/>
        <v/>
      </c>
      <c r="J337" s="187"/>
    </row>
    <row r="338" spans="1:10">
      <c r="A338" s="271" t="str">
        <f t="shared" si="35"/>
        <v/>
      </c>
      <c r="B338" s="272" t="str">
        <f t="shared" si="36"/>
        <v/>
      </c>
      <c r="C338" s="306" t="str">
        <f t="shared" si="37"/>
        <v/>
      </c>
      <c r="D338" s="324" t="str">
        <f t="shared" si="38"/>
        <v/>
      </c>
      <c r="E338" s="325"/>
      <c r="F338" s="325"/>
      <c r="G338" s="273" t="str">
        <f t="shared" si="39"/>
        <v/>
      </c>
      <c r="H338" s="273" t="str">
        <f t="shared" si="40"/>
        <v/>
      </c>
      <c r="I338" s="273" t="str">
        <f t="shared" si="41"/>
        <v/>
      </c>
      <c r="J338" s="187"/>
    </row>
    <row r="339" spans="1:10">
      <c r="A339" s="271" t="str">
        <f t="shared" si="35"/>
        <v/>
      </c>
      <c r="B339" s="272" t="str">
        <f t="shared" si="36"/>
        <v/>
      </c>
      <c r="C339" s="306" t="str">
        <f t="shared" si="37"/>
        <v/>
      </c>
      <c r="D339" s="324" t="str">
        <f t="shared" si="38"/>
        <v/>
      </c>
      <c r="E339" s="325"/>
      <c r="F339" s="325"/>
      <c r="G339" s="273" t="str">
        <f t="shared" si="39"/>
        <v/>
      </c>
      <c r="H339" s="273" t="str">
        <f t="shared" si="40"/>
        <v/>
      </c>
      <c r="I339" s="273" t="str">
        <f t="shared" si="41"/>
        <v/>
      </c>
      <c r="J339" s="187"/>
    </row>
    <row r="340" spans="1:10">
      <c r="A340" s="271" t="str">
        <f t="shared" si="35"/>
        <v/>
      </c>
      <c r="B340" s="272" t="str">
        <f t="shared" si="36"/>
        <v/>
      </c>
      <c r="C340" s="306" t="str">
        <f t="shared" si="37"/>
        <v/>
      </c>
      <c r="D340" s="324" t="str">
        <f t="shared" si="38"/>
        <v/>
      </c>
      <c r="E340" s="325"/>
      <c r="F340" s="325"/>
      <c r="G340" s="273" t="str">
        <f t="shared" si="39"/>
        <v/>
      </c>
      <c r="H340" s="273" t="str">
        <f t="shared" si="40"/>
        <v/>
      </c>
      <c r="I340" s="273" t="str">
        <f t="shared" si="41"/>
        <v/>
      </c>
      <c r="J340" s="187"/>
    </row>
    <row r="341" spans="1:10">
      <c r="A341" s="271" t="str">
        <f t="shared" si="35"/>
        <v/>
      </c>
      <c r="B341" s="272" t="str">
        <f t="shared" si="36"/>
        <v/>
      </c>
      <c r="C341" s="306" t="str">
        <f t="shared" si="37"/>
        <v/>
      </c>
      <c r="D341" s="324" t="str">
        <f t="shared" si="38"/>
        <v/>
      </c>
      <c r="E341" s="325"/>
      <c r="F341" s="325"/>
      <c r="G341" s="273" t="str">
        <f t="shared" si="39"/>
        <v/>
      </c>
      <c r="H341" s="273" t="str">
        <f t="shared" si="40"/>
        <v/>
      </c>
      <c r="I341" s="273" t="str">
        <f t="shared" si="41"/>
        <v/>
      </c>
      <c r="J341" s="187"/>
    </row>
    <row r="342" spans="1:10">
      <c r="A342" s="271" t="str">
        <f t="shared" si="35"/>
        <v/>
      </c>
      <c r="B342" s="272" t="str">
        <f t="shared" si="36"/>
        <v/>
      </c>
      <c r="C342" s="306" t="str">
        <f t="shared" si="37"/>
        <v/>
      </c>
      <c r="D342" s="324" t="str">
        <f t="shared" si="38"/>
        <v/>
      </c>
      <c r="E342" s="325"/>
      <c r="F342" s="325"/>
      <c r="G342" s="273" t="str">
        <f t="shared" si="39"/>
        <v/>
      </c>
      <c r="H342" s="273" t="str">
        <f t="shared" si="40"/>
        <v/>
      </c>
      <c r="I342" s="273" t="str">
        <f t="shared" si="41"/>
        <v/>
      </c>
      <c r="J342" s="187"/>
    </row>
    <row r="343" spans="1:10">
      <c r="A343" s="271" t="str">
        <f t="shared" si="35"/>
        <v/>
      </c>
      <c r="B343" s="272" t="str">
        <f t="shared" si="36"/>
        <v/>
      </c>
      <c r="C343" s="306" t="str">
        <f t="shared" si="37"/>
        <v/>
      </c>
      <c r="D343" s="324" t="str">
        <f t="shared" si="38"/>
        <v/>
      </c>
      <c r="E343" s="325"/>
      <c r="F343" s="325"/>
      <c r="G343" s="273" t="str">
        <f t="shared" si="39"/>
        <v/>
      </c>
      <c r="H343" s="273" t="str">
        <f t="shared" si="40"/>
        <v/>
      </c>
      <c r="I343" s="273" t="str">
        <f t="shared" si="41"/>
        <v/>
      </c>
      <c r="J343" s="187"/>
    </row>
    <row r="344" spans="1:10">
      <c r="A344" s="271" t="str">
        <f t="shared" si="35"/>
        <v/>
      </c>
      <c r="B344" s="272" t="str">
        <f t="shared" si="36"/>
        <v/>
      </c>
      <c r="C344" s="306" t="str">
        <f t="shared" si="37"/>
        <v/>
      </c>
      <c r="D344" s="324" t="str">
        <f t="shared" si="38"/>
        <v/>
      </c>
      <c r="E344" s="325"/>
      <c r="F344" s="325"/>
      <c r="G344" s="273" t="str">
        <f t="shared" si="39"/>
        <v/>
      </c>
      <c r="H344" s="273" t="str">
        <f t="shared" si="40"/>
        <v/>
      </c>
      <c r="I344" s="273" t="str">
        <f t="shared" si="41"/>
        <v/>
      </c>
      <c r="J344" s="187"/>
    </row>
    <row r="345" spans="1:10">
      <c r="A345" s="271" t="str">
        <f t="shared" si="35"/>
        <v/>
      </c>
      <c r="B345" s="272" t="str">
        <f t="shared" si="36"/>
        <v/>
      </c>
      <c r="C345" s="306" t="str">
        <f t="shared" si="37"/>
        <v/>
      </c>
      <c r="D345" s="324" t="str">
        <f t="shared" si="38"/>
        <v/>
      </c>
      <c r="E345" s="325"/>
      <c r="F345" s="325"/>
      <c r="G345" s="273" t="str">
        <f t="shared" si="39"/>
        <v/>
      </c>
      <c r="H345" s="273" t="str">
        <f t="shared" si="40"/>
        <v/>
      </c>
      <c r="I345" s="273" t="str">
        <f t="shared" si="41"/>
        <v/>
      </c>
      <c r="J345" s="187"/>
    </row>
    <row r="346" spans="1:10">
      <c r="A346" s="271" t="str">
        <f t="shared" si="35"/>
        <v/>
      </c>
      <c r="B346" s="272" t="str">
        <f t="shared" si="36"/>
        <v/>
      </c>
      <c r="C346" s="306" t="str">
        <f t="shared" si="37"/>
        <v/>
      </c>
      <c r="D346" s="324" t="str">
        <f t="shared" si="38"/>
        <v/>
      </c>
      <c r="E346" s="325"/>
      <c r="F346" s="325"/>
      <c r="G346" s="273" t="str">
        <f t="shared" si="39"/>
        <v/>
      </c>
      <c r="H346" s="273" t="str">
        <f t="shared" si="40"/>
        <v/>
      </c>
      <c r="I346" s="273" t="str">
        <f t="shared" si="41"/>
        <v/>
      </c>
      <c r="J346" s="187"/>
    </row>
    <row r="347" spans="1:10">
      <c r="A347" s="271" t="str">
        <f t="shared" si="35"/>
        <v/>
      </c>
      <c r="B347" s="272" t="str">
        <f t="shared" si="36"/>
        <v/>
      </c>
      <c r="C347" s="306" t="str">
        <f t="shared" si="37"/>
        <v/>
      </c>
      <c r="D347" s="324" t="str">
        <f t="shared" si="38"/>
        <v/>
      </c>
      <c r="E347" s="325"/>
      <c r="F347" s="325"/>
      <c r="G347" s="273" t="str">
        <f t="shared" si="39"/>
        <v/>
      </c>
      <c r="H347" s="273" t="str">
        <f t="shared" si="40"/>
        <v/>
      </c>
      <c r="I347" s="273" t="str">
        <f t="shared" si="41"/>
        <v/>
      </c>
      <c r="J347" s="187"/>
    </row>
    <row r="348" spans="1:10">
      <c r="A348" s="271" t="str">
        <f t="shared" si="35"/>
        <v/>
      </c>
      <c r="B348" s="272" t="str">
        <f t="shared" si="36"/>
        <v/>
      </c>
      <c r="C348" s="306" t="str">
        <f t="shared" si="37"/>
        <v/>
      </c>
      <c r="D348" s="324" t="str">
        <f t="shared" si="38"/>
        <v/>
      </c>
      <c r="E348" s="325"/>
      <c r="F348" s="325"/>
      <c r="G348" s="273" t="str">
        <f t="shared" si="39"/>
        <v/>
      </c>
      <c r="H348" s="273" t="str">
        <f t="shared" si="40"/>
        <v/>
      </c>
      <c r="I348" s="273" t="str">
        <f t="shared" si="41"/>
        <v/>
      </c>
      <c r="J348" s="187"/>
    </row>
    <row r="349" spans="1:10">
      <c r="A349" s="271" t="str">
        <f t="shared" si="35"/>
        <v/>
      </c>
      <c r="B349" s="272" t="str">
        <f t="shared" si="36"/>
        <v/>
      </c>
      <c r="C349" s="306" t="str">
        <f t="shared" si="37"/>
        <v/>
      </c>
      <c r="D349" s="324" t="str">
        <f t="shared" si="38"/>
        <v/>
      </c>
      <c r="E349" s="325"/>
      <c r="F349" s="325"/>
      <c r="G349" s="273" t="str">
        <f t="shared" si="39"/>
        <v/>
      </c>
      <c r="H349" s="273" t="str">
        <f t="shared" si="40"/>
        <v/>
      </c>
      <c r="I349" s="273" t="str">
        <f t="shared" si="41"/>
        <v/>
      </c>
      <c r="J349" s="187"/>
    </row>
    <row r="350" spans="1:10">
      <c r="A350" s="271" t="str">
        <f t="shared" si="35"/>
        <v/>
      </c>
      <c r="B350" s="272" t="str">
        <f t="shared" si="36"/>
        <v/>
      </c>
      <c r="C350" s="306" t="str">
        <f t="shared" si="37"/>
        <v/>
      </c>
      <c r="D350" s="324" t="str">
        <f t="shared" si="38"/>
        <v/>
      </c>
      <c r="E350" s="325"/>
      <c r="F350" s="325"/>
      <c r="G350" s="273" t="str">
        <f t="shared" si="39"/>
        <v/>
      </c>
      <c r="H350" s="273" t="str">
        <f t="shared" si="40"/>
        <v/>
      </c>
      <c r="I350" s="273" t="str">
        <f t="shared" si="41"/>
        <v/>
      </c>
      <c r="J350" s="187"/>
    </row>
    <row r="351" spans="1:10">
      <c r="A351" s="271" t="str">
        <f t="shared" si="35"/>
        <v/>
      </c>
      <c r="B351" s="272" t="str">
        <f t="shared" si="36"/>
        <v/>
      </c>
      <c r="C351" s="306" t="str">
        <f t="shared" si="37"/>
        <v/>
      </c>
      <c r="D351" s="324" t="str">
        <f t="shared" si="38"/>
        <v/>
      </c>
      <c r="E351" s="325"/>
      <c r="F351" s="325"/>
      <c r="G351" s="273" t="str">
        <f t="shared" si="39"/>
        <v/>
      </c>
      <c r="H351" s="273" t="str">
        <f t="shared" si="40"/>
        <v/>
      </c>
      <c r="I351" s="273" t="str">
        <f t="shared" si="41"/>
        <v/>
      </c>
      <c r="J351" s="187"/>
    </row>
    <row r="352" spans="1:10">
      <c r="A352" s="271" t="str">
        <f t="shared" si="35"/>
        <v/>
      </c>
      <c r="B352" s="272" t="str">
        <f t="shared" si="36"/>
        <v/>
      </c>
      <c r="C352" s="306" t="str">
        <f t="shared" si="37"/>
        <v/>
      </c>
      <c r="D352" s="324" t="str">
        <f t="shared" si="38"/>
        <v/>
      </c>
      <c r="E352" s="325"/>
      <c r="F352" s="325"/>
      <c r="G352" s="273" t="str">
        <f t="shared" si="39"/>
        <v/>
      </c>
      <c r="H352" s="273" t="str">
        <f t="shared" si="40"/>
        <v/>
      </c>
      <c r="I352" s="273" t="str">
        <f t="shared" si="41"/>
        <v/>
      </c>
      <c r="J352" s="187"/>
    </row>
    <row r="353" spans="1:10">
      <c r="A353" s="271" t="str">
        <f t="shared" si="35"/>
        <v/>
      </c>
      <c r="B353" s="272" t="str">
        <f t="shared" si="36"/>
        <v/>
      </c>
      <c r="C353" s="306" t="str">
        <f t="shared" si="37"/>
        <v/>
      </c>
      <c r="D353" s="324" t="str">
        <f t="shared" si="38"/>
        <v/>
      </c>
      <c r="E353" s="325"/>
      <c r="F353" s="325"/>
      <c r="G353" s="273" t="str">
        <f t="shared" si="39"/>
        <v/>
      </c>
      <c r="H353" s="273" t="str">
        <f t="shared" si="40"/>
        <v/>
      </c>
      <c r="I353" s="273" t="str">
        <f t="shared" si="41"/>
        <v/>
      </c>
      <c r="J353" s="187"/>
    </row>
    <row r="354" spans="1:10">
      <c r="A354" s="271" t="str">
        <f t="shared" si="35"/>
        <v/>
      </c>
      <c r="B354" s="272" t="str">
        <f t="shared" si="36"/>
        <v/>
      </c>
      <c r="C354" s="306" t="str">
        <f t="shared" si="37"/>
        <v/>
      </c>
      <c r="D354" s="324" t="str">
        <f t="shared" si="38"/>
        <v/>
      </c>
      <c r="E354" s="325"/>
      <c r="F354" s="325"/>
      <c r="G354" s="273" t="str">
        <f t="shared" si="39"/>
        <v/>
      </c>
      <c r="H354" s="273" t="str">
        <f t="shared" si="40"/>
        <v/>
      </c>
      <c r="I354" s="273" t="str">
        <f t="shared" si="41"/>
        <v/>
      </c>
      <c r="J354" s="187"/>
    </row>
    <row r="355" spans="1:10">
      <c r="A355" s="271" t="str">
        <f t="shared" si="35"/>
        <v/>
      </c>
      <c r="B355" s="272" t="str">
        <f t="shared" si="36"/>
        <v/>
      </c>
      <c r="C355" s="306" t="str">
        <f t="shared" si="37"/>
        <v/>
      </c>
      <c r="D355" s="324" t="str">
        <f t="shared" si="38"/>
        <v/>
      </c>
      <c r="E355" s="325"/>
      <c r="F355" s="325"/>
      <c r="G355" s="273" t="str">
        <f t="shared" si="39"/>
        <v/>
      </c>
      <c r="H355" s="273" t="str">
        <f t="shared" si="40"/>
        <v/>
      </c>
      <c r="I355" s="273" t="str">
        <f t="shared" si="41"/>
        <v/>
      </c>
      <c r="J355" s="187"/>
    </row>
    <row r="356" spans="1:10">
      <c r="A356" s="271" t="str">
        <f t="shared" si="35"/>
        <v/>
      </c>
      <c r="B356" s="272" t="str">
        <f t="shared" si="36"/>
        <v/>
      </c>
      <c r="C356" s="306" t="str">
        <f t="shared" si="37"/>
        <v/>
      </c>
      <c r="D356" s="324" t="str">
        <f t="shared" si="38"/>
        <v/>
      </c>
      <c r="E356" s="325"/>
      <c r="F356" s="325"/>
      <c r="G356" s="273" t="str">
        <f t="shared" si="39"/>
        <v/>
      </c>
      <c r="H356" s="273" t="str">
        <f t="shared" si="40"/>
        <v/>
      </c>
      <c r="I356" s="273" t="str">
        <f t="shared" si="41"/>
        <v/>
      </c>
      <c r="J356" s="187"/>
    </row>
    <row r="357" spans="1:10">
      <c r="A357" s="271" t="str">
        <f t="shared" si="35"/>
        <v/>
      </c>
      <c r="B357" s="272" t="str">
        <f t="shared" si="36"/>
        <v/>
      </c>
      <c r="C357" s="306" t="str">
        <f t="shared" si="37"/>
        <v/>
      </c>
      <c r="D357" s="324" t="str">
        <f t="shared" si="38"/>
        <v/>
      </c>
      <c r="E357" s="325"/>
      <c r="F357" s="325"/>
      <c r="G357" s="273" t="str">
        <f t="shared" si="39"/>
        <v/>
      </c>
      <c r="H357" s="273" t="str">
        <f t="shared" si="40"/>
        <v/>
      </c>
      <c r="I357" s="273" t="str">
        <f t="shared" si="41"/>
        <v/>
      </c>
      <c r="J357" s="187"/>
    </row>
    <row r="358" spans="1:10">
      <c r="A358" s="271" t="str">
        <f t="shared" si="35"/>
        <v/>
      </c>
      <c r="B358" s="272" t="str">
        <f t="shared" si="36"/>
        <v/>
      </c>
      <c r="C358" s="306" t="str">
        <f t="shared" si="37"/>
        <v/>
      </c>
      <c r="D358" s="324" t="str">
        <f t="shared" si="38"/>
        <v/>
      </c>
      <c r="E358" s="325"/>
      <c r="F358" s="325"/>
      <c r="G358" s="273" t="str">
        <f t="shared" si="39"/>
        <v/>
      </c>
      <c r="H358" s="273" t="str">
        <f t="shared" si="40"/>
        <v/>
      </c>
      <c r="I358" s="273" t="str">
        <f t="shared" si="41"/>
        <v/>
      </c>
      <c r="J358" s="187"/>
    </row>
    <row r="359" spans="1:10">
      <c r="A359" s="271" t="str">
        <f t="shared" si="35"/>
        <v/>
      </c>
      <c r="B359" s="272" t="str">
        <f t="shared" si="36"/>
        <v/>
      </c>
      <c r="C359" s="306" t="str">
        <f t="shared" si="37"/>
        <v/>
      </c>
      <c r="D359" s="324" t="str">
        <f t="shared" si="38"/>
        <v/>
      </c>
      <c r="E359" s="325"/>
      <c r="F359" s="325"/>
      <c r="G359" s="273" t="str">
        <f t="shared" si="39"/>
        <v/>
      </c>
      <c r="H359" s="273" t="str">
        <f t="shared" si="40"/>
        <v/>
      </c>
      <c r="I359" s="273" t="str">
        <f t="shared" si="41"/>
        <v/>
      </c>
      <c r="J359" s="187"/>
    </row>
    <row r="360" spans="1:10">
      <c r="A360" s="271" t="str">
        <f t="shared" si="35"/>
        <v/>
      </c>
      <c r="B360" s="272" t="str">
        <f t="shared" si="36"/>
        <v/>
      </c>
      <c r="C360" s="306" t="str">
        <f t="shared" si="37"/>
        <v/>
      </c>
      <c r="D360" s="324" t="str">
        <f t="shared" si="38"/>
        <v/>
      </c>
      <c r="E360" s="325"/>
      <c r="F360" s="325"/>
      <c r="G360" s="273" t="str">
        <f t="shared" si="39"/>
        <v/>
      </c>
      <c r="H360" s="273" t="str">
        <f t="shared" si="40"/>
        <v/>
      </c>
      <c r="I360" s="273" t="str">
        <f t="shared" si="41"/>
        <v/>
      </c>
      <c r="J360" s="187"/>
    </row>
    <row r="361" spans="1:10">
      <c r="A361" s="271" t="str">
        <f t="shared" si="35"/>
        <v/>
      </c>
      <c r="B361" s="272" t="str">
        <f t="shared" si="36"/>
        <v/>
      </c>
      <c r="C361" s="306" t="str">
        <f t="shared" si="37"/>
        <v/>
      </c>
      <c r="D361" s="324" t="str">
        <f t="shared" si="38"/>
        <v/>
      </c>
      <c r="E361" s="325"/>
      <c r="F361" s="325"/>
      <c r="G361" s="273" t="str">
        <f t="shared" si="39"/>
        <v/>
      </c>
      <c r="H361" s="273" t="str">
        <f t="shared" si="40"/>
        <v/>
      </c>
      <c r="I361" s="273" t="str">
        <f t="shared" si="41"/>
        <v/>
      </c>
      <c r="J361" s="187"/>
    </row>
    <row r="362" spans="1:10">
      <c r="A362" s="271" t="str">
        <f t="shared" si="35"/>
        <v/>
      </c>
      <c r="B362" s="272" t="str">
        <f t="shared" si="36"/>
        <v/>
      </c>
      <c r="C362" s="306" t="str">
        <f t="shared" si="37"/>
        <v/>
      </c>
      <c r="D362" s="324" t="str">
        <f t="shared" si="38"/>
        <v/>
      </c>
      <c r="E362" s="325"/>
      <c r="F362" s="325"/>
      <c r="G362" s="273" t="str">
        <f t="shared" si="39"/>
        <v/>
      </c>
      <c r="H362" s="273" t="str">
        <f t="shared" si="40"/>
        <v/>
      </c>
      <c r="I362" s="273" t="str">
        <f t="shared" si="41"/>
        <v/>
      </c>
      <c r="J362" s="187"/>
    </row>
    <row r="363" spans="1:10">
      <c r="A363" s="271" t="str">
        <f t="shared" si="35"/>
        <v/>
      </c>
      <c r="B363" s="272" t="str">
        <f t="shared" si="36"/>
        <v/>
      </c>
      <c r="C363" s="306" t="str">
        <f t="shared" si="37"/>
        <v/>
      </c>
      <c r="D363" s="324" t="str">
        <f t="shared" si="38"/>
        <v/>
      </c>
      <c r="E363" s="325"/>
      <c r="F363" s="325"/>
      <c r="G363" s="273" t="str">
        <f t="shared" si="39"/>
        <v/>
      </c>
      <c r="H363" s="273" t="str">
        <f t="shared" si="40"/>
        <v/>
      </c>
      <c r="I363" s="273" t="str">
        <f t="shared" si="41"/>
        <v/>
      </c>
      <c r="J363" s="187"/>
    </row>
    <row r="364" spans="1:10">
      <c r="A364" s="271" t="str">
        <f t="shared" si="35"/>
        <v/>
      </c>
      <c r="B364" s="272" t="str">
        <f t="shared" si="36"/>
        <v/>
      </c>
      <c r="C364" s="306" t="str">
        <f t="shared" si="37"/>
        <v/>
      </c>
      <c r="D364" s="324" t="str">
        <f t="shared" si="38"/>
        <v/>
      </c>
      <c r="E364" s="325"/>
      <c r="F364" s="325"/>
      <c r="G364" s="273" t="str">
        <f t="shared" si="39"/>
        <v/>
      </c>
      <c r="H364" s="273" t="str">
        <f t="shared" si="40"/>
        <v/>
      </c>
      <c r="I364" s="273" t="str">
        <f t="shared" si="41"/>
        <v/>
      </c>
      <c r="J364" s="187"/>
    </row>
    <row r="365" spans="1:10">
      <c r="A365" s="271" t="str">
        <f t="shared" si="35"/>
        <v/>
      </c>
      <c r="B365" s="272" t="str">
        <f t="shared" si="36"/>
        <v/>
      </c>
      <c r="C365" s="306" t="str">
        <f t="shared" si="37"/>
        <v/>
      </c>
      <c r="D365" s="324" t="str">
        <f t="shared" si="38"/>
        <v/>
      </c>
      <c r="E365" s="325"/>
      <c r="F365" s="325"/>
      <c r="G365" s="273" t="str">
        <f t="shared" si="39"/>
        <v/>
      </c>
      <c r="H365" s="273" t="str">
        <f t="shared" si="40"/>
        <v/>
      </c>
      <c r="I365" s="273" t="str">
        <f t="shared" si="41"/>
        <v/>
      </c>
      <c r="J365" s="187"/>
    </row>
    <row r="366" spans="1:10">
      <c r="A366" s="271" t="str">
        <f t="shared" si="35"/>
        <v/>
      </c>
      <c r="B366" s="272" t="str">
        <f t="shared" si="36"/>
        <v/>
      </c>
      <c r="C366" s="306" t="str">
        <f t="shared" si="37"/>
        <v/>
      </c>
      <c r="D366" s="324" t="str">
        <f t="shared" si="38"/>
        <v/>
      </c>
      <c r="E366" s="325"/>
      <c r="F366" s="325"/>
      <c r="G366" s="273" t="str">
        <f t="shared" si="39"/>
        <v/>
      </c>
      <c r="H366" s="273" t="str">
        <f t="shared" si="40"/>
        <v/>
      </c>
      <c r="I366" s="273" t="str">
        <f t="shared" si="41"/>
        <v/>
      </c>
      <c r="J366" s="187"/>
    </row>
    <row r="367" spans="1:10">
      <c r="A367" s="271" t="str">
        <f t="shared" si="35"/>
        <v/>
      </c>
      <c r="B367" s="272" t="str">
        <f t="shared" si="36"/>
        <v/>
      </c>
      <c r="C367" s="306" t="str">
        <f t="shared" si="37"/>
        <v/>
      </c>
      <c r="D367" s="324" t="str">
        <f t="shared" si="38"/>
        <v/>
      </c>
      <c r="E367" s="325"/>
      <c r="F367" s="325"/>
      <c r="G367" s="273" t="str">
        <f t="shared" si="39"/>
        <v/>
      </c>
      <c r="H367" s="273" t="str">
        <f t="shared" si="40"/>
        <v/>
      </c>
      <c r="I367" s="273" t="str">
        <f t="shared" si="41"/>
        <v/>
      </c>
      <c r="J367" s="187"/>
    </row>
    <row r="368" spans="1:10">
      <c r="A368" s="271" t="str">
        <f t="shared" si="35"/>
        <v/>
      </c>
      <c r="B368" s="272" t="str">
        <f t="shared" si="36"/>
        <v/>
      </c>
      <c r="C368" s="306" t="str">
        <f t="shared" si="37"/>
        <v/>
      </c>
      <c r="D368" s="324" t="str">
        <f t="shared" si="38"/>
        <v/>
      </c>
      <c r="E368" s="325"/>
      <c r="F368" s="325"/>
      <c r="G368" s="273" t="str">
        <f t="shared" si="39"/>
        <v/>
      </c>
      <c r="H368" s="273" t="str">
        <f t="shared" si="40"/>
        <v/>
      </c>
      <c r="I368" s="273" t="str">
        <f t="shared" si="41"/>
        <v/>
      </c>
      <c r="J368" s="187"/>
    </row>
    <row r="369" spans="1:10">
      <c r="A369" s="271" t="str">
        <f t="shared" si="35"/>
        <v/>
      </c>
      <c r="B369" s="272" t="str">
        <f t="shared" si="36"/>
        <v/>
      </c>
      <c r="C369" s="306" t="str">
        <f t="shared" si="37"/>
        <v/>
      </c>
      <c r="D369" s="324" t="str">
        <f t="shared" si="38"/>
        <v/>
      </c>
      <c r="E369" s="325"/>
      <c r="F369" s="325"/>
      <c r="G369" s="273" t="str">
        <f t="shared" si="39"/>
        <v/>
      </c>
      <c r="H369" s="273" t="str">
        <f t="shared" si="40"/>
        <v/>
      </c>
      <c r="I369" s="273" t="str">
        <f t="shared" si="41"/>
        <v/>
      </c>
      <c r="J369" s="187"/>
    </row>
    <row r="370" spans="1:10">
      <c r="A370" s="271" t="str">
        <f t="shared" si="35"/>
        <v/>
      </c>
      <c r="B370" s="272" t="str">
        <f t="shared" si="36"/>
        <v/>
      </c>
      <c r="C370" s="306" t="str">
        <f t="shared" si="37"/>
        <v/>
      </c>
      <c r="D370" s="324" t="str">
        <f t="shared" si="38"/>
        <v/>
      </c>
      <c r="E370" s="325"/>
      <c r="F370" s="325"/>
      <c r="G370" s="273" t="str">
        <f t="shared" si="39"/>
        <v/>
      </c>
      <c r="H370" s="273" t="str">
        <f t="shared" si="40"/>
        <v/>
      </c>
      <c r="I370" s="273" t="str">
        <f t="shared" si="41"/>
        <v/>
      </c>
      <c r="J370" s="187"/>
    </row>
    <row r="371" spans="1:10">
      <c r="A371" s="271" t="str">
        <f t="shared" si="35"/>
        <v/>
      </c>
      <c r="B371" s="272" t="str">
        <f t="shared" si="36"/>
        <v/>
      </c>
      <c r="C371" s="306" t="str">
        <f t="shared" si="37"/>
        <v/>
      </c>
      <c r="D371" s="324" t="str">
        <f t="shared" si="38"/>
        <v/>
      </c>
      <c r="E371" s="325"/>
      <c r="F371" s="325"/>
      <c r="G371" s="273" t="str">
        <f t="shared" si="39"/>
        <v/>
      </c>
      <c r="H371" s="273" t="str">
        <f t="shared" si="40"/>
        <v/>
      </c>
      <c r="I371" s="273" t="str">
        <f t="shared" si="41"/>
        <v/>
      </c>
      <c r="J371" s="187"/>
    </row>
    <row r="372" spans="1:10">
      <c r="A372" s="271" t="str">
        <f t="shared" si="35"/>
        <v/>
      </c>
      <c r="B372" s="272" t="str">
        <f t="shared" si="36"/>
        <v/>
      </c>
      <c r="C372" s="306" t="str">
        <f t="shared" si="37"/>
        <v/>
      </c>
      <c r="D372" s="324" t="str">
        <f t="shared" si="38"/>
        <v/>
      </c>
      <c r="E372" s="325"/>
      <c r="F372" s="325"/>
      <c r="G372" s="273" t="str">
        <f t="shared" si="39"/>
        <v/>
      </c>
      <c r="H372" s="273" t="str">
        <f t="shared" si="40"/>
        <v/>
      </c>
      <c r="I372" s="273" t="str">
        <f t="shared" si="41"/>
        <v/>
      </c>
      <c r="J372" s="187"/>
    </row>
    <row r="373" spans="1:10">
      <c r="A373" s="271" t="str">
        <f t="shared" si="35"/>
        <v/>
      </c>
      <c r="B373" s="272" t="str">
        <f t="shared" si="36"/>
        <v/>
      </c>
      <c r="C373" s="306" t="str">
        <f t="shared" si="37"/>
        <v/>
      </c>
      <c r="D373" s="324" t="str">
        <f t="shared" si="38"/>
        <v/>
      </c>
      <c r="E373" s="325"/>
      <c r="F373" s="325"/>
      <c r="G373" s="273" t="str">
        <f t="shared" si="39"/>
        <v/>
      </c>
      <c r="H373" s="273" t="str">
        <f t="shared" si="40"/>
        <v/>
      </c>
      <c r="I373" s="273" t="str">
        <f t="shared" si="41"/>
        <v/>
      </c>
      <c r="J373" s="187"/>
    </row>
    <row r="374" spans="1:10">
      <c r="A374" s="271" t="str">
        <f t="shared" si="35"/>
        <v/>
      </c>
      <c r="B374" s="272" t="str">
        <f t="shared" si="36"/>
        <v/>
      </c>
      <c r="C374" s="306" t="str">
        <f t="shared" si="37"/>
        <v/>
      </c>
      <c r="D374" s="324" t="str">
        <f t="shared" si="38"/>
        <v/>
      </c>
      <c r="E374" s="325"/>
      <c r="F374" s="325"/>
      <c r="G374" s="273" t="str">
        <f t="shared" si="39"/>
        <v/>
      </c>
      <c r="H374" s="273" t="str">
        <f t="shared" si="40"/>
        <v/>
      </c>
      <c r="I374" s="273" t="str">
        <f t="shared" si="41"/>
        <v/>
      </c>
      <c r="J374" s="187"/>
    </row>
    <row r="375" spans="1:10">
      <c r="A375" s="271" t="str">
        <f t="shared" si="35"/>
        <v/>
      </c>
      <c r="B375" s="272" t="str">
        <f t="shared" si="36"/>
        <v/>
      </c>
      <c r="C375" s="306" t="str">
        <f t="shared" si="37"/>
        <v/>
      </c>
      <c r="D375" s="324" t="str">
        <f t="shared" si="38"/>
        <v/>
      </c>
      <c r="E375" s="325"/>
      <c r="F375" s="325"/>
      <c r="G375" s="273" t="str">
        <f t="shared" si="39"/>
        <v/>
      </c>
      <c r="H375" s="273" t="str">
        <f t="shared" si="40"/>
        <v/>
      </c>
      <c r="I375" s="273" t="str">
        <f t="shared" si="41"/>
        <v/>
      </c>
      <c r="J375" s="187"/>
    </row>
    <row r="376" spans="1:10">
      <c r="A376" s="271" t="str">
        <f t="shared" si="35"/>
        <v/>
      </c>
      <c r="B376" s="272" t="str">
        <f t="shared" si="36"/>
        <v/>
      </c>
      <c r="C376" s="306" t="str">
        <f t="shared" si="37"/>
        <v/>
      </c>
      <c r="D376" s="324" t="str">
        <f t="shared" si="38"/>
        <v/>
      </c>
      <c r="E376" s="325"/>
      <c r="F376" s="325"/>
      <c r="G376" s="273" t="str">
        <f t="shared" si="39"/>
        <v/>
      </c>
      <c r="H376" s="273" t="str">
        <f t="shared" si="40"/>
        <v/>
      </c>
      <c r="I376" s="273" t="str">
        <f t="shared" si="41"/>
        <v/>
      </c>
      <c r="J376" s="187"/>
    </row>
    <row r="377" spans="1:10">
      <c r="A377" s="271" t="str">
        <f t="shared" si="35"/>
        <v/>
      </c>
      <c r="B377" s="272" t="str">
        <f t="shared" si="36"/>
        <v/>
      </c>
      <c r="C377" s="306" t="str">
        <f t="shared" si="37"/>
        <v/>
      </c>
      <c r="D377" s="324" t="str">
        <f t="shared" si="38"/>
        <v/>
      </c>
      <c r="E377" s="325"/>
      <c r="F377" s="325"/>
      <c r="G377" s="273" t="str">
        <f t="shared" si="39"/>
        <v/>
      </c>
      <c r="H377" s="273" t="str">
        <f t="shared" si="40"/>
        <v/>
      </c>
      <c r="I377" s="273" t="str">
        <f t="shared" si="41"/>
        <v/>
      </c>
      <c r="J377" s="187"/>
    </row>
    <row r="378" spans="1:10">
      <c r="A378" s="271" t="str">
        <f t="shared" si="35"/>
        <v/>
      </c>
      <c r="B378" s="272" t="str">
        <f t="shared" si="36"/>
        <v/>
      </c>
      <c r="C378" s="306" t="str">
        <f t="shared" si="37"/>
        <v/>
      </c>
      <c r="D378" s="324" t="str">
        <f t="shared" si="38"/>
        <v/>
      </c>
      <c r="E378" s="325"/>
      <c r="F378" s="325"/>
      <c r="G378" s="273" t="str">
        <f t="shared" si="39"/>
        <v/>
      </c>
      <c r="H378" s="273" t="str">
        <f t="shared" si="40"/>
        <v/>
      </c>
      <c r="I378" s="273" t="str">
        <f t="shared" si="41"/>
        <v/>
      </c>
      <c r="J378" s="187"/>
    </row>
    <row r="379" spans="1:10">
      <c r="A379" s="271" t="str">
        <f t="shared" si="35"/>
        <v/>
      </c>
      <c r="B379" s="272" t="str">
        <f t="shared" si="36"/>
        <v/>
      </c>
      <c r="C379" s="306" t="str">
        <f t="shared" si="37"/>
        <v/>
      </c>
      <c r="D379" s="324" t="str">
        <f t="shared" si="38"/>
        <v/>
      </c>
      <c r="E379" s="325"/>
      <c r="F379" s="325"/>
      <c r="G379" s="273" t="str">
        <f t="shared" si="39"/>
        <v/>
      </c>
      <c r="H379" s="273" t="str">
        <f t="shared" si="40"/>
        <v/>
      </c>
      <c r="I379" s="273" t="str">
        <f t="shared" si="41"/>
        <v/>
      </c>
      <c r="J379" s="187"/>
    </row>
    <row r="380" spans="1:10">
      <c r="A380" s="271" t="str">
        <f t="shared" si="35"/>
        <v/>
      </c>
      <c r="B380" s="272" t="str">
        <f t="shared" si="36"/>
        <v/>
      </c>
      <c r="C380" s="306" t="str">
        <f t="shared" si="37"/>
        <v/>
      </c>
      <c r="D380" s="324" t="str">
        <f t="shared" si="38"/>
        <v/>
      </c>
      <c r="E380" s="325"/>
      <c r="F380" s="325"/>
      <c r="G380" s="273" t="str">
        <f t="shared" si="39"/>
        <v/>
      </c>
      <c r="H380" s="273" t="str">
        <f t="shared" si="40"/>
        <v/>
      </c>
      <c r="I380" s="273" t="str">
        <f t="shared" si="41"/>
        <v/>
      </c>
      <c r="J380" s="187"/>
    </row>
    <row r="381" spans="1:10">
      <c r="A381" s="271" t="str">
        <f t="shared" si="35"/>
        <v/>
      </c>
      <c r="B381" s="272" t="str">
        <f t="shared" si="36"/>
        <v/>
      </c>
      <c r="C381" s="306" t="str">
        <f t="shared" si="37"/>
        <v/>
      </c>
      <c r="D381" s="324" t="str">
        <f t="shared" si="38"/>
        <v/>
      </c>
      <c r="E381" s="325"/>
      <c r="F381" s="325"/>
      <c r="G381" s="273" t="str">
        <f t="shared" si="39"/>
        <v/>
      </c>
      <c r="H381" s="273" t="str">
        <f t="shared" si="40"/>
        <v/>
      </c>
      <c r="I381" s="273" t="str">
        <f t="shared" si="41"/>
        <v/>
      </c>
      <c r="J381" s="187"/>
    </row>
    <row r="382" spans="1:10">
      <c r="A382" s="271" t="str">
        <f t="shared" si="35"/>
        <v/>
      </c>
      <c r="B382" s="272" t="str">
        <f t="shared" si="36"/>
        <v/>
      </c>
      <c r="C382" s="306" t="str">
        <f t="shared" si="37"/>
        <v/>
      </c>
      <c r="D382" s="324" t="str">
        <f t="shared" si="38"/>
        <v/>
      </c>
      <c r="E382" s="325"/>
      <c r="F382" s="325"/>
      <c r="G382" s="273" t="str">
        <f t="shared" si="39"/>
        <v/>
      </c>
      <c r="H382" s="273" t="str">
        <f t="shared" si="40"/>
        <v/>
      </c>
      <c r="I382" s="273" t="str">
        <f t="shared" si="41"/>
        <v/>
      </c>
      <c r="J382" s="187"/>
    </row>
    <row r="383" spans="1:10">
      <c r="A383" s="271" t="str">
        <f t="shared" si="35"/>
        <v/>
      </c>
      <c r="B383" s="272" t="str">
        <f t="shared" si="36"/>
        <v/>
      </c>
      <c r="C383" s="306" t="str">
        <f t="shared" si="37"/>
        <v/>
      </c>
      <c r="D383" s="324" t="str">
        <f t="shared" si="38"/>
        <v/>
      </c>
      <c r="E383" s="325"/>
      <c r="F383" s="325"/>
      <c r="G383" s="273" t="str">
        <f t="shared" si="39"/>
        <v/>
      </c>
      <c r="H383" s="273" t="str">
        <f t="shared" si="40"/>
        <v/>
      </c>
      <c r="I383" s="273" t="str">
        <f t="shared" si="41"/>
        <v/>
      </c>
      <c r="J383" s="187"/>
    </row>
    <row r="384" spans="1:10">
      <c r="A384" s="271" t="str">
        <f t="shared" si="35"/>
        <v/>
      </c>
      <c r="B384" s="272" t="str">
        <f t="shared" si="36"/>
        <v/>
      </c>
      <c r="C384" s="306" t="str">
        <f t="shared" si="37"/>
        <v/>
      </c>
      <c r="D384" s="324" t="str">
        <f t="shared" si="38"/>
        <v/>
      </c>
      <c r="E384" s="325"/>
      <c r="F384" s="325"/>
      <c r="G384" s="273" t="str">
        <f t="shared" si="39"/>
        <v/>
      </c>
      <c r="H384" s="273" t="str">
        <f t="shared" si="40"/>
        <v/>
      </c>
      <c r="I384" s="273" t="str">
        <f t="shared" si="41"/>
        <v/>
      </c>
      <c r="J384" s="187"/>
    </row>
    <row r="385" spans="1:10">
      <c r="A385" s="271" t="str">
        <f t="shared" si="35"/>
        <v/>
      </c>
      <c r="B385" s="272" t="str">
        <f t="shared" si="36"/>
        <v/>
      </c>
      <c r="C385" s="306" t="str">
        <f t="shared" si="37"/>
        <v/>
      </c>
      <c r="D385" s="324" t="str">
        <f t="shared" si="38"/>
        <v/>
      </c>
      <c r="E385" s="325"/>
      <c r="F385" s="325"/>
      <c r="G385" s="273" t="str">
        <f t="shared" si="39"/>
        <v/>
      </c>
      <c r="H385" s="273" t="str">
        <f t="shared" si="40"/>
        <v/>
      </c>
      <c r="I385" s="273" t="str">
        <f t="shared" si="41"/>
        <v/>
      </c>
      <c r="J385" s="187"/>
    </row>
    <row r="386" spans="1:10">
      <c r="A386" s="271" t="str">
        <f t="shared" si="35"/>
        <v/>
      </c>
      <c r="B386" s="272" t="str">
        <f t="shared" si="36"/>
        <v/>
      </c>
      <c r="C386" s="306" t="str">
        <f t="shared" si="37"/>
        <v/>
      </c>
      <c r="D386" s="324" t="str">
        <f t="shared" si="38"/>
        <v/>
      </c>
      <c r="E386" s="325"/>
      <c r="F386" s="325"/>
      <c r="G386" s="273" t="str">
        <f t="shared" si="39"/>
        <v/>
      </c>
      <c r="H386" s="273" t="str">
        <f t="shared" si="40"/>
        <v/>
      </c>
      <c r="I386" s="273" t="str">
        <f t="shared" si="41"/>
        <v/>
      </c>
      <c r="J386" s="187"/>
    </row>
    <row r="387" spans="1:10">
      <c r="A387" s="271" t="str">
        <f t="shared" si="35"/>
        <v/>
      </c>
      <c r="B387" s="272" t="str">
        <f t="shared" si="36"/>
        <v/>
      </c>
      <c r="C387" s="306" t="str">
        <f t="shared" si="37"/>
        <v/>
      </c>
      <c r="D387" s="324" t="str">
        <f t="shared" si="38"/>
        <v/>
      </c>
      <c r="E387" s="325"/>
      <c r="F387" s="325"/>
      <c r="G387" s="273" t="str">
        <f t="shared" si="39"/>
        <v/>
      </c>
      <c r="H387" s="273" t="str">
        <f t="shared" si="40"/>
        <v/>
      </c>
      <c r="I387" s="273" t="str">
        <f t="shared" si="41"/>
        <v/>
      </c>
      <c r="J387" s="187"/>
    </row>
    <row r="388" spans="1:10">
      <c r="A388" s="271" t="str">
        <f t="shared" si="35"/>
        <v/>
      </c>
      <c r="B388" s="272" t="str">
        <f t="shared" si="36"/>
        <v/>
      </c>
      <c r="C388" s="306" t="str">
        <f t="shared" si="37"/>
        <v/>
      </c>
      <c r="D388" s="324" t="str">
        <f t="shared" si="38"/>
        <v/>
      </c>
      <c r="E388" s="325"/>
      <c r="F388" s="325"/>
      <c r="G388" s="273" t="str">
        <f t="shared" si="39"/>
        <v/>
      </c>
      <c r="H388" s="273" t="str">
        <f t="shared" si="40"/>
        <v/>
      </c>
      <c r="I388" s="273" t="str">
        <f t="shared" si="41"/>
        <v/>
      </c>
      <c r="J388" s="187"/>
    </row>
    <row r="389" spans="1:10">
      <c r="A389" s="271" t="str">
        <f t="shared" si="35"/>
        <v/>
      </c>
      <c r="B389" s="272" t="str">
        <f t="shared" si="36"/>
        <v/>
      </c>
      <c r="C389" s="306" t="str">
        <f t="shared" si="37"/>
        <v/>
      </c>
      <c r="D389" s="324" t="str">
        <f t="shared" si="38"/>
        <v/>
      </c>
      <c r="E389" s="325"/>
      <c r="F389" s="325"/>
      <c r="G389" s="273" t="str">
        <f t="shared" si="39"/>
        <v/>
      </c>
      <c r="H389" s="273" t="str">
        <f t="shared" si="40"/>
        <v/>
      </c>
      <c r="I389" s="273" t="str">
        <f t="shared" si="41"/>
        <v/>
      </c>
      <c r="J389" s="187"/>
    </row>
    <row r="390" spans="1:10">
      <c r="A390" s="271" t="str">
        <f t="shared" si="35"/>
        <v/>
      </c>
      <c r="B390" s="272" t="str">
        <f t="shared" si="36"/>
        <v/>
      </c>
      <c r="C390" s="306" t="str">
        <f t="shared" si="37"/>
        <v/>
      </c>
      <c r="D390" s="324" t="str">
        <f t="shared" si="38"/>
        <v/>
      </c>
      <c r="E390" s="325"/>
      <c r="F390" s="325"/>
      <c r="G390" s="273" t="str">
        <f t="shared" si="39"/>
        <v/>
      </c>
      <c r="H390" s="273" t="str">
        <f t="shared" si="40"/>
        <v/>
      </c>
      <c r="I390" s="273" t="str">
        <f t="shared" si="41"/>
        <v/>
      </c>
      <c r="J390" s="187"/>
    </row>
    <row r="391" spans="1:10">
      <c r="A391" s="271" t="str">
        <f t="shared" si="35"/>
        <v/>
      </c>
      <c r="B391" s="272" t="str">
        <f t="shared" si="36"/>
        <v/>
      </c>
      <c r="C391" s="306" t="str">
        <f t="shared" si="37"/>
        <v/>
      </c>
      <c r="D391" s="324" t="str">
        <f t="shared" si="38"/>
        <v/>
      </c>
      <c r="E391" s="325"/>
      <c r="F391" s="325"/>
      <c r="G391" s="273" t="str">
        <f t="shared" si="39"/>
        <v/>
      </c>
      <c r="H391" s="273" t="str">
        <f t="shared" si="40"/>
        <v/>
      </c>
      <c r="I391" s="273" t="str">
        <f t="shared" si="41"/>
        <v/>
      </c>
      <c r="J391" s="187"/>
    </row>
    <row r="392" spans="1:10">
      <c r="A392" s="271" t="str">
        <f t="shared" ref="A392:A455" si="42">IF(ROW()-7&lt;=筆數,VLOOKUP(ROW()-7,日記表,3,FALSE),"")</f>
        <v/>
      </c>
      <c r="B392" s="272" t="str">
        <f t="shared" ref="B392:B455" si="43">IF(ROW()-7&lt;=筆數,VLOOKUP(ROW()-7,日記表,4,FALSE),"")</f>
        <v/>
      </c>
      <c r="C392" s="306" t="str">
        <f t="shared" ref="C392:C455" si="44">IF(ROW()-7&lt;=筆數,VLOOKUP(ROW()-7,日記表,10,FALSE),"")</f>
        <v/>
      </c>
      <c r="D392" s="324" t="str">
        <f t="shared" ref="D392:D455" si="45">IF(ROW()-7&lt;=筆數,VLOOKUP(ROW()-7,日記表,11,FALSE),"")</f>
        <v/>
      </c>
      <c r="E392" s="325"/>
      <c r="F392" s="325"/>
      <c r="G392" s="273" t="str">
        <f t="shared" ref="G392:G455" si="46">IF(ROW()-7&lt;=筆數,VLOOKUP(ROW()-7,日記表,12,FALSE),"")</f>
        <v/>
      </c>
      <c r="H392" s="273" t="str">
        <f t="shared" ref="H392:H455" si="47">IF(ROW()-7&lt;=筆數,VLOOKUP(ROW()-7,日記表,13,FALSE),"")</f>
        <v/>
      </c>
      <c r="I392" s="273" t="str">
        <f t="shared" ref="I392:I455" si="48">IF(A392="","",IF(DC="借",I391+G392-H392,I391+H392-G392))</f>
        <v/>
      </c>
      <c r="J392" s="187"/>
    </row>
    <row r="393" spans="1:10">
      <c r="A393" s="271" t="str">
        <f t="shared" si="42"/>
        <v/>
      </c>
      <c r="B393" s="272" t="str">
        <f t="shared" si="43"/>
        <v/>
      </c>
      <c r="C393" s="306" t="str">
        <f t="shared" si="44"/>
        <v/>
      </c>
      <c r="D393" s="324" t="str">
        <f t="shared" si="45"/>
        <v/>
      </c>
      <c r="E393" s="325"/>
      <c r="F393" s="325"/>
      <c r="G393" s="273" t="str">
        <f t="shared" si="46"/>
        <v/>
      </c>
      <c r="H393" s="273" t="str">
        <f t="shared" si="47"/>
        <v/>
      </c>
      <c r="I393" s="273" t="str">
        <f t="shared" si="48"/>
        <v/>
      </c>
      <c r="J393" s="187"/>
    </row>
    <row r="394" spans="1:10">
      <c r="A394" s="271" t="str">
        <f t="shared" si="42"/>
        <v/>
      </c>
      <c r="B394" s="272" t="str">
        <f t="shared" si="43"/>
        <v/>
      </c>
      <c r="C394" s="306" t="str">
        <f t="shared" si="44"/>
        <v/>
      </c>
      <c r="D394" s="324" t="str">
        <f t="shared" si="45"/>
        <v/>
      </c>
      <c r="E394" s="325"/>
      <c r="F394" s="325"/>
      <c r="G394" s="273" t="str">
        <f t="shared" si="46"/>
        <v/>
      </c>
      <c r="H394" s="273" t="str">
        <f t="shared" si="47"/>
        <v/>
      </c>
      <c r="I394" s="273" t="str">
        <f t="shared" si="48"/>
        <v/>
      </c>
      <c r="J394" s="187"/>
    </row>
    <row r="395" spans="1:10">
      <c r="A395" s="271" t="str">
        <f t="shared" si="42"/>
        <v/>
      </c>
      <c r="B395" s="272" t="str">
        <f t="shared" si="43"/>
        <v/>
      </c>
      <c r="C395" s="306" t="str">
        <f t="shared" si="44"/>
        <v/>
      </c>
      <c r="D395" s="324" t="str">
        <f t="shared" si="45"/>
        <v/>
      </c>
      <c r="E395" s="325"/>
      <c r="F395" s="325"/>
      <c r="G395" s="273" t="str">
        <f t="shared" si="46"/>
        <v/>
      </c>
      <c r="H395" s="273" t="str">
        <f t="shared" si="47"/>
        <v/>
      </c>
      <c r="I395" s="273" t="str">
        <f t="shared" si="48"/>
        <v/>
      </c>
      <c r="J395" s="187"/>
    </row>
    <row r="396" spans="1:10">
      <c r="A396" s="271" t="str">
        <f t="shared" si="42"/>
        <v/>
      </c>
      <c r="B396" s="272" t="str">
        <f t="shared" si="43"/>
        <v/>
      </c>
      <c r="C396" s="306" t="str">
        <f t="shared" si="44"/>
        <v/>
      </c>
      <c r="D396" s="324" t="str">
        <f t="shared" si="45"/>
        <v/>
      </c>
      <c r="E396" s="325"/>
      <c r="F396" s="325"/>
      <c r="G396" s="273" t="str">
        <f t="shared" si="46"/>
        <v/>
      </c>
      <c r="H396" s="273" t="str">
        <f t="shared" si="47"/>
        <v/>
      </c>
      <c r="I396" s="273" t="str">
        <f t="shared" si="48"/>
        <v/>
      </c>
      <c r="J396" s="187"/>
    </row>
    <row r="397" spans="1:10">
      <c r="A397" s="271" t="str">
        <f t="shared" si="42"/>
        <v/>
      </c>
      <c r="B397" s="272" t="str">
        <f t="shared" si="43"/>
        <v/>
      </c>
      <c r="C397" s="306" t="str">
        <f t="shared" si="44"/>
        <v/>
      </c>
      <c r="D397" s="324" t="str">
        <f t="shared" si="45"/>
        <v/>
      </c>
      <c r="E397" s="325"/>
      <c r="F397" s="325"/>
      <c r="G397" s="273" t="str">
        <f t="shared" si="46"/>
        <v/>
      </c>
      <c r="H397" s="273" t="str">
        <f t="shared" si="47"/>
        <v/>
      </c>
      <c r="I397" s="273" t="str">
        <f t="shared" si="48"/>
        <v/>
      </c>
      <c r="J397" s="187"/>
    </row>
    <row r="398" spans="1:10">
      <c r="A398" s="271" t="str">
        <f t="shared" si="42"/>
        <v/>
      </c>
      <c r="B398" s="272" t="str">
        <f t="shared" si="43"/>
        <v/>
      </c>
      <c r="C398" s="306" t="str">
        <f t="shared" si="44"/>
        <v/>
      </c>
      <c r="D398" s="324" t="str">
        <f t="shared" si="45"/>
        <v/>
      </c>
      <c r="E398" s="325"/>
      <c r="F398" s="325"/>
      <c r="G398" s="273" t="str">
        <f t="shared" si="46"/>
        <v/>
      </c>
      <c r="H398" s="273" t="str">
        <f t="shared" si="47"/>
        <v/>
      </c>
      <c r="I398" s="273" t="str">
        <f t="shared" si="48"/>
        <v/>
      </c>
      <c r="J398" s="187"/>
    </row>
    <row r="399" spans="1:10">
      <c r="A399" s="271" t="str">
        <f t="shared" si="42"/>
        <v/>
      </c>
      <c r="B399" s="272" t="str">
        <f t="shared" si="43"/>
        <v/>
      </c>
      <c r="C399" s="306" t="str">
        <f t="shared" si="44"/>
        <v/>
      </c>
      <c r="D399" s="324" t="str">
        <f t="shared" si="45"/>
        <v/>
      </c>
      <c r="E399" s="325"/>
      <c r="F399" s="325"/>
      <c r="G399" s="273" t="str">
        <f t="shared" si="46"/>
        <v/>
      </c>
      <c r="H399" s="273" t="str">
        <f t="shared" si="47"/>
        <v/>
      </c>
      <c r="I399" s="273" t="str">
        <f t="shared" si="48"/>
        <v/>
      </c>
      <c r="J399" s="187"/>
    </row>
    <row r="400" spans="1:10">
      <c r="A400" s="271" t="str">
        <f t="shared" si="42"/>
        <v/>
      </c>
      <c r="B400" s="272" t="str">
        <f t="shared" si="43"/>
        <v/>
      </c>
      <c r="C400" s="306" t="str">
        <f t="shared" si="44"/>
        <v/>
      </c>
      <c r="D400" s="324" t="str">
        <f t="shared" si="45"/>
        <v/>
      </c>
      <c r="E400" s="325"/>
      <c r="F400" s="325"/>
      <c r="G400" s="273" t="str">
        <f t="shared" si="46"/>
        <v/>
      </c>
      <c r="H400" s="273" t="str">
        <f t="shared" si="47"/>
        <v/>
      </c>
      <c r="I400" s="273" t="str">
        <f t="shared" si="48"/>
        <v/>
      </c>
      <c r="J400" s="187"/>
    </row>
    <row r="401" spans="1:10">
      <c r="A401" s="271" t="str">
        <f t="shared" si="42"/>
        <v/>
      </c>
      <c r="B401" s="272" t="str">
        <f t="shared" si="43"/>
        <v/>
      </c>
      <c r="C401" s="306" t="str">
        <f t="shared" si="44"/>
        <v/>
      </c>
      <c r="D401" s="324" t="str">
        <f t="shared" si="45"/>
        <v/>
      </c>
      <c r="E401" s="325"/>
      <c r="F401" s="325"/>
      <c r="G401" s="273" t="str">
        <f t="shared" si="46"/>
        <v/>
      </c>
      <c r="H401" s="273" t="str">
        <f t="shared" si="47"/>
        <v/>
      </c>
      <c r="I401" s="273" t="str">
        <f t="shared" si="48"/>
        <v/>
      </c>
      <c r="J401" s="187"/>
    </row>
    <row r="402" spans="1:10">
      <c r="A402" s="271" t="str">
        <f t="shared" si="42"/>
        <v/>
      </c>
      <c r="B402" s="272" t="str">
        <f t="shared" si="43"/>
        <v/>
      </c>
      <c r="C402" s="306" t="str">
        <f t="shared" si="44"/>
        <v/>
      </c>
      <c r="D402" s="324" t="str">
        <f t="shared" si="45"/>
        <v/>
      </c>
      <c r="E402" s="325"/>
      <c r="F402" s="325"/>
      <c r="G402" s="273" t="str">
        <f t="shared" si="46"/>
        <v/>
      </c>
      <c r="H402" s="273" t="str">
        <f t="shared" si="47"/>
        <v/>
      </c>
      <c r="I402" s="273" t="str">
        <f t="shared" si="48"/>
        <v/>
      </c>
      <c r="J402" s="187"/>
    </row>
    <row r="403" spans="1:10">
      <c r="A403" s="271" t="str">
        <f t="shared" si="42"/>
        <v/>
      </c>
      <c r="B403" s="272" t="str">
        <f t="shared" si="43"/>
        <v/>
      </c>
      <c r="C403" s="306" t="str">
        <f t="shared" si="44"/>
        <v/>
      </c>
      <c r="D403" s="324" t="str">
        <f t="shared" si="45"/>
        <v/>
      </c>
      <c r="E403" s="325"/>
      <c r="F403" s="325"/>
      <c r="G403" s="273" t="str">
        <f t="shared" si="46"/>
        <v/>
      </c>
      <c r="H403" s="273" t="str">
        <f t="shared" si="47"/>
        <v/>
      </c>
      <c r="I403" s="273" t="str">
        <f t="shared" si="48"/>
        <v/>
      </c>
      <c r="J403" s="187"/>
    </row>
    <row r="404" spans="1:10">
      <c r="A404" s="271" t="str">
        <f t="shared" si="42"/>
        <v/>
      </c>
      <c r="B404" s="272" t="str">
        <f t="shared" si="43"/>
        <v/>
      </c>
      <c r="C404" s="306" t="str">
        <f t="shared" si="44"/>
        <v/>
      </c>
      <c r="D404" s="324" t="str">
        <f t="shared" si="45"/>
        <v/>
      </c>
      <c r="E404" s="325"/>
      <c r="F404" s="325"/>
      <c r="G404" s="273" t="str">
        <f t="shared" si="46"/>
        <v/>
      </c>
      <c r="H404" s="273" t="str">
        <f t="shared" si="47"/>
        <v/>
      </c>
      <c r="I404" s="273" t="str">
        <f t="shared" si="48"/>
        <v/>
      </c>
      <c r="J404" s="187"/>
    </row>
    <row r="405" spans="1:10">
      <c r="A405" s="271" t="str">
        <f t="shared" si="42"/>
        <v/>
      </c>
      <c r="B405" s="272" t="str">
        <f t="shared" si="43"/>
        <v/>
      </c>
      <c r="C405" s="306" t="str">
        <f t="shared" si="44"/>
        <v/>
      </c>
      <c r="D405" s="324" t="str">
        <f t="shared" si="45"/>
        <v/>
      </c>
      <c r="E405" s="325"/>
      <c r="F405" s="325"/>
      <c r="G405" s="273" t="str">
        <f t="shared" si="46"/>
        <v/>
      </c>
      <c r="H405" s="273" t="str">
        <f t="shared" si="47"/>
        <v/>
      </c>
      <c r="I405" s="273" t="str">
        <f t="shared" si="48"/>
        <v/>
      </c>
      <c r="J405" s="187"/>
    </row>
    <row r="406" spans="1:10">
      <c r="A406" s="271" t="str">
        <f t="shared" si="42"/>
        <v/>
      </c>
      <c r="B406" s="272" t="str">
        <f t="shared" si="43"/>
        <v/>
      </c>
      <c r="C406" s="306" t="str">
        <f t="shared" si="44"/>
        <v/>
      </c>
      <c r="D406" s="324" t="str">
        <f t="shared" si="45"/>
        <v/>
      </c>
      <c r="E406" s="325"/>
      <c r="F406" s="325"/>
      <c r="G406" s="273" t="str">
        <f t="shared" si="46"/>
        <v/>
      </c>
      <c r="H406" s="273" t="str">
        <f t="shared" si="47"/>
        <v/>
      </c>
      <c r="I406" s="273" t="str">
        <f t="shared" si="48"/>
        <v/>
      </c>
      <c r="J406" s="187"/>
    </row>
    <row r="407" spans="1:10">
      <c r="A407" s="271" t="str">
        <f t="shared" si="42"/>
        <v/>
      </c>
      <c r="B407" s="272" t="str">
        <f t="shared" si="43"/>
        <v/>
      </c>
      <c r="C407" s="306" t="str">
        <f t="shared" si="44"/>
        <v/>
      </c>
      <c r="D407" s="324" t="str">
        <f t="shared" si="45"/>
        <v/>
      </c>
      <c r="E407" s="325"/>
      <c r="F407" s="325"/>
      <c r="G407" s="273" t="str">
        <f t="shared" si="46"/>
        <v/>
      </c>
      <c r="H407" s="273" t="str">
        <f t="shared" si="47"/>
        <v/>
      </c>
      <c r="I407" s="273" t="str">
        <f t="shared" si="48"/>
        <v/>
      </c>
      <c r="J407" s="187"/>
    </row>
    <row r="408" spans="1:10">
      <c r="A408" s="271" t="str">
        <f t="shared" si="42"/>
        <v/>
      </c>
      <c r="B408" s="272" t="str">
        <f t="shared" si="43"/>
        <v/>
      </c>
      <c r="C408" s="306" t="str">
        <f t="shared" si="44"/>
        <v/>
      </c>
      <c r="D408" s="324" t="str">
        <f t="shared" si="45"/>
        <v/>
      </c>
      <c r="E408" s="325"/>
      <c r="F408" s="325"/>
      <c r="G408" s="273" t="str">
        <f t="shared" si="46"/>
        <v/>
      </c>
      <c r="H408" s="273" t="str">
        <f t="shared" si="47"/>
        <v/>
      </c>
      <c r="I408" s="273" t="str">
        <f t="shared" si="48"/>
        <v/>
      </c>
      <c r="J408" s="187"/>
    </row>
    <row r="409" spans="1:10">
      <c r="A409" s="271" t="str">
        <f t="shared" si="42"/>
        <v/>
      </c>
      <c r="B409" s="272" t="str">
        <f t="shared" si="43"/>
        <v/>
      </c>
      <c r="C409" s="306" t="str">
        <f t="shared" si="44"/>
        <v/>
      </c>
      <c r="D409" s="324" t="str">
        <f t="shared" si="45"/>
        <v/>
      </c>
      <c r="E409" s="325"/>
      <c r="F409" s="325"/>
      <c r="G409" s="273" t="str">
        <f t="shared" si="46"/>
        <v/>
      </c>
      <c r="H409" s="273" t="str">
        <f t="shared" si="47"/>
        <v/>
      </c>
      <c r="I409" s="273" t="str">
        <f t="shared" si="48"/>
        <v/>
      </c>
      <c r="J409" s="187"/>
    </row>
    <row r="410" spans="1:10">
      <c r="A410" s="271" t="str">
        <f t="shared" si="42"/>
        <v/>
      </c>
      <c r="B410" s="272" t="str">
        <f t="shared" si="43"/>
        <v/>
      </c>
      <c r="C410" s="306" t="str">
        <f t="shared" si="44"/>
        <v/>
      </c>
      <c r="D410" s="324" t="str">
        <f t="shared" si="45"/>
        <v/>
      </c>
      <c r="E410" s="325"/>
      <c r="F410" s="325"/>
      <c r="G410" s="273" t="str">
        <f t="shared" si="46"/>
        <v/>
      </c>
      <c r="H410" s="273" t="str">
        <f t="shared" si="47"/>
        <v/>
      </c>
      <c r="I410" s="273" t="str">
        <f t="shared" si="48"/>
        <v/>
      </c>
      <c r="J410" s="187"/>
    </row>
    <row r="411" spans="1:10">
      <c r="A411" s="271" t="str">
        <f t="shared" si="42"/>
        <v/>
      </c>
      <c r="B411" s="272" t="str">
        <f t="shared" si="43"/>
        <v/>
      </c>
      <c r="C411" s="306" t="str">
        <f t="shared" si="44"/>
        <v/>
      </c>
      <c r="D411" s="324" t="str">
        <f t="shared" si="45"/>
        <v/>
      </c>
      <c r="E411" s="325"/>
      <c r="F411" s="325"/>
      <c r="G411" s="273" t="str">
        <f t="shared" si="46"/>
        <v/>
      </c>
      <c r="H411" s="273" t="str">
        <f t="shared" si="47"/>
        <v/>
      </c>
      <c r="I411" s="273" t="str">
        <f t="shared" si="48"/>
        <v/>
      </c>
      <c r="J411" s="187"/>
    </row>
    <row r="412" spans="1:10">
      <c r="A412" s="271" t="str">
        <f t="shared" si="42"/>
        <v/>
      </c>
      <c r="B412" s="272" t="str">
        <f t="shared" si="43"/>
        <v/>
      </c>
      <c r="C412" s="306" t="str">
        <f t="shared" si="44"/>
        <v/>
      </c>
      <c r="D412" s="324" t="str">
        <f t="shared" si="45"/>
        <v/>
      </c>
      <c r="E412" s="325"/>
      <c r="F412" s="325"/>
      <c r="G412" s="273" t="str">
        <f t="shared" si="46"/>
        <v/>
      </c>
      <c r="H412" s="273" t="str">
        <f t="shared" si="47"/>
        <v/>
      </c>
      <c r="I412" s="273" t="str">
        <f t="shared" si="48"/>
        <v/>
      </c>
      <c r="J412" s="187"/>
    </row>
    <row r="413" spans="1:10">
      <c r="A413" s="271" t="str">
        <f t="shared" si="42"/>
        <v/>
      </c>
      <c r="B413" s="272" t="str">
        <f t="shared" si="43"/>
        <v/>
      </c>
      <c r="C413" s="306" t="str">
        <f t="shared" si="44"/>
        <v/>
      </c>
      <c r="D413" s="324" t="str">
        <f t="shared" si="45"/>
        <v/>
      </c>
      <c r="E413" s="325"/>
      <c r="F413" s="325"/>
      <c r="G413" s="273" t="str">
        <f t="shared" si="46"/>
        <v/>
      </c>
      <c r="H413" s="273" t="str">
        <f t="shared" si="47"/>
        <v/>
      </c>
      <c r="I413" s="273" t="str">
        <f t="shared" si="48"/>
        <v/>
      </c>
      <c r="J413" s="187"/>
    </row>
    <row r="414" spans="1:10">
      <c r="A414" s="271" t="str">
        <f t="shared" si="42"/>
        <v/>
      </c>
      <c r="B414" s="272" t="str">
        <f t="shared" si="43"/>
        <v/>
      </c>
      <c r="C414" s="306" t="str">
        <f t="shared" si="44"/>
        <v/>
      </c>
      <c r="D414" s="324" t="str">
        <f t="shared" si="45"/>
        <v/>
      </c>
      <c r="E414" s="325"/>
      <c r="F414" s="325"/>
      <c r="G414" s="273" t="str">
        <f t="shared" si="46"/>
        <v/>
      </c>
      <c r="H414" s="273" t="str">
        <f t="shared" si="47"/>
        <v/>
      </c>
      <c r="I414" s="273" t="str">
        <f t="shared" si="48"/>
        <v/>
      </c>
      <c r="J414" s="187"/>
    </row>
    <row r="415" spans="1:10">
      <c r="A415" s="271" t="str">
        <f t="shared" si="42"/>
        <v/>
      </c>
      <c r="B415" s="272" t="str">
        <f t="shared" si="43"/>
        <v/>
      </c>
      <c r="C415" s="306" t="str">
        <f t="shared" si="44"/>
        <v/>
      </c>
      <c r="D415" s="324" t="str">
        <f t="shared" si="45"/>
        <v/>
      </c>
      <c r="E415" s="325"/>
      <c r="F415" s="325"/>
      <c r="G415" s="273" t="str">
        <f t="shared" si="46"/>
        <v/>
      </c>
      <c r="H415" s="273" t="str">
        <f t="shared" si="47"/>
        <v/>
      </c>
      <c r="I415" s="273" t="str">
        <f t="shared" si="48"/>
        <v/>
      </c>
      <c r="J415" s="187"/>
    </row>
    <row r="416" spans="1:10">
      <c r="A416" s="271" t="str">
        <f t="shared" si="42"/>
        <v/>
      </c>
      <c r="B416" s="272" t="str">
        <f t="shared" si="43"/>
        <v/>
      </c>
      <c r="C416" s="306" t="str">
        <f t="shared" si="44"/>
        <v/>
      </c>
      <c r="D416" s="324" t="str">
        <f t="shared" si="45"/>
        <v/>
      </c>
      <c r="E416" s="325"/>
      <c r="F416" s="325"/>
      <c r="G416" s="273" t="str">
        <f t="shared" si="46"/>
        <v/>
      </c>
      <c r="H416" s="273" t="str">
        <f t="shared" si="47"/>
        <v/>
      </c>
      <c r="I416" s="273" t="str">
        <f t="shared" si="48"/>
        <v/>
      </c>
      <c r="J416" s="187"/>
    </row>
    <row r="417" spans="1:10">
      <c r="A417" s="271" t="str">
        <f t="shared" si="42"/>
        <v/>
      </c>
      <c r="B417" s="272" t="str">
        <f t="shared" si="43"/>
        <v/>
      </c>
      <c r="C417" s="306" t="str">
        <f t="shared" si="44"/>
        <v/>
      </c>
      <c r="D417" s="324" t="str">
        <f t="shared" si="45"/>
        <v/>
      </c>
      <c r="E417" s="325"/>
      <c r="F417" s="325"/>
      <c r="G417" s="273" t="str">
        <f t="shared" si="46"/>
        <v/>
      </c>
      <c r="H417" s="273" t="str">
        <f t="shared" si="47"/>
        <v/>
      </c>
      <c r="I417" s="273" t="str">
        <f t="shared" si="48"/>
        <v/>
      </c>
      <c r="J417" s="187"/>
    </row>
    <row r="418" spans="1:10">
      <c r="A418" s="271" t="str">
        <f t="shared" si="42"/>
        <v/>
      </c>
      <c r="B418" s="272" t="str">
        <f t="shared" si="43"/>
        <v/>
      </c>
      <c r="C418" s="306" t="str">
        <f t="shared" si="44"/>
        <v/>
      </c>
      <c r="D418" s="324" t="str">
        <f t="shared" si="45"/>
        <v/>
      </c>
      <c r="E418" s="325"/>
      <c r="F418" s="325"/>
      <c r="G418" s="273" t="str">
        <f t="shared" si="46"/>
        <v/>
      </c>
      <c r="H418" s="273" t="str">
        <f t="shared" si="47"/>
        <v/>
      </c>
      <c r="I418" s="273" t="str">
        <f t="shared" si="48"/>
        <v/>
      </c>
      <c r="J418" s="187"/>
    </row>
    <row r="419" spans="1:10">
      <c r="A419" s="271" t="str">
        <f t="shared" si="42"/>
        <v/>
      </c>
      <c r="B419" s="272" t="str">
        <f t="shared" si="43"/>
        <v/>
      </c>
      <c r="C419" s="306" t="str">
        <f t="shared" si="44"/>
        <v/>
      </c>
      <c r="D419" s="324" t="str">
        <f t="shared" si="45"/>
        <v/>
      </c>
      <c r="E419" s="325"/>
      <c r="F419" s="325"/>
      <c r="G419" s="273" t="str">
        <f t="shared" si="46"/>
        <v/>
      </c>
      <c r="H419" s="273" t="str">
        <f t="shared" si="47"/>
        <v/>
      </c>
      <c r="I419" s="273" t="str">
        <f t="shared" si="48"/>
        <v/>
      </c>
      <c r="J419" s="187"/>
    </row>
    <row r="420" spans="1:10">
      <c r="A420" s="271" t="str">
        <f t="shared" si="42"/>
        <v/>
      </c>
      <c r="B420" s="272" t="str">
        <f t="shared" si="43"/>
        <v/>
      </c>
      <c r="C420" s="306" t="str">
        <f t="shared" si="44"/>
        <v/>
      </c>
      <c r="D420" s="324" t="str">
        <f t="shared" si="45"/>
        <v/>
      </c>
      <c r="E420" s="325"/>
      <c r="F420" s="325"/>
      <c r="G420" s="273" t="str">
        <f t="shared" si="46"/>
        <v/>
      </c>
      <c r="H420" s="273" t="str">
        <f t="shared" si="47"/>
        <v/>
      </c>
      <c r="I420" s="273" t="str">
        <f t="shared" si="48"/>
        <v/>
      </c>
      <c r="J420" s="187"/>
    </row>
    <row r="421" spans="1:10">
      <c r="A421" s="271" t="str">
        <f t="shared" si="42"/>
        <v/>
      </c>
      <c r="B421" s="272" t="str">
        <f t="shared" si="43"/>
        <v/>
      </c>
      <c r="C421" s="306" t="str">
        <f t="shared" si="44"/>
        <v/>
      </c>
      <c r="D421" s="324" t="str">
        <f t="shared" si="45"/>
        <v/>
      </c>
      <c r="E421" s="325"/>
      <c r="F421" s="325"/>
      <c r="G421" s="273" t="str">
        <f t="shared" si="46"/>
        <v/>
      </c>
      <c r="H421" s="273" t="str">
        <f t="shared" si="47"/>
        <v/>
      </c>
      <c r="I421" s="273" t="str">
        <f t="shared" si="48"/>
        <v/>
      </c>
      <c r="J421" s="187"/>
    </row>
    <row r="422" spans="1:10">
      <c r="A422" s="271" t="str">
        <f t="shared" si="42"/>
        <v/>
      </c>
      <c r="B422" s="272" t="str">
        <f t="shared" si="43"/>
        <v/>
      </c>
      <c r="C422" s="306" t="str">
        <f t="shared" si="44"/>
        <v/>
      </c>
      <c r="D422" s="324" t="str">
        <f t="shared" si="45"/>
        <v/>
      </c>
      <c r="E422" s="325"/>
      <c r="F422" s="325"/>
      <c r="G422" s="273" t="str">
        <f t="shared" si="46"/>
        <v/>
      </c>
      <c r="H422" s="273" t="str">
        <f t="shared" si="47"/>
        <v/>
      </c>
      <c r="I422" s="273" t="str">
        <f t="shared" si="48"/>
        <v/>
      </c>
      <c r="J422" s="187"/>
    </row>
    <row r="423" spans="1:10">
      <c r="A423" s="271" t="str">
        <f t="shared" si="42"/>
        <v/>
      </c>
      <c r="B423" s="272" t="str">
        <f t="shared" si="43"/>
        <v/>
      </c>
      <c r="C423" s="306" t="str">
        <f t="shared" si="44"/>
        <v/>
      </c>
      <c r="D423" s="324" t="str">
        <f t="shared" si="45"/>
        <v/>
      </c>
      <c r="E423" s="325"/>
      <c r="F423" s="325"/>
      <c r="G423" s="273" t="str">
        <f t="shared" si="46"/>
        <v/>
      </c>
      <c r="H423" s="273" t="str">
        <f t="shared" si="47"/>
        <v/>
      </c>
      <c r="I423" s="273" t="str">
        <f t="shared" si="48"/>
        <v/>
      </c>
      <c r="J423" s="187"/>
    </row>
    <row r="424" spans="1:10">
      <c r="A424" s="271" t="str">
        <f t="shared" si="42"/>
        <v/>
      </c>
      <c r="B424" s="272" t="str">
        <f t="shared" si="43"/>
        <v/>
      </c>
      <c r="C424" s="306" t="str">
        <f t="shared" si="44"/>
        <v/>
      </c>
      <c r="D424" s="324" t="str">
        <f t="shared" si="45"/>
        <v/>
      </c>
      <c r="E424" s="325"/>
      <c r="F424" s="325"/>
      <c r="G424" s="273" t="str">
        <f t="shared" si="46"/>
        <v/>
      </c>
      <c r="H424" s="273" t="str">
        <f t="shared" si="47"/>
        <v/>
      </c>
      <c r="I424" s="273" t="str">
        <f t="shared" si="48"/>
        <v/>
      </c>
      <c r="J424" s="187"/>
    </row>
    <row r="425" spans="1:10">
      <c r="A425" s="271" t="str">
        <f t="shared" si="42"/>
        <v/>
      </c>
      <c r="B425" s="272" t="str">
        <f t="shared" si="43"/>
        <v/>
      </c>
      <c r="C425" s="306" t="str">
        <f t="shared" si="44"/>
        <v/>
      </c>
      <c r="D425" s="324" t="str">
        <f t="shared" si="45"/>
        <v/>
      </c>
      <c r="E425" s="325"/>
      <c r="F425" s="325"/>
      <c r="G425" s="273" t="str">
        <f t="shared" si="46"/>
        <v/>
      </c>
      <c r="H425" s="273" t="str">
        <f t="shared" si="47"/>
        <v/>
      </c>
      <c r="I425" s="273" t="str">
        <f t="shared" si="48"/>
        <v/>
      </c>
      <c r="J425" s="187"/>
    </row>
    <row r="426" spans="1:10">
      <c r="A426" s="271" t="str">
        <f t="shared" si="42"/>
        <v/>
      </c>
      <c r="B426" s="272" t="str">
        <f t="shared" si="43"/>
        <v/>
      </c>
      <c r="C426" s="306" t="str">
        <f t="shared" si="44"/>
        <v/>
      </c>
      <c r="D426" s="324" t="str">
        <f t="shared" si="45"/>
        <v/>
      </c>
      <c r="E426" s="325"/>
      <c r="F426" s="325"/>
      <c r="G426" s="273" t="str">
        <f t="shared" si="46"/>
        <v/>
      </c>
      <c r="H426" s="273" t="str">
        <f t="shared" si="47"/>
        <v/>
      </c>
      <c r="I426" s="273" t="str">
        <f t="shared" si="48"/>
        <v/>
      </c>
      <c r="J426" s="187"/>
    </row>
    <row r="427" spans="1:10">
      <c r="A427" s="271" t="str">
        <f t="shared" si="42"/>
        <v/>
      </c>
      <c r="B427" s="272" t="str">
        <f t="shared" si="43"/>
        <v/>
      </c>
      <c r="C427" s="306" t="str">
        <f t="shared" si="44"/>
        <v/>
      </c>
      <c r="D427" s="324" t="str">
        <f t="shared" si="45"/>
        <v/>
      </c>
      <c r="E427" s="325"/>
      <c r="F427" s="325"/>
      <c r="G427" s="273" t="str">
        <f t="shared" si="46"/>
        <v/>
      </c>
      <c r="H427" s="273" t="str">
        <f t="shared" si="47"/>
        <v/>
      </c>
      <c r="I427" s="273" t="str">
        <f t="shared" si="48"/>
        <v/>
      </c>
      <c r="J427" s="187"/>
    </row>
    <row r="428" spans="1:10">
      <c r="A428" s="271" t="str">
        <f t="shared" si="42"/>
        <v/>
      </c>
      <c r="B428" s="272" t="str">
        <f t="shared" si="43"/>
        <v/>
      </c>
      <c r="C428" s="306" t="str">
        <f t="shared" si="44"/>
        <v/>
      </c>
      <c r="D428" s="324" t="str">
        <f t="shared" si="45"/>
        <v/>
      </c>
      <c r="E428" s="325"/>
      <c r="F428" s="325"/>
      <c r="G428" s="273" t="str">
        <f t="shared" si="46"/>
        <v/>
      </c>
      <c r="H428" s="273" t="str">
        <f t="shared" si="47"/>
        <v/>
      </c>
      <c r="I428" s="273" t="str">
        <f t="shared" si="48"/>
        <v/>
      </c>
      <c r="J428" s="187"/>
    </row>
    <row r="429" spans="1:10">
      <c r="A429" s="271" t="str">
        <f t="shared" si="42"/>
        <v/>
      </c>
      <c r="B429" s="272" t="str">
        <f t="shared" si="43"/>
        <v/>
      </c>
      <c r="C429" s="306" t="str">
        <f t="shared" si="44"/>
        <v/>
      </c>
      <c r="D429" s="324" t="str">
        <f t="shared" si="45"/>
        <v/>
      </c>
      <c r="E429" s="325"/>
      <c r="F429" s="325"/>
      <c r="G429" s="273" t="str">
        <f t="shared" si="46"/>
        <v/>
      </c>
      <c r="H429" s="273" t="str">
        <f t="shared" si="47"/>
        <v/>
      </c>
      <c r="I429" s="273" t="str">
        <f t="shared" si="48"/>
        <v/>
      </c>
      <c r="J429" s="187"/>
    </row>
    <row r="430" spans="1:10">
      <c r="A430" s="271" t="str">
        <f t="shared" si="42"/>
        <v/>
      </c>
      <c r="B430" s="272" t="str">
        <f t="shared" si="43"/>
        <v/>
      </c>
      <c r="C430" s="306" t="str">
        <f t="shared" si="44"/>
        <v/>
      </c>
      <c r="D430" s="324" t="str">
        <f t="shared" si="45"/>
        <v/>
      </c>
      <c r="E430" s="325"/>
      <c r="F430" s="325"/>
      <c r="G430" s="273" t="str">
        <f t="shared" si="46"/>
        <v/>
      </c>
      <c r="H430" s="273" t="str">
        <f t="shared" si="47"/>
        <v/>
      </c>
      <c r="I430" s="273" t="str">
        <f t="shared" si="48"/>
        <v/>
      </c>
      <c r="J430" s="187"/>
    </row>
    <row r="431" spans="1:10">
      <c r="A431" s="271" t="str">
        <f t="shared" si="42"/>
        <v/>
      </c>
      <c r="B431" s="272" t="str">
        <f t="shared" si="43"/>
        <v/>
      </c>
      <c r="C431" s="306" t="str">
        <f t="shared" si="44"/>
        <v/>
      </c>
      <c r="D431" s="324" t="str">
        <f t="shared" si="45"/>
        <v/>
      </c>
      <c r="E431" s="325"/>
      <c r="F431" s="325"/>
      <c r="G431" s="273" t="str">
        <f t="shared" si="46"/>
        <v/>
      </c>
      <c r="H431" s="273" t="str">
        <f t="shared" si="47"/>
        <v/>
      </c>
      <c r="I431" s="273" t="str">
        <f t="shared" si="48"/>
        <v/>
      </c>
      <c r="J431" s="187"/>
    </row>
    <row r="432" spans="1:10">
      <c r="A432" s="271" t="str">
        <f t="shared" si="42"/>
        <v/>
      </c>
      <c r="B432" s="272" t="str">
        <f t="shared" si="43"/>
        <v/>
      </c>
      <c r="C432" s="306" t="str">
        <f t="shared" si="44"/>
        <v/>
      </c>
      <c r="D432" s="324" t="str">
        <f t="shared" si="45"/>
        <v/>
      </c>
      <c r="E432" s="325"/>
      <c r="F432" s="325"/>
      <c r="G432" s="273" t="str">
        <f t="shared" si="46"/>
        <v/>
      </c>
      <c r="H432" s="273" t="str">
        <f t="shared" si="47"/>
        <v/>
      </c>
      <c r="I432" s="273" t="str">
        <f t="shared" si="48"/>
        <v/>
      </c>
      <c r="J432" s="187"/>
    </row>
    <row r="433" spans="1:10">
      <c r="A433" s="271" t="str">
        <f t="shared" si="42"/>
        <v/>
      </c>
      <c r="B433" s="272" t="str">
        <f t="shared" si="43"/>
        <v/>
      </c>
      <c r="C433" s="306" t="str">
        <f t="shared" si="44"/>
        <v/>
      </c>
      <c r="D433" s="324" t="str">
        <f t="shared" si="45"/>
        <v/>
      </c>
      <c r="E433" s="325"/>
      <c r="F433" s="325"/>
      <c r="G433" s="273" t="str">
        <f t="shared" si="46"/>
        <v/>
      </c>
      <c r="H433" s="273" t="str">
        <f t="shared" si="47"/>
        <v/>
      </c>
      <c r="I433" s="273" t="str">
        <f t="shared" si="48"/>
        <v/>
      </c>
      <c r="J433" s="187"/>
    </row>
    <row r="434" spans="1:10">
      <c r="A434" s="271" t="str">
        <f t="shared" si="42"/>
        <v/>
      </c>
      <c r="B434" s="272" t="str">
        <f t="shared" si="43"/>
        <v/>
      </c>
      <c r="C434" s="306" t="str">
        <f t="shared" si="44"/>
        <v/>
      </c>
      <c r="D434" s="324" t="str">
        <f t="shared" si="45"/>
        <v/>
      </c>
      <c r="E434" s="325"/>
      <c r="F434" s="325"/>
      <c r="G434" s="273" t="str">
        <f t="shared" si="46"/>
        <v/>
      </c>
      <c r="H434" s="273" t="str">
        <f t="shared" si="47"/>
        <v/>
      </c>
      <c r="I434" s="273" t="str">
        <f t="shared" si="48"/>
        <v/>
      </c>
      <c r="J434" s="187"/>
    </row>
    <row r="435" spans="1:10">
      <c r="A435" s="271" t="str">
        <f t="shared" si="42"/>
        <v/>
      </c>
      <c r="B435" s="272" t="str">
        <f t="shared" si="43"/>
        <v/>
      </c>
      <c r="C435" s="306" t="str">
        <f t="shared" si="44"/>
        <v/>
      </c>
      <c r="D435" s="324" t="str">
        <f t="shared" si="45"/>
        <v/>
      </c>
      <c r="E435" s="325"/>
      <c r="F435" s="325"/>
      <c r="G435" s="273" t="str">
        <f t="shared" si="46"/>
        <v/>
      </c>
      <c r="H435" s="273" t="str">
        <f t="shared" si="47"/>
        <v/>
      </c>
      <c r="I435" s="273" t="str">
        <f t="shared" si="48"/>
        <v/>
      </c>
      <c r="J435" s="187"/>
    </row>
    <row r="436" spans="1:10">
      <c r="A436" s="271" t="str">
        <f t="shared" si="42"/>
        <v/>
      </c>
      <c r="B436" s="272" t="str">
        <f t="shared" si="43"/>
        <v/>
      </c>
      <c r="C436" s="306" t="str">
        <f t="shared" si="44"/>
        <v/>
      </c>
      <c r="D436" s="324" t="str">
        <f t="shared" si="45"/>
        <v/>
      </c>
      <c r="E436" s="325"/>
      <c r="F436" s="325"/>
      <c r="G436" s="273" t="str">
        <f t="shared" si="46"/>
        <v/>
      </c>
      <c r="H436" s="273" t="str">
        <f t="shared" si="47"/>
        <v/>
      </c>
      <c r="I436" s="273" t="str">
        <f t="shared" si="48"/>
        <v/>
      </c>
      <c r="J436" s="187"/>
    </row>
    <row r="437" spans="1:10">
      <c r="A437" s="271" t="str">
        <f t="shared" si="42"/>
        <v/>
      </c>
      <c r="B437" s="272" t="str">
        <f t="shared" si="43"/>
        <v/>
      </c>
      <c r="C437" s="306" t="str">
        <f t="shared" si="44"/>
        <v/>
      </c>
      <c r="D437" s="324" t="str">
        <f t="shared" si="45"/>
        <v/>
      </c>
      <c r="E437" s="325"/>
      <c r="F437" s="325"/>
      <c r="G437" s="273" t="str">
        <f t="shared" si="46"/>
        <v/>
      </c>
      <c r="H437" s="273" t="str">
        <f t="shared" si="47"/>
        <v/>
      </c>
      <c r="I437" s="273" t="str">
        <f t="shared" si="48"/>
        <v/>
      </c>
      <c r="J437" s="187"/>
    </row>
    <row r="438" spans="1:10">
      <c r="A438" s="271" t="str">
        <f t="shared" si="42"/>
        <v/>
      </c>
      <c r="B438" s="272" t="str">
        <f t="shared" si="43"/>
        <v/>
      </c>
      <c r="C438" s="306" t="str">
        <f t="shared" si="44"/>
        <v/>
      </c>
      <c r="D438" s="324" t="str">
        <f t="shared" si="45"/>
        <v/>
      </c>
      <c r="E438" s="325"/>
      <c r="F438" s="325"/>
      <c r="G438" s="273" t="str">
        <f t="shared" si="46"/>
        <v/>
      </c>
      <c r="H438" s="273" t="str">
        <f t="shared" si="47"/>
        <v/>
      </c>
      <c r="I438" s="273" t="str">
        <f t="shared" si="48"/>
        <v/>
      </c>
      <c r="J438" s="187"/>
    </row>
    <row r="439" spans="1:10">
      <c r="A439" s="271" t="str">
        <f t="shared" si="42"/>
        <v/>
      </c>
      <c r="B439" s="272" t="str">
        <f t="shared" si="43"/>
        <v/>
      </c>
      <c r="C439" s="306" t="str">
        <f t="shared" si="44"/>
        <v/>
      </c>
      <c r="D439" s="324" t="str">
        <f t="shared" si="45"/>
        <v/>
      </c>
      <c r="E439" s="325"/>
      <c r="F439" s="325"/>
      <c r="G439" s="273" t="str">
        <f t="shared" si="46"/>
        <v/>
      </c>
      <c r="H439" s="273" t="str">
        <f t="shared" si="47"/>
        <v/>
      </c>
      <c r="I439" s="273" t="str">
        <f t="shared" si="48"/>
        <v/>
      </c>
      <c r="J439" s="187"/>
    </row>
    <row r="440" spans="1:10">
      <c r="A440" s="271" t="str">
        <f t="shared" si="42"/>
        <v/>
      </c>
      <c r="B440" s="272" t="str">
        <f t="shared" si="43"/>
        <v/>
      </c>
      <c r="C440" s="306" t="str">
        <f t="shared" si="44"/>
        <v/>
      </c>
      <c r="D440" s="324" t="str">
        <f t="shared" si="45"/>
        <v/>
      </c>
      <c r="E440" s="325"/>
      <c r="F440" s="325"/>
      <c r="G440" s="273" t="str">
        <f t="shared" si="46"/>
        <v/>
      </c>
      <c r="H440" s="273" t="str">
        <f t="shared" si="47"/>
        <v/>
      </c>
      <c r="I440" s="273" t="str">
        <f t="shared" si="48"/>
        <v/>
      </c>
      <c r="J440" s="187"/>
    </row>
    <row r="441" spans="1:10">
      <c r="A441" s="271" t="str">
        <f t="shared" si="42"/>
        <v/>
      </c>
      <c r="B441" s="272" t="str">
        <f t="shared" si="43"/>
        <v/>
      </c>
      <c r="C441" s="306" t="str">
        <f t="shared" si="44"/>
        <v/>
      </c>
      <c r="D441" s="324" t="str">
        <f t="shared" si="45"/>
        <v/>
      </c>
      <c r="E441" s="325"/>
      <c r="F441" s="325"/>
      <c r="G441" s="273" t="str">
        <f t="shared" si="46"/>
        <v/>
      </c>
      <c r="H441" s="273" t="str">
        <f t="shared" si="47"/>
        <v/>
      </c>
      <c r="I441" s="273" t="str">
        <f t="shared" si="48"/>
        <v/>
      </c>
      <c r="J441" s="187"/>
    </row>
    <row r="442" spans="1:10">
      <c r="A442" s="271" t="str">
        <f t="shared" si="42"/>
        <v/>
      </c>
      <c r="B442" s="272" t="str">
        <f t="shared" si="43"/>
        <v/>
      </c>
      <c r="C442" s="306" t="str">
        <f t="shared" si="44"/>
        <v/>
      </c>
      <c r="D442" s="324" t="str">
        <f t="shared" si="45"/>
        <v/>
      </c>
      <c r="E442" s="325"/>
      <c r="F442" s="325"/>
      <c r="G442" s="273" t="str">
        <f t="shared" si="46"/>
        <v/>
      </c>
      <c r="H442" s="273" t="str">
        <f t="shared" si="47"/>
        <v/>
      </c>
      <c r="I442" s="273" t="str">
        <f t="shared" si="48"/>
        <v/>
      </c>
      <c r="J442" s="187"/>
    </row>
    <row r="443" spans="1:10">
      <c r="A443" s="271" t="str">
        <f t="shared" si="42"/>
        <v/>
      </c>
      <c r="B443" s="272" t="str">
        <f t="shared" si="43"/>
        <v/>
      </c>
      <c r="C443" s="306" t="str">
        <f t="shared" si="44"/>
        <v/>
      </c>
      <c r="D443" s="324" t="str">
        <f t="shared" si="45"/>
        <v/>
      </c>
      <c r="E443" s="325"/>
      <c r="F443" s="325"/>
      <c r="G443" s="273" t="str">
        <f t="shared" si="46"/>
        <v/>
      </c>
      <c r="H443" s="273" t="str">
        <f t="shared" si="47"/>
        <v/>
      </c>
      <c r="I443" s="273" t="str">
        <f t="shared" si="48"/>
        <v/>
      </c>
      <c r="J443" s="187"/>
    </row>
    <row r="444" spans="1:10">
      <c r="A444" s="271" t="str">
        <f t="shared" si="42"/>
        <v/>
      </c>
      <c r="B444" s="272" t="str">
        <f t="shared" si="43"/>
        <v/>
      </c>
      <c r="C444" s="306" t="str">
        <f t="shared" si="44"/>
        <v/>
      </c>
      <c r="D444" s="324" t="str">
        <f t="shared" si="45"/>
        <v/>
      </c>
      <c r="E444" s="325"/>
      <c r="F444" s="325"/>
      <c r="G444" s="273" t="str">
        <f t="shared" si="46"/>
        <v/>
      </c>
      <c r="H444" s="273" t="str">
        <f t="shared" si="47"/>
        <v/>
      </c>
      <c r="I444" s="273" t="str">
        <f t="shared" si="48"/>
        <v/>
      </c>
      <c r="J444" s="187"/>
    </row>
    <row r="445" spans="1:10">
      <c r="A445" s="271" t="str">
        <f t="shared" si="42"/>
        <v/>
      </c>
      <c r="B445" s="272" t="str">
        <f t="shared" si="43"/>
        <v/>
      </c>
      <c r="C445" s="306" t="str">
        <f t="shared" si="44"/>
        <v/>
      </c>
      <c r="D445" s="324" t="str">
        <f t="shared" si="45"/>
        <v/>
      </c>
      <c r="E445" s="325"/>
      <c r="F445" s="325"/>
      <c r="G445" s="273" t="str">
        <f t="shared" si="46"/>
        <v/>
      </c>
      <c r="H445" s="273" t="str">
        <f t="shared" si="47"/>
        <v/>
      </c>
      <c r="I445" s="273" t="str">
        <f t="shared" si="48"/>
        <v/>
      </c>
      <c r="J445" s="187"/>
    </row>
    <row r="446" spans="1:10">
      <c r="A446" s="271" t="str">
        <f t="shared" si="42"/>
        <v/>
      </c>
      <c r="B446" s="272" t="str">
        <f t="shared" si="43"/>
        <v/>
      </c>
      <c r="C446" s="306" t="str">
        <f t="shared" si="44"/>
        <v/>
      </c>
      <c r="D446" s="324" t="str">
        <f t="shared" si="45"/>
        <v/>
      </c>
      <c r="E446" s="325"/>
      <c r="F446" s="325"/>
      <c r="G446" s="273" t="str">
        <f t="shared" si="46"/>
        <v/>
      </c>
      <c r="H446" s="273" t="str">
        <f t="shared" si="47"/>
        <v/>
      </c>
      <c r="I446" s="273" t="str">
        <f t="shared" si="48"/>
        <v/>
      </c>
      <c r="J446" s="187"/>
    </row>
    <row r="447" spans="1:10">
      <c r="A447" s="271" t="str">
        <f t="shared" si="42"/>
        <v/>
      </c>
      <c r="B447" s="272" t="str">
        <f t="shared" si="43"/>
        <v/>
      </c>
      <c r="C447" s="306" t="str">
        <f t="shared" si="44"/>
        <v/>
      </c>
      <c r="D447" s="324" t="str">
        <f t="shared" si="45"/>
        <v/>
      </c>
      <c r="E447" s="325"/>
      <c r="F447" s="325"/>
      <c r="G447" s="273" t="str">
        <f t="shared" si="46"/>
        <v/>
      </c>
      <c r="H447" s="273" t="str">
        <f t="shared" si="47"/>
        <v/>
      </c>
      <c r="I447" s="273" t="str">
        <f t="shared" si="48"/>
        <v/>
      </c>
      <c r="J447" s="187"/>
    </row>
    <row r="448" spans="1:10">
      <c r="A448" s="271" t="str">
        <f t="shared" si="42"/>
        <v/>
      </c>
      <c r="B448" s="272" t="str">
        <f t="shared" si="43"/>
        <v/>
      </c>
      <c r="C448" s="306" t="str">
        <f t="shared" si="44"/>
        <v/>
      </c>
      <c r="D448" s="324" t="str">
        <f t="shared" si="45"/>
        <v/>
      </c>
      <c r="E448" s="325"/>
      <c r="F448" s="325"/>
      <c r="G448" s="273" t="str">
        <f t="shared" si="46"/>
        <v/>
      </c>
      <c r="H448" s="273" t="str">
        <f t="shared" si="47"/>
        <v/>
      </c>
      <c r="I448" s="273" t="str">
        <f t="shared" si="48"/>
        <v/>
      </c>
      <c r="J448" s="187"/>
    </row>
    <row r="449" spans="1:10">
      <c r="A449" s="271" t="str">
        <f t="shared" si="42"/>
        <v/>
      </c>
      <c r="B449" s="272" t="str">
        <f t="shared" si="43"/>
        <v/>
      </c>
      <c r="C449" s="306" t="str">
        <f t="shared" si="44"/>
        <v/>
      </c>
      <c r="D449" s="324" t="str">
        <f t="shared" si="45"/>
        <v/>
      </c>
      <c r="E449" s="325"/>
      <c r="F449" s="325"/>
      <c r="G449" s="273" t="str">
        <f t="shared" si="46"/>
        <v/>
      </c>
      <c r="H449" s="273" t="str">
        <f t="shared" si="47"/>
        <v/>
      </c>
      <c r="I449" s="273" t="str">
        <f t="shared" si="48"/>
        <v/>
      </c>
      <c r="J449" s="187"/>
    </row>
    <row r="450" spans="1:10">
      <c r="A450" s="271" t="str">
        <f t="shared" si="42"/>
        <v/>
      </c>
      <c r="B450" s="272" t="str">
        <f t="shared" si="43"/>
        <v/>
      </c>
      <c r="C450" s="306" t="str">
        <f t="shared" si="44"/>
        <v/>
      </c>
      <c r="D450" s="324" t="str">
        <f t="shared" si="45"/>
        <v/>
      </c>
      <c r="E450" s="325"/>
      <c r="F450" s="325"/>
      <c r="G450" s="273" t="str">
        <f t="shared" si="46"/>
        <v/>
      </c>
      <c r="H450" s="273" t="str">
        <f t="shared" si="47"/>
        <v/>
      </c>
      <c r="I450" s="273" t="str">
        <f t="shared" si="48"/>
        <v/>
      </c>
      <c r="J450" s="187"/>
    </row>
    <row r="451" spans="1:10">
      <c r="A451" s="271" t="str">
        <f t="shared" si="42"/>
        <v/>
      </c>
      <c r="B451" s="272" t="str">
        <f t="shared" si="43"/>
        <v/>
      </c>
      <c r="C451" s="306" t="str">
        <f t="shared" si="44"/>
        <v/>
      </c>
      <c r="D451" s="324" t="str">
        <f t="shared" si="45"/>
        <v/>
      </c>
      <c r="E451" s="325"/>
      <c r="F451" s="325"/>
      <c r="G451" s="273" t="str">
        <f t="shared" si="46"/>
        <v/>
      </c>
      <c r="H451" s="273" t="str">
        <f t="shared" si="47"/>
        <v/>
      </c>
      <c r="I451" s="273" t="str">
        <f t="shared" si="48"/>
        <v/>
      </c>
      <c r="J451" s="187"/>
    </row>
    <row r="452" spans="1:10">
      <c r="A452" s="271" t="str">
        <f t="shared" si="42"/>
        <v/>
      </c>
      <c r="B452" s="272" t="str">
        <f t="shared" si="43"/>
        <v/>
      </c>
      <c r="C452" s="306" t="str">
        <f t="shared" si="44"/>
        <v/>
      </c>
      <c r="D452" s="324" t="str">
        <f t="shared" si="45"/>
        <v/>
      </c>
      <c r="E452" s="325"/>
      <c r="F452" s="325"/>
      <c r="G452" s="273" t="str">
        <f t="shared" si="46"/>
        <v/>
      </c>
      <c r="H452" s="273" t="str">
        <f t="shared" si="47"/>
        <v/>
      </c>
      <c r="I452" s="273" t="str">
        <f t="shared" si="48"/>
        <v/>
      </c>
      <c r="J452" s="187"/>
    </row>
    <row r="453" spans="1:10">
      <c r="A453" s="271" t="str">
        <f t="shared" si="42"/>
        <v/>
      </c>
      <c r="B453" s="272" t="str">
        <f t="shared" si="43"/>
        <v/>
      </c>
      <c r="C453" s="306" t="str">
        <f t="shared" si="44"/>
        <v/>
      </c>
      <c r="D453" s="324" t="str">
        <f t="shared" si="45"/>
        <v/>
      </c>
      <c r="E453" s="325"/>
      <c r="F453" s="325"/>
      <c r="G453" s="273" t="str">
        <f t="shared" si="46"/>
        <v/>
      </c>
      <c r="H453" s="273" t="str">
        <f t="shared" si="47"/>
        <v/>
      </c>
      <c r="I453" s="273" t="str">
        <f t="shared" si="48"/>
        <v/>
      </c>
      <c r="J453" s="187"/>
    </row>
    <row r="454" spans="1:10">
      <c r="A454" s="271" t="str">
        <f t="shared" si="42"/>
        <v/>
      </c>
      <c r="B454" s="272" t="str">
        <f t="shared" si="43"/>
        <v/>
      </c>
      <c r="C454" s="306" t="str">
        <f t="shared" si="44"/>
        <v/>
      </c>
      <c r="D454" s="324" t="str">
        <f t="shared" si="45"/>
        <v/>
      </c>
      <c r="E454" s="325"/>
      <c r="F454" s="325"/>
      <c r="G454" s="273" t="str">
        <f t="shared" si="46"/>
        <v/>
      </c>
      <c r="H454" s="273" t="str">
        <f t="shared" si="47"/>
        <v/>
      </c>
      <c r="I454" s="273" t="str">
        <f t="shared" si="48"/>
        <v/>
      </c>
      <c r="J454" s="187"/>
    </row>
    <row r="455" spans="1:10">
      <c r="A455" s="271" t="str">
        <f t="shared" si="42"/>
        <v/>
      </c>
      <c r="B455" s="272" t="str">
        <f t="shared" si="43"/>
        <v/>
      </c>
      <c r="C455" s="306" t="str">
        <f t="shared" si="44"/>
        <v/>
      </c>
      <c r="D455" s="324" t="str">
        <f t="shared" si="45"/>
        <v/>
      </c>
      <c r="E455" s="325"/>
      <c r="F455" s="325"/>
      <c r="G455" s="273" t="str">
        <f t="shared" si="46"/>
        <v/>
      </c>
      <c r="H455" s="273" t="str">
        <f t="shared" si="47"/>
        <v/>
      </c>
      <c r="I455" s="273" t="str">
        <f t="shared" si="48"/>
        <v/>
      </c>
      <c r="J455" s="187"/>
    </row>
    <row r="456" spans="1:10">
      <c r="A456" s="271" t="str">
        <f t="shared" ref="A456:A507" si="49">IF(ROW()-7&lt;=筆數,VLOOKUP(ROW()-7,日記表,3,FALSE),"")</f>
        <v/>
      </c>
      <c r="B456" s="272" t="str">
        <f t="shared" ref="B456:B507" si="50">IF(ROW()-7&lt;=筆數,VLOOKUP(ROW()-7,日記表,4,FALSE),"")</f>
        <v/>
      </c>
      <c r="C456" s="306" t="str">
        <f t="shared" ref="C456:C507" si="51">IF(ROW()-7&lt;=筆數,VLOOKUP(ROW()-7,日記表,10,FALSE),"")</f>
        <v/>
      </c>
      <c r="D456" s="324" t="str">
        <f t="shared" ref="D456:D507" si="52">IF(ROW()-7&lt;=筆數,VLOOKUP(ROW()-7,日記表,11,FALSE),"")</f>
        <v/>
      </c>
      <c r="E456" s="325"/>
      <c r="F456" s="325"/>
      <c r="G456" s="273" t="str">
        <f t="shared" ref="G456:G507" si="53">IF(ROW()-7&lt;=筆數,VLOOKUP(ROW()-7,日記表,12,FALSE),"")</f>
        <v/>
      </c>
      <c r="H456" s="273" t="str">
        <f t="shared" ref="H456:H507" si="54">IF(ROW()-7&lt;=筆數,VLOOKUP(ROW()-7,日記表,13,FALSE),"")</f>
        <v/>
      </c>
      <c r="I456" s="273" t="str">
        <f t="shared" ref="I456:I507" si="55">IF(A456="","",IF(DC="借",I455+G456-H456,I455+H456-G456))</f>
        <v/>
      </c>
      <c r="J456" s="187"/>
    </row>
    <row r="457" spans="1:10">
      <c r="A457" s="271" t="str">
        <f t="shared" si="49"/>
        <v/>
      </c>
      <c r="B457" s="272" t="str">
        <f t="shared" si="50"/>
        <v/>
      </c>
      <c r="C457" s="306" t="str">
        <f t="shared" si="51"/>
        <v/>
      </c>
      <c r="D457" s="324" t="str">
        <f t="shared" si="52"/>
        <v/>
      </c>
      <c r="E457" s="325"/>
      <c r="F457" s="325"/>
      <c r="G457" s="273" t="str">
        <f t="shared" si="53"/>
        <v/>
      </c>
      <c r="H457" s="273" t="str">
        <f t="shared" si="54"/>
        <v/>
      </c>
      <c r="I457" s="273" t="str">
        <f t="shared" si="55"/>
        <v/>
      </c>
      <c r="J457" s="187"/>
    </row>
    <row r="458" spans="1:10">
      <c r="A458" s="271" t="str">
        <f t="shared" si="49"/>
        <v/>
      </c>
      <c r="B458" s="272" t="str">
        <f t="shared" si="50"/>
        <v/>
      </c>
      <c r="C458" s="306" t="str">
        <f t="shared" si="51"/>
        <v/>
      </c>
      <c r="D458" s="324" t="str">
        <f t="shared" si="52"/>
        <v/>
      </c>
      <c r="E458" s="325"/>
      <c r="F458" s="325"/>
      <c r="G458" s="273" t="str">
        <f t="shared" si="53"/>
        <v/>
      </c>
      <c r="H458" s="273" t="str">
        <f t="shared" si="54"/>
        <v/>
      </c>
      <c r="I458" s="273" t="str">
        <f t="shared" si="55"/>
        <v/>
      </c>
      <c r="J458" s="187"/>
    </row>
    <row r="459" spans="1:10">
      <c r="A459" s="271" t="str">
        <f t="shared" si="49"/>
        <v/>
      </c>
      <c r="B459" s="272" t="str">
        <f t="shared" si="50"/>
        <v/>
      </c>
      <c r="C459" s="306" t="str">
        <f t="shared" si="51"/>
        <v/>
      </c>
      <c r="D459" s="324" t="str">
        <f t="shared" si="52"/>
        <v/>
      </c>
      <c r="E459" s="325"/>
      <c r="F459" s="325"/>
      <c r="G459" s="273" t="str">
        <f t="shared" si="53"/>
        <v/>
      </c>
      <c r="H459" s="273" t="str">
        <f t="shared" si="54"/>
        <v/>
      </c>
      <c r="I459" s="273" t="str">
        <f t="shared" si="55"/>
        <v/>
      </c>
      <c r="J459" s="187"/>
    </row>
    <row r="460" spans="1:10">
      <c r="A460" s="271" t="str">
        <f t="shared" si="49"/>
        <v/>
      </c>
      <c r="B460" s="272" t="str">
        <f t="shared" si="50"/>
        <v/>
      </c>
      <c r="C460" s="306" t="str">
        <f t="shared" si="51"/>
        <v/>
      </c>
      <c r="D460" s="324" t="str">
        <f t="shared" si="52"/>
        <v/>
      </c>
      <c r="E460" s="325"/>
      <c r="F460" s="325"/>
      <c r="G460" s="273" t="str">
        <f t="shared" si="53"/>
        <v/>
      </c>
      <c r="H460" s="273" t="str">
        <f t="shared" si="54"/>
        <v/>
      </c>
      <c r="I460" s="273" t="str">
        <f t="shared" si="55"/>
        <v/>
      </c>
      <c r="J460" s="187"/>
    </row>
    <row r="461" spans="1:10">
      <c r="A461" s="271" t="str">
        <f t="shared" si="49"/>
        <v/>
      </c>
      <c r="B461" s="272" t="str">
        <f t="shared" si="50"/>
        <v/>
      </c>
      <c r="C461" s="306" t="str">
        <f t="shared" si="51"/>
        <v/>
      </c>
      <c r="D461" s="324" t="str">
        <f t="shared" si="52"/>
        <v/>
      </c>
      <c r="E461" s="325"/>
      <c r="F461" s="325"/>
      <c r="G461" s="273" t="str">
        <f t="shared" si="53"/>
        <v/>
      </c>
      <c r="H461" s="273" t="str">
        <f t="shared" si="54"/>
        <v/>
      </c>
      <c r="I461" s="273" t="str">
        <f t="shared" si="55"/>
        <v/>
      </c>
      <c r="J461" s="187"/>
    </row>
    <row r="462" spans="1:10">
      <c r="A462" s="271" t="str">
        <f t="shared" si="49"/>
        <v/>
      </c>
      <c r="B462" s="272" t="str">
        <f t="shared" si="50"/>
        <v/>
      </c>
      <c r="C462" s="306" t="str">
        <f t="shared" si="51"/>
        <v/>
      </c>
      <c r="D462" s="324" t="str">
        <f t="shared" si="52"/>
        <v/>
      </c>
      <c r="E462" s="325"/>
      <c r="F462" s="325"/>
      <c r="G462" s="273" t="str">
        <f t="shared" si="53"/>
        <v/>
      </c>
      <c r="H462" s="273" t="str">
        <f t="shared" si="54"/>
        <v/>
      </c>
      <c r="I462" s="273" t="str">
        <f t="shared" si="55"/>
        <v/>
      </c>
      <c r="J462" s="187"/>
    </row>
    <row r="463" spans="1:10">
      <c r="A463" s="271" t="str">
        <f t="shared" si="49"/>
        <v/>
      </c>
      <c r="B463" s="272" t="str">
        <f t="shared" si="50"/>
        <v/>
      </c>
      <c r="C463" s="306" t="str">
        <f t="shared" si="51"/>
        <v/>
      </c>
      <c r="D463" s="324" t="str">
        <f t="shared" si="52"/>
        <v/>
      </c>
      <c r="E463" s="325"/>
      <c r="F463" s="325"/>
      <c r="G463" s="273" t="str">
        <f t="shared" si="53"/>
        <v/>
      </c>
      <c r="H463" s="273" t="str">
        <f t="shared" si="54"/>
        <v/>
      </c>
      <c r="I463" s="273" t="str">
        <f t="shared" si="55"/>
        <v/>
      </c>
      <c r="J463" s="187"/>
    </row>
    <row r="464" spans="1:10">
      <c r="A464" s="271" t="str">
        <f t="shared" si="49"/>
        <v/>
      </c>
      <c r="B464" s="272" t="str">
        <f t="shared" si="50"/>
        <v/>
      </c>
      <c r="C464" s="306" t="str">
        <f t="shared" si="51"/>
        <v/>
      </c>
      <c r="D464" s="324" t="str">
        <f t="shared" si="52"/>
        <v/>
      </c>
      <c r="E464" s="325"/>
      <c r="F464" s="325"/>
      <c r="G464" s="273" t="str">
        <f t="shared" si="53"/>
        <v/>
      </c>
      <c r="H464" s="273" t="str">
        <f t="shared" si="54"/>
        <v/>
      </c>
      <c r="I464" s="273" t="str">
        <f t="shared" si="55"/>
        <v/>
      </c>
      <c r="J464" s="187"/>
    </row>
    <row r="465" spans="1:10">
      <c r="A465" s="271" t="str">
        <f t="shared" si="49"/>
        <v/>
      </c>
      <c r="B465" s="272" t="str">
        <f t="shared" si="50"/>
        <v/>
      </c>
      <c r="C465" s="306" t="str">
        <f t="shared" si="51"/>
        <v/>
      </c>
      <c r="D465" s="324" t="str">
        <f t="shared" si="52"/>
        <v/>
      </c>
      <c r="E465" s="325"/>
      <c r="F465" s="325"/>
      <c r="G465" s="273" t="str">
        <f t="shared" si="53"/>
        <v/>
      </c>
      <c r="H465" s="273" t="str">
        <f t="shared" si="54"/>
        <v/>
      </c>
      <c r="I465" s="273" t="str">
        <f t="shared" si="55"/>
        <v/>
      </c>
      <c r="J465" s="187"/>
    </row>
    <row r="466" spans="1:10">
      <c r="A466" s="271" t="str">
        <f t="shared" si="49"/>
        <v/>
      </c>
      <c r="B466" s="272" t="str">
        <f t="shared" si="50"/>
        <v/>
      </c>
      <c r="C466" s="306" t="str">
        <f t="shared" si="51"/>
        <v/>
      </c>
      <c r="D466" s="324" t="str">
        <f t="shared" si="52"/>
        <v/>
      </c>
      <c r="E466" s="325"/>
      <c r="F466" s="325"/>
      <c r="G466" s="273" t="str">
        <f t="shared" si="53"/>
        <v/>
      </c>
      <c r="H466" s="273" t="str">
        <f t="shared" si="54"/>
        <v/>
      </c>
      <c r="I466" s="273" t="str">
        <f t="shared" si="55"/>
        <v/>
      </c>
      <c r="J466" s="187"/>
    </row>
    <row r="467" spans="1:10">
      <c r="A467" s="271" t="str">
        <f t="shared" si="49"/>
        <v/>
      </c>
      <c r="B467" s="272" t="str">
        <f t="shared" si="50"/>
        <v/>
      </c>
      <c r="C467" s="306" t="str">
        <f t="shared" si="51"/>
        <v/>
      </c>
      <c r="D467" s="324" t="str">
        <f t="shared" si="52"/>
        <v/>
      </c>
      <c r="E467" s="325"/>
      <c r="F467" s="325"/>
      <c r="G467" s="273" t="str">
        <f t="shared" si="53"/>
        <v/>
      </c>
      <c r="H467" s="273" t="str">
        <f t="shared" si="54"/>
        <v/>
      </c>
      <c r="I467" s="273" t="str">
        <f t="shared" si="55"/>
        <v/>
      </c>
      <c r="J467" s="187"/>
    </row>
    <row r="468" spans="1:10">
      <c r="A468" s="271" t="str">
        <f t="shared" si="49"/>
        <v/>
      </c>
      <c r="B468" s="272" t="str">
        <f t="shared" si="50"/>
        <v/>
      </c>
      <c r="C468" s="306" t="str">
        <f t="shared" si="51"/>
        <v/>
      </c>
      <c r="D468" s="324" t="str">
        <f t="shared" si="52"/>
        <v/>
      </c>
      <c r="E468" s="325"/>
      <c r="F468" s="325"/>
      <c r="G468" s="273" t="str">
        <f t="shared" si="53"/>
        <v/>
      </c>
      <c r="H468" s="273" t="str">
        <f t="shared" si="54"/>
        <v/>
      </c>
      <c r="I468" s="273" t="str">
        <f t="shared" si="55"/>
        <v/>
      </c>
      <c r="J468" s="187"/>
    </row>
    <row r="469" spans="1:10">
      <c r="A469" s="271" t="str">
        <f t="shared" si="49"/>
        <v/>
      </c>
      <c r="B469" s="272" t="str">
        <f t="shared" si="50"/>
        <v/>
      </c>
      <c r="C469" s="306" t="str">
        <f t="shared" si="51"/>
        <v/>
      </c>
      <c r="D469" s="324" t="str">
        <f t="shared" si="52"/>
        <v/>
      </c>
      <c r="E469" s="325"/>
      <c r="F469" s="325"/>
      <c r="G469" s="273" t="str">
        <f t="shared" si="53"/>
        <v/>
      </c>
      <c r="H469" s="273" t="str">
        <f t="shared" si="54"/>
        <v/>
      </c>
      <c r="I469" s="273" t="str">
        <f t="shared" si="55"/>
        <v/>
      </c>
      <c r="J469" s="187"/>
    </row>
    <row r="470" spans="1:10">
      <c r="A470" s="271" t="str">
        <f t="shared" si="49"/>
        <v/>
      </c>
      <c r="B470" s="272" t="str">
        <f t="shared" si="50"/>
        <v/>
      </c>
      <c r="C470" s="306" t="str">
        <f t="shared" si="51"/>
        <v/>
      </c>
      <c r="D470" s="324" t="str">
        <f t="shared" si="52"/>
        <v/>
      </c>
      <c r="E470" s="325"/>
      <c r="F470" s="325"/>
      <c r="G470" s="273" t="str">
        <f t="shared" si="53"/>
        <v/>
      </c>
      <c r="H470" s="273" t="str">
        <f t="shared" si="54"/>
        <v/>
      </c>
      <c r="I470" s="273" t="str">
        <f t="shared" si="55"/>
        <v/>
      </c>
      <c r="J470" s="187"/>
    </row>
    <row r="471" spans="1:10">
      <c r="A471" s="271" t="str">
        <f t="shared" si="49"/>
        <v/>
      </c>
      <c r="B471" s="272" t="str">
        <f t="shared" si="50"/>
        <v/>
      </c>
      <c r="C471" s="306" t="str">
        <f t="shared" si="51"/>
        <v/>
      </c>
      <c r="D471" s="324" t="str">
        <f t="shared" si="52"/>
        <v/>
      </c>
      <c r="E471" s="325"/>
      <c r="F471" s="325"/>
      <c r="G471" s="273" t="str">
        <f t="shared" si="53"/>
        <v/>
      </c>
      <c r="H471" s="273" t="str">
        <f t="shared" si="54"/>
        <v/>
      </c>
      <c r="I471" s="273" t="str">
        <f t="shared" si="55"/>
        <v/>
      </c>
      <c r="J471" s="187"/>
    </row>
    <row r="472" spans="1:10">
      <c r="A472" s="271" t="str">
        <f t="shared" si="49"/>
        <v/>
      </c>
      <c r="B472" s="272" t="str">
        <f t="shared" si="50"/>
        <v/>
      </c>
      <c r="C472" s="306" t="str">
        <f t="shared" si="51"/>
        <v/>
      </c>
      <c r="D472" s="324" t="str">
        <f t="shared" si="52"/>
        <v/>
      </c>
      <c r="E472" s="325"/>
      <c r="F472" s="325"/>
      <c r="G472" s="273" t="str">
        <f t="shared" si="53"/>
        <v/>
      </c>
      <c r="H472" s="273" t="str">
        <f t="shared" si="54"/>
        <v/>
      </c>
      <c r="I472" s="273" t="str">
        <f t="shared" si="55"/>
        <v/>
      </c>
      <c r="J472" s="187"/>
    </row>
    <row r="473" spans="1:10">
      <c r="A473" s="271" t="str">
        <f t="shared" si="49"/>
        <v/>
      </c>
      <c r="B473" s="272" t="str">
        <f t="shared" si="50"/>
        <v/>
      </c>
      <c r="C473" s="306" t="str">
        <f t="shared" si="51"/>
        <v/>
      </c>
      <c r="D473" s="324" t="str">
        <f t="shared" si="52"/>
        <v/>
      </c>
      <c r="E473" s="325"/>
      <c r="F473" s="325"/>
      <c r="G473" s="273" t="str">
        <f t="shared" si="53"/>
        <v/>
      </c>
      <c r="H473" s="273" t="str">
        <f t="shared" si="54"/>
        <v/>
      </c>
      <c r="I473" s="273" t="str">
        <f t="shared" si="55"/>
        <v/>
      </c>
      <c r="J473" s="187"/>
    </row>
    <row r="474" spans="1:10">
      <c r="A474" s="271" t="str">
        <f t="shared" si="49"/>
        <v/>
      </c>
      <c r="B474" s="272" t="str">
        <f t="shared" si="50"/>
        <v/>
      </c>
      <c r="C474" s="306" t="str">
        <f t="shared" si="51"/>
        <v/>
      </c>
      <c r="D474" s="324" t="str">
        <f t="shared" si="52"/>
        <v/>
      </c>
      <c r="E474" s="325"/>
      <c r="F474" s="325"/>
      <c r="G474" s="273" t="str">
        <f t="shared" si="53"/>
        <v/>
      </c>
      <c r="H474" s="273" t="str">
        <f t="shared" si="54"/>
        <v/>
      </c>
      <c r="I474" s="273" t="str">
        <f t="shared" si="55"/>
        <v/>
      </c>
      <c r="J474" s="187"/>
    </row>
    <row r="475" spans="1:10">
      <c r="A475" s="271" t="str">
        <f t="shared" si="49"/>
        <v/>
      </c>
      <c r="B475" s="272" t="str">
        <f t="shared" si="50"/>
        <v/>
      </c>
      <c r="C475" s="306" t="str">
        <f t="shared" si="51"/>
        <v/>
      </c>
      <c r="D475" s="324" t="str">
        <f t="shared" si="52"/>
        <v/>
      </c>
      <c r="E475" s="325"/>
      <c r="F475" s="325"/>
      <c r="G475" s="273" t="str">
        <f t="shared" si="53"/>
        <v/>
      </c>
      <c r="H475" s="273" t="str">
        <f t="shared" si="54"/>
        <v/>
      </c>
      <c r="I475" s="273" t="str">
        <f t="shared" si="55"/>
        <v/>
      </c>
      <c r="J475" s="187"/>
    </row>
    <row r="476" spans="1:10">
      <c r="A476" s="271" t="str">
        <f t="shared" si="49"/>
        <v/>
      </c>
      <c r="B476" s="272" t="str">
        <f t="shared" si="50"/>
        <v/>
      </c>
      <c r="C476" s="306" t="str">
        <f t="shared" si="51"/>
        <v/>
      </c>
      <c r="D476" s="324" t="str">
        <f t="shared" si="52"/>
        <v/>
      </c>
      <c r="E476" s="325"/>
      <c r="F476" s="325"/>
      <c r="G476" s="273" t="str">
        <f t="shared" si="53"/>
        <v/>
      </c>
      <c r="H476" s="273" t="str">
        <f t="shared" si="54"/>
        <v/>
      </c>
      <c r="I476" s="273" t="str">
        <f t="shared" si="55"/>
        <v/>
      </c>
      <c r="J476" s="187"/>
    </row>
    <row r="477" spans="1:10">
      <c r="A477" s="271" t="str">
        <f t="shared" si="49"/>
        <v/>
      </c>
      <c r="B477" s="272" t="str">
        <f t="shared" si="50"/>
        <v/>
      </c>
      <c r="C477" s="306" t="str">
        <f t="shared" si="51"/>
        <v/>
      </c>
      <c r="D477" s="324" t="str">
        <f t="shared" si="52"/>
        <v/>
      </c>
      <c r="E477" s="325"/>
      <c r="F477" s="325"/>
      <c r="G477" s="273" t="str">
        <f t="shared" si="53"/>
        <v/>
      </c>
      <c r="H477" s="273" t="str">
        <f t="shared" si="54"/>
        <v/>
      </c>
      <c r="I477" s="273" t="str">
        <f t="shared" si="55"/>
        <v/>
      </c>
      <c r="J477" s="187"/>
    </row>
    <row r="478" spans="1:10">
      <c r="A478" s="271" t="str">
        <f t="shared" si="49"/>
        <v/>
      </c>
      <c r="B478" s="272" t="str">
        <f t="shared" si="50"/>
        <v/>
      </c>
      <c r="C478" s="306" t="str">
        <f t="shared" si="51"/>
        <v/>
      </c>
      <c r="D478" s="324" t="str">
        <f t="shared" si="52"/>
        <v/>
      </c>
      <c r="E478" s="325"/>
      <c r="F478" s="325"/>
      <c r="G478" s="273" t="str">
        <f t="shared" si="53"/>
        <v/>
      </c>
      <c r="H478" s="273" t="str">
        <f t="shared" si="54"/>
        <v/>
      </c>
      <c r="I478" s="273" t="str">
        <f t="shared" si="55"/>
        <v/>
      </c>
      <c r="J478" s="187"/>
    </row>
    <row r="479" spans="1:10">
      <c r="A479" s="271" t="str">
        <f t="shared" si="49"/>
        <v/>
      </c>
      <c r="B479" s="272" t="str">
        <f t="shared" si="50"/>
        <v/>
      </c>
      <c r="C479" s="306" t="str">
        <f t="shared" si="51"/>
        <v/>
      </c>
      <c r="D479" s="324" t="str">
        <f t="shared" si="52"/>
        <v/>
      </c>
      <c r="E479" s="325"/>
      <c r="F479" s="325"/>
      <c r="G479" s="273" t="str">
        <f t="shared" si="53"/>
        <v/>
      </c>
      <c r="H479" s="273" t="str">
        <f t="shared" si="54"/>
        <v/>
      </c>
      <c r="I479" s="273" t="str">
        <f t="shared" si="55"/>
        <v/>
      </c>
      <c r="J479" s="187"/>
    </row>
    <row r="480" spans="1:10">
      <c r="A480" s="271" t="str">
        <f t="shared" si="49"/>
        <v/>
      </c>
      <c r="B480" s="272" t="str">
        <f t="shared" si="50"/>
        <v/>
      </c>
      <c r="C480" s="306" t="str">
        <f t="shared" si="51"/>
        <v/>
      </c>
      <c r="D480" s="324" t="str">
        <f t="shared" si="52"/>
        <v/>
      </c>
      <c r="E480" s="325"/>
      <c r="F480" s="325"/>
      <c r="G480" s="273" t="str">
        <f t="shared" si="53"/>
        <v/>
      </c>
      <c r="H480" s="273" t="str">
        <f t="shared" si="54"/>
        <v/>
      </c>
      <c r="I480" s="273" t="str">
        <f t="shared" si="55"/>
        <v/>
      </c>
      <c r="J480" s="187"/>
    </row>
    <row r="481" spans="1:10">
      <c r="A481" s="271" t="str">
        <f t="shared" si="49"/>
        <v/>
      </c>
      <c r="B481" s="272" t="str">
        <f t="shared" si="50"/>
        <v/>
      </c>
      <c r="C481" s="306" t="str">
        <f t="shared" si="51"/>
        <v/>
      </c>
      <c r="D481" s="324" t="str">
        <f t="shared" si="52"/>
        <v/>
      </c>
      <c r="E481" s="325"/>
      <c r="F481" s="325"/>
      <c r="G481" s="273" t="str">
        <f t="shared" si="53"/>
        <v/>
      </c>
      <c r="H481" s="273" t="str">
        <f t="shared" si="54"/>
        <v/>
      </c>
      <c r="I481" s="273" t="str">
        <f t="shared" si="55"/>
        <v/>
      </c>
      <c r="J481" s="187"/>
    </row>
    <row r="482" spans="1:10">
      <c r="A482" s="271" t="str">
        <f t="shared" si="49"/>
        <v/>
      </c>
      <c r="B482" s="272" t="str">
        <f t="shared" si="50"/>
        <v/>
      </c>
      <c r="C482" s="306" t="str">
        <f t="shared" si="51"/>
        <v/>
      </c>
      <c r="D482" s="324" t="str">
        <f t="shared" si="52"/>
        <v/>
      </c>
      <c r="E482" s="325"/>
      <c r="F482" s="325"/>
      <c r="G482" s="273" t="str">
        <f t="shared" si="53"/>
        <v/>
      </c>
      <c r="H482" s="273" t="str">
        <f t="shared" si="54"/>
        <v/>
      </c>
      <c r="I482" s="273" t="str">
        <f t="shared" si="55"/>
        <v/>
      </c>
      <c r="J482" s="187"/>
    </row>
    <row r="483" spans="1:10">
      <c r="A483" s="271" t="str">
        <f t="shared" si="49"/>
        <v/>
      </c>
      <c r="B483" s="272" t="str">
        <f t="shared" si="50"/>
        <v/>
      </c>
      <c r="C483" s="306" t="str">
        <f t="shared" si="51"/>
        <v/>
      </c>
      <c r="D483" s="324" t="str">
        <f t="shared" si="52"/>
        <v/>
      </c>
      <c r="E483" s="325"/>
      <c r="F483" s="325"/>
      <c r="G483" s="273" t="str">
        <f t="shared" si="53"/>
        <v/>
      </c>
      <c r="H483" s="273" t="str">
        <f t="shared" si="54"/>
        <v/>
      </c>
      <c r="I483" s="273" t="str">
        <f t="shared" si="55"/>
        <v/>
      </c>
      <c r="J483" s="187"/>
    </row>
    <row r="484" spans="1:10">
      <c r="A484" s="271" t="str">
        <f t="shared" si="49"/>
        <v/>
      </c>
      <c r="B484" s="272" t="str">
        <f t="shared" si="50"/>
        <v/>
      </c>
      <c r="C484" s="306" t="str">
        <f t="shared" si="51"/>
        <v/>
      </c>
      <c r="D484" s="324" t="str">
        <f t="shared" si="52"/>
        <v/>
      </c>
      <c r="E484" s="325"/>
      <c r="F484" s="325"/>
      <c r="G484" s="273" t="str">
        <f t="shared" si="53"/>
        <v/>
      </c>
      <c r="H484" s="273" t="str">
        <f t="shared" si="54"/>
        <v/>
      </c>
      <c r="I484" s="273" t="str">
        <f t="shared" si="55"/>
        <v/>
      </c>
      <c r="J484" s="187"/>
    </row>
    <row r="485" spans="1:10">
      <c r="A485" s="271" t="str">
        <f t="shared" si="49"/>
        <v/>
      </c>
      <c r="B485" s="272" t="str">
        <f t="shared" si="50"/>
        <v/>
      </c>
      <c r="C485" s="306" t="str">
        <f t="shared" si="51"/>
        <v/>
      </c>
      <c r="D485" s="324" t="str">
        <f t="shared" si="52"/>
        <v/>
      </c>
      <c r="E485" s="325"/>
      <c r="F485" s="325"/>
      <c r="G485" s="273" t="str">
        <f t="shared" si="53"/>
        <v/>
      </c>
      <c r="H485" s="273" t="str">
        <f t="shared" si="54"/>
        <v/>
      </c>
      <c r="I485" s="273" t="str">
        <f t="shared" si="55"/>
        <v/>
      </c>
      <c r="J485" s="187"/>
    </row>
    <row r="486" spans="1:10">
      <c r="A486" s="271" t="str">
        <f t="shared" si="49"/>
        <v/>
      </c>
      <c r="B486" s="272" t="str">
        <f t="shared" si="50"/>
        <v/>
      </c>
      <c r="C486" s="306" t="str">
        <f t="shared" si="51"/>
        <v/>
      </c>
      <c r="D486" s="324" t="str">
        <f t="shared" si="52"/>
        <v/>
      </c>
      <c r="E486" s="325"/>
      <c r="F486" s="325"/>
      <c r="G486" s="273" t="str">
        <f t="shared" si="53"/>
        <v/>
      </c>
      <c r="H486" s="273" t="str">
        <f t="shared" si="54"/>
        <v/>
      </c>
      <c r="I486" s="273" t="str">
        <f t="shared" si="55"/>
        <v/>
      </c>
      <c r="J486" s="187"/>
    </row>
    <row r="487" spans="1:10">
      <c r="A487" s="271" t="str">
        <f t="shared" si="49"/>
        <v/>
      </c>
      <c r="B487" s="272" t="str">
        <f t="shared" si="50"/>
        <v/>
      </c>
      <c r="C487" s="306" t="str">
        <f t="shared" si="51"/>
        <v/>
      </c>
      <c r="D487" s="324" t="str">
        <f t="shared" si="52"/>
        <v/>
      </c>
      <c r="E487" s="325"/>
      <c r="F487" s="325"/>
      <c r="G487" s="273" t="str">
        <f t="shared" si="53"/>
        <v/>
      </c>
      <c r="H487" s="273" t="str">
        <f t="shared" si="54"/>
        <v/>
      </c>
      <c r="I487" s="273" t="str">
        <f t="shared" si="55"/>
        <v/>
      </c>
      <c r="J487" s="187"/>
    </row>
    <row r="488" spans="1:10">
      <c r="A488" s="271" t="str">
        <f t="shared" si="49"/>
        <v/>
      </c>
      <c r="B488" s="272" t="str">
        <f t="shared" si="50"/>
        <v/>
      </c>
      <c r="C488" s="306" t="str">
        <f t="shared" si="51"/>
        <v/>
      </c>
      <c r="D488" s="324" t="str">
        <f t="shared" si="52"/>
        <v/>
      </c>
      <c r="E488" s="325"/>
      <c r="F488" s="325"/>
      <c r="G488" s="273" t="str">
        <f t="shared" si="53"/>
        <v/>
      </c>
      <c r="H488" s="273" t="str">
        <f t="shared" si="54"/>
        <v/>
      </c>
      <c r="I488" s="273" t="str">
        <f t="shared" si="55"/>
        <v/>
      </c>
      <c r="J488" s="187"/>
    </row>
    <row r="489" spans="1:10">
      <c r="A489" s="271" t="str">
        <f t="shared" si="49"/>
        <v/>
      </c>
      <c r="B489" s="272" t="str">
        <f t="shared" si="50"/>
        <v/>
      </c>
      <c r="C489" s="306" t="str">
        <f t="shared" si="51"/>
        <v/>
      </c>
      <c r="D489" s="324" t="str">
        <f t="shared" si="52"/>
        <v/>
      </c>
      <c r="E489" s="325"/>
      <c r="F489" s="325"/>
      <c r="G489" s="273" t="str">
        <f t="shared" si="53"/>
        <v/>
      </c>
      <c r="H489" s="273" t="str">
        <f t="shared" si="54"/>
        <v/>
      </c>
      <c r="I489" s="273" t="str">
        <f t="shared" si="55"/>
        <v/>
      </c>
      <c r="J489" s="187"/>
    </row>
    <row r="490" spans="1:10">
      <c r="A490" s="271" t="str">
        <f t="shared" si="49"/>
        <v/>
      </c>
      <c r="B490" s="272" t="str">
        <f t="shared" si="50"/>
        <v/>
      </c>
      <c r="C490" s="306" t="str">
        <f t="shared" si="51"/>
        <v/>
      </c>
      <c r="D490" s="324" t="str">
        <f t="shared" si="52"/>
        <v/>
      </c>
      <c r="E490" s="325"/>
      <c r="F490" s="325"/>
      <c r="G490" s="273" t="str">
        <f t="shared" si="53"/>
        <v/>
      </c>
      <c r="H490" s="273" t="str">
        <f t="shared" si="54"/>
        <v/>
      </c>
      <c r="I490" s="273" t="str">
        <f t="shared" si="55"/>
        <v/>
      </c>
      <c r="J490" s="187"/>
    </row>
    <row r="491" spans="1:10">
      <c r="A491" s="271" t="str">
        <f t="shared" si="49"/>
        <v/>
      </c>
      <c r="B491" s="272" t="str">
        <f t="shared" si="50"/>
        <v/>
      </c>
      <c r="C491" s="306" t="str">
        <f t="shared" si="51"/>
        <v/>
      </c>
      <c r="D491" s="324" t="str">
        <f t="shared" si="52"/>
        <v/>
      </c>
      <c r="E491" s="325"/>
      <c r="F491" s="325"/>
      <c r="G491" s="273" t="str">
        <f t="shared" si="53"/>
        <v/>
      </c>
      <c r="H491" s="273" t="str">
        <f t="shared" si="54"/>
        <v/>
      </c>
      <c r="I491" s="273" t="str">
        <f t="shared" si="55"/>
        <v/>
      </c>
      <c r="J491" s="187"/>
    </row>
    <row r="492" spans="1:10">
      <c r="A492" s="271" t="str">
        <f t="shared" si="49"/>
        <v/>
      </c>
      <c r="B492" s="272" t="str">
        <f t="shared" si="50"/>
        <v/>
      </c>
      <c r="C492" s="306" t="str">
        <f t="shared" si="51"/>
        <v/>
      </c>
      <c r="D492" s="324" t="str">
        <f t="shared" si="52"/>
        <v/>
      </c>
      <c r="E492" s="325"/>
      <c r="F492" s="325"/>
      <c r="G492" s="273" t="str">
        <f t="shared" si="53"/>
        <v/>
      </c>
      <c r="H492" s="273" t="str">
        <f t="shared" si="54"/>
        <v/>
      </c>
      <c r="I492" s="273" t="str">
        <f t="shared" si="55"/>
        <v/>
      </c>
      <c r="J492" s="187"/>
    </row>
    <row r="493" spans="1:10">
      <c r="A493" s="271" t="str">
        <f t="shared" si="49"/>
        <v/>
      </c>
      <c r="B493" s="272" t="str">
        <f t="shared" si="50"/>
        <v/>
      </c>
      <c r="C493" s="306" t="str">
        <f t="shared" si="51"/>
        <v/>
      </c>
      <c r="D493" s="324" t="str">
        <f t="shared" si="52"/>
        <v/>
      </c>
      <c r="E493" s="325"/>
      <c r="F493" s="325"/>
      <c r="G493" s="273" t="str">
        <f t="shared" si="53"/>
        <v/>
      </c>
      <c r="H493" s="273" t="str">
        <f t="shared" si="54"/>
        <v/>
      </c>
      <c r="I493" s="273" t="str">
        <f t="shared" si="55"/>
        <v/>
      </c>
      <c r="J493" s="187"/>
    </row>
    <row r="494" spans="1:10">
      <c r="A494" s="271" t="str">
        <f t="shared" si="49"/>
        <v/>
      </c>
      <c r="B494" s="272" t="str">
        <f t="shared" si="50"/>
        <v/>
      </c>
      <c r="C494" s="306" t="str">
        <f t="shared" si="51"/>
        <v/>
      </c>
      <c r="D494" s="324" t="str">
        <f t="shared" si="52"/>
        <v/>
      </c>
      <c r="E494" s="325"/>
      <c r="F494" s="325"/>
      <c r="G494" s="273" t="str">
        <f t="shared" si="53"/>
        <v/>
      </c>
      <c r="H494" s="273" t="str">
        <f t="shared" si="54"/>
        <v/>
      </c>
      <c r="I494" s="273" t="str">
        <f t="shared" si="55"/>
        <v/>
      </c>
      <c r="J494" s="187"/>
    </row>
    <row r="495" spans="1:10">
      <c r="A495" s="271" t="str">
        <f t="shared" si="49"/>
        <v/>
      </c>
      <c r="B495" s="272" t="str">
        <f t="shared" si="50"/>
        <v/>
      </c>
      <c r="C495" s="306" t="str">
        <f t="shared" si="51"/>
        <v/>
      </c>
      <c r="D495" s="324" t="str">
        <f t="shared" si="52"/>
        <v/>
      </c>
      <c r="E495" s="325"/>
      <c r="F495" s="325"/>
      <c r="G495" s="273" t="str">
        <f t="shared" si="53"/>
        <v/>
      </c>
      <c r="H495" s="273" t="str">
        <f t="shared" si="54"/>
        <v/>
      </c>
      <c r="I495" s="273" t="str">
        <f t="shared" si="55"/>
        <v/>
      </c>
      <c r="J495" s="187"/>
    </row>
    <row r="496" spans="1:10">
      <c r="A496" s="271" t="str">
        <f t="shared" si="49"/>
        <v/>
      </c>
      <c r="B496" s="272" t="str">
        <f t="shared" si="50"/>
        <v/>
      </c>
      <c r="C496" s="306" t="str">
        <f t="shared" si="51"/>
        <v/>
      </c>
      <c r="D496" s="324" t="str">
        <f t="shared" si="52"/>
        <v/>
      </c>
      <c r="E496" s="325"/>
      <c r="F496" s="325"/>
      <c r="G496" s="273" t="str">
        <f t="shared" si="53"/>
        <v/>
      </c>
      <c r="H496" s="273" t="str">
        <f t="shared" si="54"/>
        <v/>
      </c>
      <c r="I496" s="273" t="str">
        <f t="shared" si="55"/>
        <v/>
      </c>
      <c r="J496" s="187"/>
    </row>
    <row r="497" spans="1:10">
      <c r="A497" s="271" t="str">
        <f t="shared" si="49"/>
        <v/>
      </c>
      <c r="B497" s="272" t="str">
        <f t="shared" si="50"/>
        <v/>
      </c>
      <c r="C497" s="306" t="str">
        <f t="shared" si="51"/>
        <v/>
      </c>
      <c r="D497" s="324" t="str">
        <f t="shared" si="52"/>
        <v/>
      </c>
      <c r="E497" s="325"/>
      <c r="F497" s="325"/>
      <c r="G497" s="273" t="str">
        <f t="shared" si="53"/>
        <v/>
      </c>
      <c r="H497" s="273" t="str">
        <f t="shared" si="54"/>
        <v/>
      </c>
      <c r="I497" s="273" t="str">
        <f t="shared" si="55"/>
        <v/>
      </c>
      <c r="J497" s="187"/>
    </row>
    <row r="498" spans="1:10">
      <c r="A498" s="271" t="str">
        <f t="shared" si="49"/>
        <v/>
      </c>
      <c r="B498" s="272" t="str">
        <f t="shared" si="50"/>
        <v/>
      </c>
      <c r="C498" s="306" t="str">
        <f t="shared" si="51"/>
        <v/>
      </c>
      <c r="D498" s="324" t="str">
        <f t="shared" si="52"/>
        <v/>
      </c>
      <c r="E498" s="325"/>
      <c r="F498" s="325"/>
      <c r="G498" s="273" t="str">
        <f t="shared" si="53"/>
        <v/>
      </c>
      <c r="H498" s="273" t="str">
        <f t="shared" si="54"/>
        <v/>
      </c>
      <c r="I498" s="273" t="str">
        <f t="shared" si="55"/>
        <v/>
      </c>
      <c r="J498" s="187"/>
    </row>
    <row r="499" spans="1:10">
      <c r="A499" s="271" t="str">
        <f t="shared" si="49"/>
        <v/>
      </c>
      <c r="B499" s="272" t="str">
        <f t="shared" si="50"/>
        <v/>
      </c>
      <c r="C499" s="306" t="str">
        <f t="shared" si="51"/>
        <v/>
      </c>
      <c r="D499" s="324" t="str">
        <f t="shared" si="52"/>
        <v/>
      </c>
      <c r="E499" s="325"/>
      <c r="F499" s="325"/>
      <c r="G499" s="273" t="str">
        <f t="shared" si="53"/>
        <v/>
      </c>
      <c r="H499" s="273" t="str">
        <f t="shared" si="54"/>
        <v/>
      </c>
      <c r="I499" s="273" t="str">
        <f t="shared" si="55"/>
        <v/>
      </c>
      <c r="J499" s="187"/>
    </row>
    <row r="500" spans="1:10">
      <c r="A500" s="271" t="str">
        <f t="shared" si="49"/>
        <v/>
      </c>
      <c r="B500" s="272" t="str">
        <f t="shared" si="50"/>
        <v/>
      </c>
      <c r="C500" s="306" t="str">
        <f t="shared" si="51"/>
        <v/>
      </c>
      <c r="D500" s="324" t="str">
        <f t="shared" si="52"/>
        <v/>
      </c>
      <c r="E500" s="325"/>
      <c r="F500" s="325"/>
      <c r="G500" s="273" t="str">
        <f t="shared" si="53"/>
        <v/>
      </c>
      <c r="H500" s="273" t="str">
        <f t="shared" si="54"/>
        <v/>
      </c>
      <c r="I500" s="273" t="str">
        <f t="shared" si="55"/>
        <v/>
      </c>
      <c r="J500" s="187"/>
    </row>
    <row r="501" spans="1:10">
      <c r="A501" s="271" t="str">
        <f t="shared" si="49"/>
        <v/>
      </c>
      <c r="B501" s="272" t="str">
        <f t="shared" si="50"/>
        <v/>
      </c>
      <c r="C501" s="306" t="str">
        <f t="shared" si="51"/>
        <v/>
      </c>
      <c r="D501" s="324" t="str">
        <f t="shared" si="52"/>
        <v/>
      </c>
      <c r="E501" s="325"/>
      <c r="F501" s="325"/>
      <c r="G501" s="273" t="str">
        <f t="shared" si="53"/>
        <v/>
      </c>
      <c r="H501" s="273" t="str">
        <f t="shared" si="54"/>
        <v/>
      </c>
      <c r="I501" s="273" t="str">
        <f t="shared" si="55"/>
        <v/>
      </c>
      <c r="J501" s="187"/>
    </row>
    <row r="502" spans="1:10">
      <c r="A502" s="271" t="str">
        <f t="shared" si="49"/>
        <v/>
      </c>
      <c r="B502" s="272" t="str">
        <f t="shared" si="50"/>
        <v/>
      </c>
      <c r="C502" s="306" t="str">
        <f t="shared" si="51"/>
        <v/>
      </c>
      <c r="D502" s="324" t="str">
        <f t="shared" si="52"/>
        <v/>
      </c>
      <c r="E502" s="325"/>
      <c r="F502" s="325"/>
      <c r="G502" s="273" t="str">
        <f t="shared" si="53"/>
        <v/>
      </c>
      <c r="H502" s="273" t="str">
        <f t="shared" si="54"/>
        <v/>
      </c>
      <c r="I502" s="273" t="str">
        <f t="shared" si="55"/>
        <v/>
      </c>
      <c r="J502" s="187"/>
    </row>
    <row r="503" spans="1:10">
      <c r="A503" s="271" t="str">
        <f t="shared" si="49"/>
        <v/>
      </c>
      <c r="B503" s="272" t="str">
        <f t="shared" si="50"/>
        <v/>
      </c>
      <c r="C503" s="306" t="str">
        <f t="shared" si="51"/>
        <v/>
      </c>
      <c r="D503" s="324" t="str">
        <f t="shared" si="52"/>
        <v/>
      </c>
      <c r="E503" s="325"/>
      <c r="F503" s="325"/>
      <c r="G503" s="273" t="str">
        <f t="shared" si="53"/>
        <v/>
      </c>
      <c r="H503" s="273" t="str">
        <f t="shared" si="54"/>
        <v/>
      </c>
      <c r="I503" s="273" t="str">
        <f t="shared" si="55"/>
        <v/>
      </c>
      <c r="J503" s="187"/>
    </row>
    <row r="504" spans="1:10">
      <c r="A504" s="271" t="str">
        <f t="shared" si="49"/>
        <v/>
      </c>
      <c r="B504" s="272" t="str">
        <f t="shared" si="50"/>
        <v/>
      </c>
      <c r="C504" s="306" t="str">
        <f t="shared" si="51"/>
        <v/>
      </c>
      <c r="D504" s="324" t="str">
        <f t="shared" si="52"/>
        <v/>
      </c>
      <c r="E504" s="325"/>
      <c r="F504" s="325"/>
      <c r="G504" s="273" t="str">
        <f t="shared" si="53"/>
        <v/>
      </c>
      <c r="H504" s="273" t="str">
        <f t="shared" si="54"/>
        <v/>
      </c>
      <c r="I504" s="273" t="str">
        <f t="shared" si="55"/>
        <v/>
      </c>
      <c r="J504" s="187"/>
    </row>
    <row r="505" spans="1:10">
      <c r="A505" s="271" t="str">
        <f t="shared" si="49"/>
        <v/>
      </c>
      <c r="B505" s="272" t="str">
        <f t="shared" si="50"/>
        <v/>
      </c>
      <c r="C505" s="306" t="str">
        <f t="shared" si="51"/>
        <v/>
      </c>
      <c r="D505" s="324" t="str">
        <f t="shared" si="52"/>
        <v/>
      </c>
      <c r="E505" s="325"/>
      <c r="F505" s="325"/>
      <c r="G505" s="273" t="str">
        <f t="shared" si="53"/>
        <v/>
      </c>
      <c r="H505" s="273" t="str">
        <f t="shared" si="54"/>
        <v/>
      </c>
      <c r="I505" s="273" t="str">
        <f t="shared" si="55"/>
        <v/>
      </c>
      <c r="J505" s="187"/>
    </row>
    <row r="506" spans="1:10">
      <c r="A506" s="271" t="str">
        <f t="shared" si="49"/>
        <v/>
      </c>
      <c r="B506" s="272" t="str">
        <f t="shared" si="50"/>
        <v/>
      </c>
      <c r="C506" s="306" t="str">
        <f t="shared" si="51"/>
        <v/>
      </c>
      <c r="D506" s="324" t="str">
        <f t="shared" si="52"/>
        <v/>
      </c>
      <c r="E506" s="325"/>
      <c r="F506" s="325"/>
      <c r="G506" s="273" t="str">
        <f t="shared" si="53"/>
        <v/>
      </c>
      <c r="H506" s="273" t="str">
        <f t="shared" si="54"/>
        <v/>
      </c>
      <c r="I506" s="273" t="str">
        <f t="shared" si="55"/>
        <v/>
      </c>
      <c r="J506" s="187"/>
    </row>
    <row r="507" spans="1:10">
      <c r="A507" s="271" t="str">
        <f t="shared" si="49"/>
        <v/>
      </c>
      <c r="B507" s="272" t="str">
        <f t="shared" si="50"/>
        <v/>
      </c>
      <c r="C507" s="306" t="str">
        <f t="shared" si="51"/>
        <v/>
      </c>
      <c r="D507" s="324" t="str">
        <f t="shared" si="52"/>
        <v/>
      </c>
      <c r="E507" s="325"/>
      <c r="F507" s="325"/>
      <c r="G507" s="273" t="str">
        <f t="shared" si="53"/>
        <v/>
      </c>
      <c r="H507" s="273" t="str">
        <f t="shared" si="54"/>
        <v/>
      </c>
      <c r="I507" s="273" t="str">
        <f t="shared" si="55"/>
        <v/>
      </c>
      <c r="J507" s="187"/>
    </row>
    <row r="508" spans="1:10">
      <c r="A508" s="58"/>
      <c r="B508" s="185"/>
      <c r="C508" s="185"/>
      <c r="D508" s="330"/>
      <c r="E508" s="330"/>
      <c r="F508" s="330"/>
      <c r="G508" s="187"/>
      <c r="H508" s="187"/>
      <c r="I508" s="187"/>
      <c r="J508" s="187"/>
    </row>
    <row r="509" spans="1:10">
      <c r="A509" s="58"/>
      <c r="B509" s="185"/>
      <c r="C509" s="185"/>
      <c r="D509" s="330"/>
      <c r="E509" s="330"/>
      <c r="F509" s="330"/>
      <c r="G509" s="187"/>
      <c r="H509" s="187"/>
      <c r="I509" s="187"/>
      <c r="J509" s="187"/>
    </row>
    <row r="510" spans="1:10">
      <c r="A510" s="58"/>
      <c r="B510" s="185"/>
      <c r="C510" s="185"/>
      <c r="D510" s="330"/>
      <c r="E510" s="330"/>
      <c r="F510" s="330"/>
      <c r="G510" s="187"/>
      <c r="H510" s="187"/>
      <c r="I510" s="187"/>
      <c r="J510" s="187"/>
    </row>
    <row r="511" spans="1:10">
      <c r="A511" s="58"/>
      <c r="B511" s="185"/>
      <c r="C511" s="185"/>
      <c r="D511" s="330"/>
      <c r="E511" s="330"/>
      <c r="F511" s="330"/>
      <c r="G511" s="187"/>
      <c r="H511" s="187"/>
      <c r="I511" s="187"/>
      <c r="J511" s="187"/>
    </row>
    <row r="512" spans="1:10">
      <c r="A512" s="58"/>
      <c r="B512" s="185"/>
      <c r="C512" s="185"/>
      <c r="D512" s="330"/>
      <c r="E512" s="330"/>
      <c r="F512" s="330"/>
      <c r="G512" s="187"/>
      <c r="H512" s="187"/>
      <c r="I512" s="187"/>
      <c r="J512" s="187"/>
    </row>
    <row r="513" spans="1:10">
      <c r="A513" s="58"/>
      <c r="B513" s="185"/>
      <c r="C513" s="185"/>
      <c r="D513" s="330"/>
      <c r="E513" s="330"/>
      <c r="F513" s="330"/>
      <c r="G513" s="187"/>
      <c r="H513" s="187"/>
      <c r="I513" s="187"/>
      <c r="J513" s="187"/>
    </row>
    <row r="514" spans="1:10">
      <c r="A514" s="58"/>
      <c r="B514" s="185"/>
      <c r="C514" s="185"/>
      <c r="D514" s="330"/>
      <c r="E514" s="330"/>
      <c r="F514" s="330"/>
      <c r="G514" s="187"/>
      <c r="H514" s="187"/>
      <c r="I514" s="187"/>
      <c r="J514" s="187"/>
    </row>
  </sheetData>
  <sheetProtection sheet="1" objects="1" scenarios="1"/>
  <mergeCells count="509">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D56:F56"/>
    <mergeCell ref="D57:F57"/>
    <mergeCell ref="D58:F58"/>
    <mergeCell ref="D59:F59"/>
    <mergeCell ref="D52:F52"/>
    <mergeCell ref="D53:F53"/>
    <mergeCell ref="D54:F54"/>
    <mergeCell ref="D55:F55"/>
    <mergeCell ref="D48:F48"/>
    <mergeCell ref="D49:F49"/>
    <mergeCell ref="D50:F50"/>
    <mergeCell ref="D51:F51"/>
    <mergeCell ref="D68:F68"/>
    <mergeCell ref="D69:F69"/>
    <mergeCell ref="D70:F70"/>
    <mergeCell ref="D71:F71"/>
    <mergeCell ref="D64:F64"/>
    <mergeCell ref="D65:F65"/>
    <mergeCell ref="D66:F66"/>
    <mergeCell ref="D67:F67"/>
    <mergeCell ref="D60:F60"/>
    <mergeCell ref="D61:F61"/>
    <mergeCell ref="D62:F62"/>
    <mergeCell ref="D63:F63"/>
    <mergeCell ref="D80:F80"/>
    <mergeCell ref="D81:F81"/>
    <mergeCell ref="D82:F82"/>
    <mergeCell ref="D83:F83"/>
    <mergeCell ref="D76:F76"/>
    <mergeCell ref="D77:F77"/>
    <mergeCell ref="D78:F78"/>
    <mergeCell ref="D79:F79"/>
    <mergeCell ref="D72:F72"/>
    <mergeCell ref="D73:F73"/>
    <mergeCell ref="D74:F74"/>
    <mergeCell ref="D75:F75"/>
    <mergeCell ref="D92:F92"/>
    <mergeCell ref="D93:F93"/>
    <mergeCell ref="D94:F94"/>
    <mergeCell ref="D95:F95"/>
    <mergeCell ref="D88:F88"/>
    <mergeCell ref="D89:F89"/>
    <mergeCell ref="D90:F90"/>
    <mergeCell ref="D91:F91"/>
    <mergeCell ref="D84:F84"/>
    <mergeCell ref="D85:F85"/>
    <mergeCell ref="D86:F86"/>
    <mergeCell ref="D87:F87"/>
    <mergeCell ref="D104:F104"/>
    <mergeCell ref="D105:F105"/>
    <mergeCell ref="D106:F106"/>
    <mergeCell ref="D107:F107"/>
    <mergeCell ref="D100:F100"/>
    <mergeCell ref="D101:F101"/>
    <mergeCell ref="D102:F102"/>
    <mergeCell ref="D103:F103"/>
    <mergeCell ref="D96:F96"/>
    <mergeCell ref="D97:F97"/>
    <mergeCell ref="D98:F98"/>
    <mergeCell ref="D99:F99"/>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88:F188"/>
    <mergeCell ref="D189:F189"/>
    <mergeCell ref="D190:F190"/>
    <mergeCell ref="D191:F191"/>
    <mergeCell ref="D184:F184"/>
    <mergeCell ref="D185:F185"/>
    <mergeCell ref="D186:F186"/>
    <mergeCell ref="D187:F187"/>
    <mergeCell ref="D180:F180"/>
    <mergeCell ref="D181:F181"/>
    <mergeCell ref="D182:F182"/>
    <mergeCell ref="D183:F183"/>
    <mergeCell ref="D200:F200"/>
    <mergeCell ref="D201:F201"/>
    <mergeCell ref="D202:F202"/>
    <mergeCell ref="D203:F203"/>
    <mergeCell ref="D196:F196"/>
    <mergeCell ref="D197:F197"/>
    <mergeCell ref="D198:F198"/>
    <mergeCell ref="D199:F199"/>
    <mergeCell ref="D192:F192"/>
    <mergeCell ref="D193:F193"/>
    <mergeCell ref="D194:F194"/>
    <mergeCell ref="D195:F195"/>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81:F281"/>
    <mergeCell ref="D282:F282"/>
    <mergeCell ref="D283:F283"/>
    <mergeCell ref="D290:F290"/>
    <mergeCell ref="D291:F291"/>
    <mergeCell ref="D276:F276"/>
    <mergeCell ref="D277:F277"/>
    <mergeCell ref="D278:F278"/>
    <mergeCell ref="D279:F279"/>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89:F389"/>
    <mergeCell ref="D390:F390"/>
    <mergeCell ref="D391:F391"/>
    <mergeCell ref="D392:F392"/>
    <mergeCell ref="D385:F385"/>
    <mergeCell ref="D386:F386"/>
    <mergeCell ref="D387:F387"/>
    <mergeCell ref="D388:F388"/>
    <mergeCell ref="D381:F381"/>
    <mergeCell ref="D382:F382"/>
    <mergeCell ref="D383:F383"/>
    <mergeCell ref="D384:F384"/>
    <mergeCell ref="D401:F401"/>
    <mergeCell ref="D402:F402"/>
    <mergeCell ref="D403:F403"/>
    <mergeCell ref="D404:F404"/>
    <mergeCell ref="D397:F397"/>
    <mergeCell ref="D398:F398"/>
    <mergeCell ref="D399:F399"/>
    <mergeCell ref="D400:F400"/>
    <mergeCell ref="D393:F393"/>
    <mergeCell ref="D394:F394"/>
    <mergeCell ref="D395:F395"/>
    <mergeCell ref="D396:F396"/>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87:F487"/>
    <mergeCell ref="D488:F488"/>
    <mergeCell ref="D481:F481"/>
    <mergeCell ref="D482:F482"/>
    <mergeCell ref="D483:F483"/>
    <mergeCell ref="D484:F484"/>
    <mergeCell ref="D477:F477"/>
    <mergeCell ref="D478:F478"/>
    <mergeCell ref="D479:F479"/>
    <mergeCell ref="D480:F480"/>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s>
  <phoneticPr fontId="2" type="noConversion"/>
  <conditionalFormatting sqref="L3:L4">
    <cfRule type="expression" dxfId="40"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6"/>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59" customFormat="1" ht="17" customHeight="1">
      <c r="A1" s="159" t="str">
        <f ca="1">日記簿!F1</f>
        <v/>
      </c>
      <c r="B1" s="167"/>
      <c r="C1" s="167"/>
      <c r="D1" s="168" t="s">
        <v>140</v>
      </c>
      <c r="E1" s="169">
        <f>IF(F3=0,0,MATCH(F3,傳票編號,0))</f>
        <v>19</v>
      </c>
      <c r="F1" s="168" t="s">
        <v>141</v>
      </c>
      <c r="G1" s="169">
        <f>IF(F3=0,0,COUNTIF(傳票編號,F3))</f>
        <v>2</v>
      </c>
      <c r="H1" s="170" t="str">
        <f ca="1">IF(E42&lt;&gt;F42,"●傳票借貸不平●","")</f>
        <v/>
      </c>
      <c r="I1" s="319" t="s">
        <v>515</v>
      </c>
    </row>
    <row r="2" spans="1:9" ht="19.5">
      <c r="B2" s="26"/>
      <c r="C2" s="26"/>
      <c r="D2" s="57" t="str">
        <f>公司名稱</f>
        <v>OO有限公司</v>
      </c>
    </row>
    <row r="3" spans="1:9" ht="19.5">
      <c r="B3" s="1"/>
      <c r="C3" s="1"/>
      <c r="D3" s="204" t="s">
        <v>8</v>
      </c>
      <c r="E3" s="27" t="s">
        <v>10</v>
      </c>
      <c r="F3" s="99" t="s">
        <v>552</v>
      </c>
      <c r="H3" s="72"/>
    </row>
    <row r="4" spans="1:9" ht="19.5">
      <c r="B4" s="218" t="str">
        <f ca="1">IF(F3=0,"",INDIRECT(ADDRESS(E1,8,1,1,"日記簿")))</f>
        <v>拜訪客戶</v>
      </c>
      <c r="C4" s="218"/>
      <c r="D4" s="205">
        <f ca="1">IF(F3=0,"",INDIRECT(ADDRESS(E1,4,1,1,"日記簿")))</f>
        <v>45294</v>
      </c>
      <c r="E4" s="129"/>
      <c r="F4" s="129"/>
      <c r="G4" s="37"/>
    </row>
    <row r="5" spans="1:9" ht="5.15" customHeight="1" thickBot="1">
      <c r="B5" s="28"/>
      <c r="C5" s="28"/>
    </row>
    <row r="6" spans="1:9" ht="25" customHeight="1" thickBot="1">
      <c r="B6" s="219" t="s">
        <v>390</v>
      </c>
      <c r="C6" s="138" t="s">
        <v>459</v>
      </c>
      <c r="D6" s="138" t="s">
        <v>9</v>
      </c>
      <c r="E6" s="139" t="s">
        <v>3</v>
      </c>
      <c r="F6" s="140" t="s">
        <v>4</v>
      </c>
    </row>
    <row r="7" spans="1:9" ht="25" customHeight="1">
      <c r="B7" s="221" t="str">
        <f t="shared" ref="B7:B41" ca="1" si="0">IF(傳票列數&gt;=ROW()-6,INDIRECT(ADDRESS(傳票起始列+ROW()-7,9,1,1,"日記簿")),"")</f>
        <v>6040  旅費</v>
      </c>
      <c r="C7" s="314" t="str">
        <f t="shared" ref="C7:C41" ca="1" si="1">IF(傳票列數&gt;=ROW()-6,INDIRECT(ADDRESS(傳票起始列+ROW()-7,10,1,1,"日記簿")),"")</f>
        <v>台灣燈節</v>
      </c>
      <c r="D7" s="135" t="str">
        <f t="shared" ref="D7:D41" ca="1" si="2">IF(傳票列數&gt;=ROW()-6,INDIRECT(ADDRESS(傳票起始列+ROW()-7,11,1,1,"日記簿")),"")</f>
        <v>計程車</v>
      </c>
      <c r="E7" s="136">
        <f t="shared" ref="E7:E41" ca="1" si="3">IF(傳票列數&gt;=ROW()-6,INDIRECT(ADDRESS(傳票起始列+ROW()-7,12,1,1,"日記簿")),"")</f>
        <v>250</v>
      </c>
      <c r="F7" s="137">
        <f t="shared" ref="F7:F41" ca="1" si="4">IF(傳票列數&gt;=ROW()-6,INDIRECT(ADDRESS(傳票起始列+ROW()-7,13,1,1,"日記簿")),"")</f>
        <v>0</v>
      </c>
    </row>
    <row r="8" spans="1:9" ht="25" customHeight="1">
      <c r="B8" s="221" t="str">
        <f t="shared" ca="1" si="0"/>
        <v>1111  零用金</v>
      </c>
      <c r="C8" s="314" t="str">
        <f t="shared" ca="1" si="1"/>
        <v>台灣燈節</v>
      </c>
      <c r="D8" s="135" t="str">
        <f t="shared" ca="1" si="2"/>
        <v>計程車</v>
      </c>
      <c r="E8" s="136">
        <f t="shared" ca="1" si="3"/>
        <v>0</v>
      </c>
      <c r="F8" s="137">
        <f t="shared" ca="1" si="4"/>
        <v>250</v>
      </c>
    </row>
    <row r="9" spans="1:9" ht="25" customHeight="1">
      <c r="B9" s="221" t="str">
        <f t="shared" ca="1" si="0"/>
        <v/>
      </c>
      <c r="C9" s="314" t="str">
        <f t="shared" ca="1" si="1"/>
        <v/>
      </c>
      <c r="D9" s="135" t="str">
        <f t="shared" ca="1" si="2"/>
        <v/>
      </c>
      <c r="E9" s="136" t="str">
        <f t="shared" ca="1" si="3"/>
        <v/>
      </c>
      <c r="F9" s="137" t="str">
        <f t="shared" ca="1" si="4"/>
        <v/>
      </c>
    </row>
    <row r="10" spans="1:9" ht="25" customHeight="1">
      <c r="B10" s="221" t="str">
        <f t="shared" ca="1" si="0"/>
        <v/>
      </c>
      <c r="C10" s="314" t="str">
        <f t="shared" ca="1" si="1"/>
        <v/>
      </c>
      <c r="D10" s="135" t="str">
        <f t="shared" ca="1" si="2"/>
        <v/>
      </c>
      <c r="E10" s="136" t="str">
        <f t="shared" ca="1" si="3"/>
        <v/>
      </c>
      <c r="F10" s="137" t="str">
        <f t="shared" ca="1" si="4"/>
        <v/>
      </c>
    </row>
    <row r="11" spans="1:9" ht="25" customHeight="1">
      <c r="B11" s="221" t="str">
        <f t="shared" ca="1" si="0"/>
        <v/>
      </c>
      <c r="C11" s="314" t="str">
        <f t="shared" ca="1" si="1"/>
        <v/>
      </c>
      <c r="D11" s="135" t="str">
        <f t="shared" ca="1" si="2"/>
        <v/>
      </c>
      <c r="E11" s="136" t="str">
        <f t="shared" ca="1" si="3"/>
        <v/>
      </c>
      <c r="F11" s="137" t="str">
        <f t="shared" ca="1" si="4"/>
        <v/>
      </c>
    </row>
    <row r="12" spans="1:9" ht="25" customHeight="1">
      <c r="B12" s="221" t="str">
        <f t="shared" ca="1" si="0"/>
        <v/>
      </c>
      <c r="C12" s="314" t="str">
        <f t="shared" ca="1" si="1"/>
        <v/>
      </c>
      <c r="D12" s="135" t="str">
        <f t="shared" ca="1" si="2"/>
        <v/>
      </c>
      <c r="E12" s="136" t="str">
        <f t="shared" ca="1" si="3"/>
        <v/>
      </c>
      <c r="F12" s="137" t="str">
        <f t="shared" ca="1" si="4"/>
        <v/>
      </c>
    </row>
    <row r="13" spans="1:9" ht="25" customHeight="1">
      <c r="B13" s="221" t="str">
        <f t="shared" ca="1" si="0"/>
        <v/>
      </c>
      <c r="C13" s="314" t="str">
        <f t="shared" ca="1" si="1"/>
        <v/>
      </c>
      <c r="D13" s="135" t="str">
        <f t="shared" ca="1" si="2"/>
        <v/>
      </c>
      <c r="E13" s="136" t="str">
        <f t="shared" ca="1" si="3"/>
        <v/>
      </c>
      <c r="F13" s="137" t="str">
        <f t="shared" ca="1" si="4"/>
        <v/>
      </c>
    </row>
    <row r="14" spans="1:9" ht="25" customHeight="1">
      <c r="B14" s="221" t="str">
        <f t="shared" ca="1" si="0"/>
        <v/>
      </c>
      <c r="C14" s="314" t="str">
        <f t="shared" ca="1" si="1"/>
        <v/>
      </c>
      <c r="D14" s="135" t="str">
        <f t="shared" ca="1" si="2"/>
        <v/>
      </c>
      <c r="E14" s="136" t="str">
        <f t="shared" ca="1" si="3"/>
        <v/>
      </c>
      <c r="F14" s="137" t="str">
        <f t="shared" ca="1" si="4"/>
        <v/>
      </c>
    </row>
    <row r="15" spans="1:9" ht="25" customHeight="1">
      <c r="B15" s="221" t="str">
        <f t="shared" ca="1" si="0"/>
        <v/>
      </c>
      <c r="C15" s="314" t="str">
        <f t="shared" ca="1" si="1"/>
        <v/>
      </c>
      <c r="D15" s="135" t="str">
        <f t="shared" ca="1" si="2"/>
        <v/>
      </c>
      <c r="E15" s="136" t="str">
        <f t="shared" ca="1" si="3"/>
        <v/>
      </c>
      <c r="F15" s="137" t="str">
        <f t="shared" ca="1" si="4"/>
        <v/>
      </c>
    </row>
    <row r="16" spans="1:9" ht="25" customHeight="1">
      <c r="B16" s="221" t="str">
        <f t="shared" ca="1" si="0"/>
        <v/>
      </c>
      <c r="C16" s="314" t="str">
        <f t="shared" ca="1" si="1"/>
        <v/>
      </c>
      <c r="D16" s="135" t="str">
        <f t="shared" ca="1" si="2"/>
        <v/>
      </c>
      <c r="E16" s="136" t="str">
        <f t="shared" ca="1" si="3"/>
        <v/>
      </c>
      <c r="F16" s="137" t="str">
        <f t="shared" ca="1" si="4"/>
        <v/>
      </c>
    </row>
    <row r="17" spans="2:6" ht="25" customHeight="1">
      <c r="B17" s="221" t="str">
        <f t="shared" ca="1" si="0"/>
        <v/>
      </c>
      <c r="C17" s="314" t="str">
        <f t="shared" ca="1" si="1"/>
        <v/>
      </c>
      <c r="D17" s="135" t="str">
        <f t="shared" ca="1" si="2"/>
        <v/>
      </c>
      <c r="E17" s="136" t="str">
        <f t="shared" ca="1" si="3"/>
        <v/>
      </c>
      <c r="F17" s="137" t="str">
        <f t="shared" ca="1" si="4"/>
        <v/>
      </c>
    </row>
    <row r="18" spans="2:6" ht="25" customHeight="1" thickBot="1">
      <c r="B18" s="221" t="str">
        <f t="shared" ca="1" si="0"/>
        <v/>
      </c>
      <c r="C18" s="314" t="str">
        <f t="shared" ca="1" si="1"/>
        <v/>
      </c>
      <c r="D18" s="135" t="str">
        <f t="shared" ca="1" si="2"/>
        <v/>
      </c>
      <c r="E18" s="136" t="str">
        <f t="shared" ca="1" si="3"/>
        <v/>
      </c>
      <c r="F18" s="137" t="str">
        <f t="shared" ca="1" si="4"/>
        <v/>
      </c>
    </row>
    <row r="19" spans="2:6" ht="25" hidden="1" customHeight="1">
      <c r="B19" s="221" t="str">
        <f t="shared" ca="1" si="0"/>
        <v/>
      </c>
      <c r="C19" s="314" t="str">
        <f t="shared" ca="1" si="1"/>
        <v/>
      </c>
      <c r="D19" s="135" t="str">
        <f t="shared" ca="1" si="2"/>
        <v/>
      </c>
      <c r="E19" s="136" t="str">
        <f t="shared" ca="1" si="3"/>
        <v/>
      </c>
      <c r="F19" s="137" t="str">
        <f t="shared" ca="1" si="4"/>
        <v/>
      </c>
    </row>
    <row r="20" spans="2:6" ht="25" hidden="1" customHeight="1">
      <c r="B20" s="221" t="str">
        <f t="shared" ca="1" si="0"/>
        <v/>
      </c>
      <c r="C20" s="314" t="str">
        <f t="shared" ca="1" si="1"/>
        <v/>
      </c>
      <c r="D20" s="135" t="str">
        <f t="shared" ca="1" si="2"/>
        <v/>
      </c>
      <c r="E20" s="136" t="str">
        <f t="shared" ca="1" si="3"/>
        <v/>
      </c>
      <c r="F20" s="137" t="str">
        <f t="shared" ca="1" si="4"/>
        <v/>
      </c>
    </row>
    <row r="21" spans="2:6" ht="25" hidden="1" customHeight="1">
      <c r="B21" s="221" t="str">
        <f t="shared" ca="1" si="0"/>
        <v/>
      </c>
      <c r="C21" s="314" t="str">
        <f t="shared" ca="1" si="1"/>
        <v/>
      </c>
      <c r="D21" s="135" t="str">
        <f t="shared" ca="1" si="2"/>
        <v/>
      </c>
      <c r="E21" s="136" t="str">
        <f t="shared" ca="1" si="3"/>
        <v/>
      </c>
      <c r="F21" s="137" t="str">
        <f t="shared" ca="1" si="4"/>
        <v/>
      </c>
    </row>
    <row r="22" spans="2:6" ht="25" hidden="1" customHeight="1">
      <c r="B22" s="221" t="str">
        <f t="shared" ca="1" si="0"/>
        <v/>
      </c>
      <c r="C22" s="314" t="str">
        <f t="shared" ca="1" si="1"/>
        <v/>
      </c>
      <c r="D22" s="135" t="str">
        <f t="shared" ca="1" si="2"/>
        <v/>
      </c>
      <c r="E22" s="136" t="str">
        <f t="shared" ca="1" si="3"/>
        <v/>
      </c>
      <c r="F22" s="137" t="str">
        <f t="shared" ca="1" si="4"/>
        <v/>
      </c>
    </row>
    <row r="23" spans="2:6" ht="25" hidden="1" customHeight="1">
      <c r="B23" s="221" t="str">
        <f t="shared" ca="1" si="0"/>
        <v/>
      </c>
      <c r="C23" s="314" t="str">
        <f t="shared" ca="1" si="1"/>
        <v/>
      </c>
      <c r="D23" s="135" t="str">
        <f t="shared" ca="1" si="2"/>
        <v/>
      </c>
      <c r="E23" s="136" t="str">
        <f t="shared" ca="1" si="3"/>
        <v/>
      </c>
      <c r="F23" s="137" t="str">
        <f t="shared" ca="1" si="4"/>
        <v/>
      </c>
    </row>
    <row r="24" spans="2:6" ht="25" hidden="1" customHeight="1">
      <c r="B24" s="221" t="str">
        <f t="shared" ca="1" si="0"/>
        <v/>
      </c>
      <c r="C24" s="314" t="str">
        <f t="shared" ca="1" si="1"/>
        <v/>
      </c>
      <c r="D24" s="135" t="str">
        <f t="shared" ca="1" si="2"/>
        <v/>
      </c>
      <c r="E24" s="136" t="str">
        <f t="shared" ca="1" si="3"/>
        <v/>
      </c>
      <c r="F24" s="137" t="str">
        <f t="shared" ca="1" si="4"/>
        <v/>
      </c>
    </row>
    <row r="25" spans="2:6" ht="25" hidden="1" customHeight="1">
      <c r="B25" s="221" t="str">
        <f t="shared" ca="1" si="0"/>
        <v/>
      </c>
      <c r="C25" s="314" t="str">
        <f t="shared" ca="1" si="1"/>
        <v/>
      </c>
      <c r="D25" s="135" t="str">
        <f t="shared" ca="1" si="2"/>
        <v/>
      </c>
      <c r="E25" s="136" t="str">
        <f t="shared" ca="1" si="3"/>
        <v/>
      </c>
      <c r="F25" s="137" t="str">
        <f t="shared" ca="1" si="4"/>
        <v/>
      </c>
    </row>
    <row r="26" spans="2:6" ht="25" hidden="1" customHeight="1">
      <c r="B26" s="221" t="str">
        <f t="shared" ca="1" si="0"/>
        <v/>
      </c>
      <c r="C26" s="314" t="str">
        <f t="shared" ca="1" si="1"/>
        <v/>
      </c>
      <c r="D26" s="135" t="str">
        <f t="shared" ca="1" si="2"/>
        <v/>
      </c>
      <c r="E26" s="136" t="str">
        <f t="shared" ca="1" si="3"/>
        <v/>
      </c>
      <c r="F26" s="137" t="str">
        <f t="shared" ca="1" si="4"/>
        <v/>
      </c>
    </row>
    <row r="27" spans="2:6" ht="25" hidden="1" customHeight="1">
      <c r="B27" s="221" t="str">
        <f t="shared" ca="1" si="0"/>
        <v/>
      </c>
      <c r="C27" s="314" t="str">
        <f t="shared" ca="1" si="1"/>
        <v/>
      </c>
      <c r="D27" s="135" t="str">
        <f t="shared" ca="1" si="2"/>
        <v/>
      </c>
      <c r="E27" s="136" t="str">
        <f t="shared" ca="1" si="3"/>
        <v/>
      </c>
      <c r="F27" s="137" t="str">
        <f t="shared" ca="1" si="4"/>
        <v/>
      </c>
    </row>
    <row r="28" spans="2:6" ht="25" hidden="1" customHeight="1">
      <c r="B28" s="221" t="str">
        <f t="shared" ca="1" si="0"/>
        <v/>
      </c>
      <c r="C28" s="314" t="str">
        <f t="shared" ca="1" si="1"/>
        <v/>
      </c>
      <c r="D28" s="135" t="str">
        <f t="shared" ca="1" si="2"/>
        <v/>
      </c>
      <c r="E28" s="136" t="str">
        <f t="shared" ca="1" si="3"/>
        <v/>
      </c>
      <c r="F28" s="137" t="str">
        <f t="shared" ca="1" si="4"/>
        <v/>
      </c>
    </row>
    <row r="29" spans="2:6" ht="25" hidden="1" customHeight="1">
      <c r="B29" s="221" t="str">
        <f t="shared" ca="1" si="0"/>
        <v/>
      </c>
      <c r="C29" s="314" t="str">
        <f t="shared" ca="1" si="1"/>
        <v/>
      </c>
      <c r="D29" s="135" t="str">
        <f t="shared" ca="1" si="2"/>
        <v/>
      </c>
      <c r="E29" s="136" t="str">
        <f t="shared" ca="1" si="3"/>
        <v/>
      </c>
      <c r="F29" s="137" t="str">
        <f t="shared" ca="1" si="4"/>
        <v/>
      </c>
    </row>
    <row r="30" spans="2:6" ht="25" hidden="1" customHeight="1">
      <c r="B30" s="221" t="str">
        <f t="shared" ca="1" si="0"/>
        <v/>
      </c>
      <c r="C30" s="314" t="str">
        <f t="shared" ca="1" si="1"/>
        <v/>
      </c>
      <c r="D30" s="135" t="str">
        <f t="shared" ca="1" si="2"/>
        <v/>
      </c>
      <c r="E30" s="136" t="str">
        <f t="shared" ca="1" si="3"/>
        <v/>
      </c>
      <c r="F30" s="137" t="str">
        <f t="shared" ca="1" si="4"/>
        <v/>
      </c>
    </row>
    <row r="31" spans="2:6" ht="25" hidden="1" customHeight="1">
      <c r="B31" s="221" t="str">
        <f t="shared" ca="1" si="0"/>
        <v/>
      </c>
      <c r="C31" s="314" t="str">
        <f t="shared" ca="1" si="1"/>
        <v/>
      </c>
      <c r="D31" s="135" t="str">
        <f t="shared" ca="1" si="2"/>
        <v/>
      </c>
      <c r="E31" s="136" t="str">
        <f t="shared" ca="1" si="3"/>
        <v/>
      </c>
      <c r="F31" s="137" t="str">
        <f t="shared" ca="1" si="4"/>
        <v/>
      </c>
    </row>
    <row r="32" spans="2:6" ht="25" hidden="1" customHeight="1">
      <c r="B32" s="221" t="str">
        <f t="shared" ca="1" si="0"/>
        <v/>
      </c>
      <c r="C32" s="314" t="str">
        <f t="shared" ca="1" si="1"/>
        <v/>
      </c>
      <c r="D32" s="135" t="str">
        <f t="shared" ca="1" si="2"/>
        <v/>
      </c>
      <c r="E32" s="136" t="str">
        <f t="shared" ca="1" si="3"/>
        <v/>
      </c>
      <c r="F32" s="137" t="str">
        <f t="shared" ca="1" si="4"/>
        <v/>
      </c>
    </row>
    <row r="33" spans="2:6" ht="25" hidden="1" customHeight="1">
      <c r="B33" s="221" t="str">
        <f t="shared" ca="1" si="0"/>
        <v/>
      </c>
      <c r="C33" s="314" t="str">
        <f t="shared" ca="1" si="1"/>
        <v/>
      </c>
      <c r="D33" s="135" t="str">
        <f t="shared" ca="1" si="2"/>
        <v/>
      </c>
      <c r="E33" s="136" t="str">
        <f t="shared" ca="1" si="3"/>
        <v/>
      </c>
      <c r="F33" s="137" t="str">
        <f t="shared" ca="1" si="4"/>
        <v/>
      </c>
    </row>
    <row r="34" spans="2:6" ht="25" hidden="1" customHeight="1">
      <c r="B34" s="221" t="str">
        <f t="shared" ca="1" si="0"/>
        <v/>
      </c>
      <c r="C34" s="314" t="str">
        <f t="shared" ca="1" si="1"/>
        <v/>
      </c>
      <c r="D34" s="135" t="str">
        <f t="shared" ca="1" si="2"/>
        <v/>
      </c>
      <c r="E34" s="136" t="str">
        <f t="shared" ca="1" si="3"/>
        <v/>
      </c>
      <c r="F34" s="137" t="str">
        <f t="shared" ca="1" si="4"/>
        <v/>
      </c>
    </row>
    <row r="35" spans="2:6" ht="25" hidden="1" customHeight="1">
      <c r="B35" s="221" t="str">
        <f t="shared" ca="1" si="0"/>
        <v/>
      </c>
      <c r="C35" s="314" t="str">
        <f t="shared" ca="1" si="1"/>
        <v/>
      </c>
      <c r="D35" s="135" t="str">
        <f t="shared" ca="1" si="2"/>
        <v/>
      </c>
      <c r="E35" s="136" t="str">
        <f t="shared" ca="1" si="3"/>
        <v/>
      </c>
      <c r="F35" s="137" t="str">
        <f t="shared" ca="1" si="4"/>
        <v/>
      </c>
    </row>
    <row r="36" spans="2:6" ht="25" hidden="1" customHeight="1">
      <c r="B36" s="221" t="str">
        <f t="shared" ca="1" si="0"/>
        <v/>
      </c>
      <c r="C36" s="314" t="str">
        <f t="shared" ca="1" si="1"/>
        <v/>
      </c>
      <c r="D36" s="135" t="str">
        <f t="shared" ca="1" si="2"/>
        <v/>
      </c>
      <c r="E36" s="136" t="str">
        <f t="shared" ca="1" si="3"/>
        <v/>
      </c>
      <c r="F36" s="137" t="str">
        <f t="shared" ca="1" si="4"/>
        <v/>
      </c>
    </row>
    <row r="37" spans="2:6" ht="25" hidden="1" customHeight="1">
      <c r="B37" s="221" t="str">
        <f t="shared" ca="1" si="0"/>
        <v/>
      </c>
      <c r="C37" s="314" t="str">
        <f t="shared" ca="1" si="1"/>
        <v/>
      </c>
      <c r="D37" s="135" t="str">
        <f t="shared" ca="1" si="2"/>
        <v/>
      </c>
      <c r="E37" s="136" t="str">
        <f t="shared" ca="1" si="3"/>
        <v/>
      </c>
      <c r="F37" s="137" t="str">
        <f t="shared" ca="1" si="4"/>
        <v/>
      </c>
    </row>
    <row r="38" spans="2:6" ht="25" hidden="1" customHeight="1">
      <c r="B38" s="221" t="str">
        <f t="shared" ca="1" si="0"/>
        <v/>
      </c>
      <c r="C38" s="314" t="str">
        <f t="shared" ca="1" si="1"/>
        <v/>
      </c>
      <c r="D38" s="135" t="str">
        <f t="shared" ca="1" si="2"/>
        <v/>
      </c>
      <c r="E38" s="136" t="str">
        <f t="shared" ca="1" si="3"/>
        <v/>
      </c>
      <c r="F38" s="137" t="str">
        <f t="shared" ca="1" si="4"/>
        <v/>
      </c>
    </row>
    <row r="39" spans="2:6" ht="25" hidden="1" customHeight="1">
      <c r="B39" s="221" t="str">
        <f t="shared" ca="1" si="0"/>
        <v/>
      </c>
      <c r="C39" s="314" t="str">
        <f t="shared" ca="1" si="1"/>
        <v/>
      </c>
      <c r="D39" s="135" t="str">
        <f t="shared" ca="1" si="2"/>
        <v/>
      </c>
      <c r="E39" s="136" t="str">
        <f t="shared" ca="1" si="3"/>
        <v/>
      </c>
      <c r="F39" s="137" t="str">
        <f t="shared" ca="1" si="4"/>
        <v/>
      </c>
    </row>
    <row r="40" spans="2:6" ht="25" hidden="1" customHeight="1">
      <c r="B40" s="221" t="str">
        <f t="shared" ca="1" si="0"/>
        <v/>
      </c>
      <c r="C40" s="314" t="str">
        <f t="shared" ca="1" si="1"/>
        <v/>
      </c>
      <c r="D40" s="135" t="str">
        <f t="shared" ca="1" si="2"/>
        <v/>
      </c>
      <c r="E40" s="136" t="str">
        <f t="shared" ca="1" si="3"/>
        <v/>
      </c>
      <c r="F40" s="137" t="str">
        <f t="shared" ca="1" si="4"/>
        <v/>
      </c>
    </row>
    <row r="41" spans="2:6" ht="25" hidden="1" customHeight="1" thickBot="1">
      <c r="B41" s="221" t="str">
        <f t="shared" ca="1" si="0"/>
        <v/>
      </c>
      <c r="C41" s="314" t="str">
        <f t="shared" ca="1" si="1"/>
        <v/>
      </c>
      <c r="D41" s="135" t="str">
        <f t="shared" ca="1" si="2"/>
        <v/>
      </c>
      <c r="E41" s="136" t="str">
        <f t="shared" ca="1" si="3"/>
        <v/>
      </c>
      <c r="F41" s="137" t="str">
        <f t="shared" ca="1" si="4"/>
        <v/>
      </c>
    </row>
    <row r="42" spans="2:6" ht="25" customHeight="1" thickTop="1" thickBot="1">
      <c r="B42" s="220"/>
      <c r="C42" s="274"/>
      <c r="D42" s="141"/>
      <c r="E42" s="142">
        <f ca="1">SUM(E7:E41)</f>
        <v>250</v>
      </c>
      <c r="F42" s="143">
        <f ca="1">SUM(F7:F41)</f>
        <v>250</v>
      </c>
    </row>
    <row r="44" spans="2:6">
      <c r="B44" s="331" t="s">
        <v>265</v>
      </c>
      <c r="C44" s="331"/>
      <c r="D44" s="331"/>
      <c r="E44" s="331"/>
      <c r="F44" s="331"/>
    </row>
    <row r="46" spans="2:6">
      <c r="B46" s="320"/>
    </row>
  </sheetData>
  <sheetProtection sheet="1" objects="1" scenarios="1"/>
  <mergeCells count="1">
    <mergeCell ref="B44:F44"/>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7:M3000" r:id="rId6">
            <anchor moveWithCells="1">
              <from>
                <xdr:col>7</xdr:col>
                <xdr:colOff>12700</xdr:colOff>
                <xdr:row>1</xdr:row>
                <xdr:rowOff>6350</xdr:rowOff>
              </from>
              <to>
                <xdr:col>14</xdr:col>
                <xdr:colOff>165100</xdr:colOff>
                <xdr:row>41</xdr:row>
                <xdr:rowOff>19050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日記簿!F7:F3000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L7" sqref="L7"/>
    </sheetView>
  </sheetViews>
  <sheetFormatPr defaultColWidth="9" defaultRowHeight="17"/>
  <cols>
    <col min="1" max="1" width="2.08984375" style="103"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59" customFormat="1" ht="17" customHeight="1">
      <c r="A1" s="174" t="str">
        <f ca="1">日記簿!F1</f>
        <v/>
      </c>
      <c r="C1" s="171"/>
      <c r="D1" s="172">
        <f>會計項目表!D1</f>
        <v>11</v>
      </c>
      <c r="E1" s="173"/>
      <c r="H1" s="171"/>
      <c r="I1" s="184">
        <f>會計項目表!F1</f>
        <v>12</v>
      </c>
      <c r="K1" s="286">
        <f>MATCH(K2,清單!K3:K16,0)</f>
        <v>1</v>
      </c>
      <c r="M1" s="170"/>
      <c r="N1" s="170"/>
    </row>
    <row r="2" spans="1:26" s="18" customFormat="1" ht="20" customHeight="1" thickBot="1">
      <c r="A2" s="207"/>
      <c r="B2" s="57" t="str">
        <f>公司名稱</f>
        <v>OO有限公司</v>
      </c>
      <c r="C2" s="57"/>
      <c r="D2" s="57"/>
      <c r="E2" s="57"/>
      <c r="F2" s="57"/>
      <c r="G2" s="57"/>
      <c r="H2" s="57"/>
      <c r="I2" s="208"/>
      <c r="J2" s="17"/>
      <c r="K2" s="285" t="s">
        <v>551</v>
      </c>
      <c r="M2" s="19"/>
      <c r="N2" s="19"/>
    </row>
    <row r="3" spans="1:26" s="18" customFormat="1" ht="20" customHeight="1" thickBot="1">
      <c r="A3" s="207"/>
      <c r="B3" s="57" t="s">
        <v>6</v>
      </c>
      <c r="C3" s="57"/>
      <c r="D3" s="57"/>
      <c r="E3" s="57"/>
      <c r="F3" s="57"/>
      <c r="G3" s="57"/>
      <c r="H3" s="57"/>
      <c r="I3" s="208"/>
      <c r="J3" s="17"/>
      <c r="K3" s="214">
        <v>45611</v>
      </c>
      <c r="M3" s="19"/>
      <c r="N3" s="19"/>
    </row>
    <row r="4" spans="1:26" ht="20" customHeight="1" thickBot="1">
      <c r="A4" s="101"/>
      <c r="B4" s="20"/>
      <c r="C4" s="21"/>
      <c r="D4" s="332">
        <f>IF(K1&lt;14,VLOOKUP(K1,清單!J3:L15,3,FALSE),K3)</f>
        <v>45292</v>
      </c>
      <c r="E4" s="332"/>
      <c r="F4" s="332"/>
      <c r="G4" s="332"/>
      <c r="H4" s="21"/>
      <c r="I4" s="22" t="str">
        <f>日記簿!M5</f>
        <v>幣別：新台幣</v>
      </c>
    </row>
    <row r="5" spans="1:26" ht="20" customHeight="1">
      <c r="A5" s="102"/>
      <c r="B5" s="126" t="s">
        <v>242</v>
      </c>
      <c r="C5" s="127" t="s">
        <v>243</v>
      </c>
      <c r="D5" s="126" t="s">
        <v>241</v>
      </c>
      <c r="E5" s="126"/>
      <c r="F5" s="158"/>
      <c r="G5" s="126" t="s">
        <v>242</v>
      </c>
      <c r="H5" s="127" t="s">
        <v>243</v>
      </c>
      <c r="I5" s="126" t="s">
        <v>241</v>
      </c>
    </row>
    <row r="6" spans="1:26">
      <c r="B6" s="120">
        <f t="shared" ref="B6:B69" ca="1" si="0">IF(ISNA(VLOOKUP(ROW()-5,資表借,1,FALSE))=TRUE,"",VLOOKUP(ROW()-5,資表借,11,FALSE))</f>
        <v>0</v>
      </c>
      <c r="C6" s="100" t="str">
        <f t="shared" ref="C6:C69" ca="1" si="1">IF(ISNA(VLOOKUP(ROW()-5,資表借,1,FALSE))=TRUE,"",VLOOKUP(ROW()-5,資表借,13,FALSE))</f>
        <v>流動資產</v>
      </c>
      <c r="D6" s="118">
        <f t="shared" ref="D6:D69" ca="1" si="2">IF(ISNA(VLOOKUP(ROW()-5,資表借,1,FALSE))=TRUE,"",IF(VLOOKUP(ROW()-5,資表借,14,FALSE)="貸",VLOOKUP(ROW()-5,資表借,15,FALSE)*-1,VLOOKUP(ROW()-5,資表借,15,FALSE)))</f>
        <v>0</v>
      </c>
      <c r="E6" s="118"/>
      <c r="F6" s="119"/>
      <c r="G6" s="120">
        <f t="shared" ref="G6:G69" ca="1" si="3">IF(ISNA(VLOOKUP(ROW()-5,資表貸,1,FALSE))=TRUE,"",VLOOKUP(ROW()-5,資表貸,9,FALSE))</f>
        <v>0</v>
      </c>
      <c r="H6" s="100" t="str">
        <f t="shared" ref="H6:H69" ca="1" si="4">IF(ISNA(VLOOKUP(ROW()-5,資表貸,1,FALSE))=TRUE,"",VLOOKUP(ROW()-5,資表貸,11,FALSE))</f>
        <v>流動負債</v>
      </c>
      <c r="I6" s="118">
        <f t="shared" ref="I6:I69" ca="1" si="5">IF(ISNA(VLOOKUP(ROW()-5,資表貸,1,FALSE))=TRUE,"",IF(VLOOKUP(ROW()-5,資表貸,12,FALSE)="借",VLOOKUP(ROW()-5,資表貸,13,FALSE)*-1,VLOOKUP(ROW()-5,資表貸,13,FALSE)))</f>
        <v>0</v>
      </c>
      <c r="K6" s="2"/>
      <c r="Y6" s="195"/>
      <c r="Z6" s="196"/>
    </row>
    <row r="7" spans="1:26">
      <c r="B7" s="120">
        <f t="shared" ca="1" si="0"/>
        <v>1111</v>
      </c>
      <c r="C7" s="100" t="str">
        <f t="shared" ca="1" si="1"/>
        <v>零用金</v>
      </c>
      <c r="D7" s="118">
        <f t="shared" ca="1" si="2"/>
        <v>10000</v>
      </c>
      <c r="E7" s="118"/>
      <c r="F7" s="119"/>
      <c r="G7" s="120">
        <f t="shared" ca="1" si="3"/>
        <v>2131</v>
      </c>
      <c r="H7" s="100" t="str">
        <f t="shared" ca="1" si="4"/>
        <v>應付費用</v>
      </c>
      <c r="I7" s="118">
        <f t="shared" ca="1" si="5"/>
        <v>5000</v>
      </c>
      <c r="Y7" s="29"/>
      <c r="Z7" s="196"/>
    </row>
    <row r="8" spans="1:26">
      <c r="B8" s="120">
        <f t="shared" ca="1" si="0"/>
        <v>11121</v>
      </c>
      <c r="C8" s="100" t="str">
        <f t="shared" ca="1" si="1"/>
        <v>銀行存款-台銀活存</v>
      </c>
      <c r="D8" s="118">
        <f t="shared" ca="1" si="2"/>
        <v>200000</v>
      </c>
      <c r="E8" s="118"/>
      <c r="F8" s="119"/>
      <c r="G8" s="120">
        <f t="shared" ca="1" si="3"/>
        <v>0</v>
      </c>
      <c r="H8" s="100" t="str">
        <f t="shared" ca="1" si="4"/>
        <v>流動負債合計</v>
      </c>
      <c r="I8" s="118">
        <f t="shared" ca="1" si="5"/>
        <v>5000</v>
      </c>
      <c r="Y8" s="29"/>
      <c r="Z8" s="196"/>
    </row>
    <row r="9" spans="1:26">
      <c r="B9" s="120">
        <f t="shared" ca="1" si="0"/>
        <v>1131</v>
      </c>
      <c r="C9" s="100" t="str">
        <f t="shared" ca="1" si="1"/>
        <v>商品存貨</v>
      </c>
      <c r="D9" s="118">
        <f t="shared" ca="1" si="2"/>
        <v>65000</v>
      </c>
      <c r="E9" s="118"/>
      <c r="F9" s="119"/>
      <c r="G9" s="120">
        <f t="shared" ca="1" si="3"/>
        <v>0</v>
      </c>
      <c r="H9" s="100">
        <f t="shared" ca="1" si="4"/>
        <v>0</v>
      </c>
      <c r="I9" s="118">
        <f t="shared" ca="1" si="5"/>
        <v>0</v>
      </c>
      <c r="Y9" s="29"/>
      <c r="Z9" s="196"/>
    </row>
    <row r="10" spans="1:26">
      <c r="B10" s="120">
        <f t="shared" ca="1" si="0"/>
        <v>0</v>
      </c>
      <c r="C10" s="100" t="str">
        <f t="shared" ca="1" si="1"/>
        <v>流動資產合計</v>
      </c>
      <c r="D10" s="118">
        <f t="shared" ca="1" si="2"/>
        <v>275000</v>
      </c>
      <c r="E10" s="118"/>
      <c r="F10" s="119"/>
      <c r="G10" s="120">
        <f t="shared" ca="1" si="3"/>
        <v>0</v>
      </c>
      <c r="H10" s="100" t="str">
        <f t="shared" ca="1" si="4"/>
        <v>負債總額</v>
      </c>
      <c r="I10" s="118">
        <f t="shared" ca="1" si="5"/>
        <v>5000</v>
      </c>
      <c r="Y10" s="29"/>
      <c r="Z10" s="196"/>
    </row>
    <row r="11" spans="1:26">
      <c r="B11" s="120">
        <f t="shared" ca="1" si="0"/>
        <v>0</v>
      </c>
      <c r="C11" s="100">
        <f t="shared" ca="1" si="1"/>
        <v>0</v>
      </c>
      <c r="D11" s="118">
        <f t="shared" ca="1" si="2"/>
        <v>0</v>
      </c>
      <c r="E11" s="118"/>
      <c r="F11" s="119"/>
      <c r="G11" s="120">
        <f t="shared" ca="1" si="3"/>
        <v>0</v>
      </c>
      <c r="H11" s="100">
        <f t="shared" ca="1" si="4"/>
        <v>0</v>
      </c>
      <c r="I11" s="118">
        <f t="shared" ca="1" si="5"/>
        <v>0</v>
      </c>
      <c r="Y11" s="29"/>
      <c r="Z11" s="196"/>
    </row>
    <row r="12" spans="1:26">
      <c r="B12" s="120">
        <f t="shared" ca="1" si="0"/>
        <v>0</v>
      </c>
      <c r="C12" s="100" t="str">
        <f t="shared" ca="1" si="1"/>
        <v>非流動資產</v>
      </c>
      <c r="D12" s="118">
        <f t="shared" ca="1" si="2"/>
        <v>0</v>
      </c>
      <c r="E12" s="118"/>
      <c r="F12" s="119"/>
      <c r="G12" s="120">
        <f t="shared" ca="1" si="3"/>
        <v>0</v>
      </c>
      <c r="H12" s="100" t="str">
        <f t="shared" ca="1" si="4"/>
        <v>權益</v>
      </c>
      <c r="I12" s="118">
        <f t="shared" ca="1" si="5"/>
        <v>0</v>
      </c>
      <c r="Y12" s="29"/>
      <c r="Z12" s="196"/>
    </row>
    <row r="13" spans="1:26">
      <c r="B13" s="120">
        <f t="shared" ca="1" si="0"/>
        <v>1901</v>
      </c>
      <c r="C13" s="100" t="str">
        <f t="shared" ca="1" si="1"/>
        <v>存出保證金</v>
      </c>
      <c r="D13" s="118">
        <f t="shared" ca="1" si="2"/>
        <v>50000</v>
      </c>
      <c r="E13" s="118"/>
      <c r="F13" s="119"/>
      <c r="G13" s="120">
        <f t="shared" ca="1" si="3"/>
        <v>3110</v>
      </c>
      <c r="H13" s="100" t="str">
        <f t="shared" ca="1" si="4"/>
        <v>實收資本</v>
      </c>
      <c r="I13" s="118">
        <f t="shared" ca="1" si="5"/>
        <v>200000</v>
      </c>
      <c r="Y13" s="29"/>
      <c r="Z13" s="196"/>
    </row>
    <row r="14" spans="1:26">
      <c r="B14" s="120">
        <f t="shared" ca="1" si="0"/>
        <v>0</v>
      </c>
      <c r="C14" s="100" t="str">
        <f t="shared" ca="1" si="1"/>
        <v>非流動資產合計</v>
      </c>
      <c r="D14" s="118">
        <f t="shared" ca="1" si="2"/>
        <v>50000</v>
      </c>
      <c r="E14" s="118"/>
      <c r="F14" s="119"/>
      <c r="G14" s="120">
        <f t="shared" ca="1" si="3"/>
        <v>3430</v>
      </c>
      <c r="H14" s="100" t="str">
        <f t="shared" ca="1" si="4"/>
        <v>累積盈虧</v>
      </c>
      <c r="I14" s="118">
        <f t="shared" ca="1" si="5"/>
        <v>120000</v>
      </c>
      <c r="Y14" s="29"/>
      <c r="Z14" s="196"/>
    </row>
    <row r="15" spans="1:26">
      <c r="B15" s="120">
        <f t="shared" ca="1" si="0"/>
        <v>0</v>
      </c>
      <c r="C15" s="100">
        <f t="shared" ca="1" si="1"/>
        <v>0</v>
      </c>
      <c r="D15" s="118">
        <f t="shared" ca="1" si="2"/>
        <v>0</v>
      </c>
      <c r="E15" s="118"/>
      <c r="F15" s="119"/>
      <c r="G15" s="120">
        <f t="shared" ca="1" si="3"/>
        <v>0</v>
      </c>
      <c r="H15" s="100" t="str">
        <f t="shared" ca="1" si="4"/>
        <v>權益總額</v>
      </c>
      <c r="I15" s="118">
        <f t="shared" ca="1" si="5"/>
        <v>320000</v>
      </c>
      <c r="Y15" s="29"/>
      <c r="Z15" s="196"/>
    </row>
    <row r="16" spans="1:26">
      <c r="B16" s="120" t="str">
        <f t="shared" ca="1" si="0"/>
        <v/>
      </c>
      <c r="C16" s="100" t="str">
        <f t="shared" ca="1" si="1"/>
        <v/>
      </c>
      <c r="D16" s="118" t="str">
        <f t="shared" ca="1" si="2"/>
        <v/>
      </c>
      <c r="E16" s="118"/>
      <c r="F16" s="119"/>
      <c r="G16" s="120">
        <f t="shared" ca="1" si="3"/>
        <v>0</v>
      </c>
      <c r="H16" s="100">
        <f t="shared" ca="1" si="4"/>
        <v>0</v>
      </c>
      <c r="I16" s="118">
        <f t="shared" ca="1" si="5"/>
        <v>0</v>
      </c>
      <c r="Y16" s="29"/>
      <c r="Z16" s="196"/>
    </row>
    <row r="17" spans="2:26">
      <c r="B17" s="120">
        <f t="shared" ca="1" si="0"/>
        <v>0</v>
      </c>
      <c r="C17" s="100" t="str">
        <f t="shared" ca="1" si="1"/>
        <v>資產總額</v>
      </c>
      <c r="D17" s="118">
        <f t="shared" ca="1" si="2"/>
        <v>325000</v>
      </c>
      <c r="E17" s="118"/>
      <c r="F17" s="119"/>
      <c r="G17" s="120">
        <f t="shared" ca="1" si="3"/>
        <v>0</v>
      </c>
      <c r="H17" s="100" t="str">
        <f t="shared" ca="1" si="4"/>
        <v>負債及權益總額</v>
      </c>
      <c r="I17" s="118">
        <f t="shared" ca="1" si="5"/>
        <v>325000</v>
      </c>
      <c r="Y17" s="29"/>
      <c r="Z17" s="196"/>
    </row>
    <row r="18" spans="2:26">
      <c r="B18" s="120" t="str">
        <f t="shared" ca="1" si="0"/>
        <v/>
      </c>
      <c r="C18" s="100" t="str">
        <f t="shared" ca="1" si="1"/>
        <v/>
      </c>
      <c r="D18" s="118" t="str">
        <f t="shared" ca="1" si="2"/>
        <v/>
      </c>
      <c r="E18" s="118"/>
      <c r="F18" s="119"/>
      <c r="G18" s="120" t="str">
        <f t="shared" ca="1" si="3"/>
        <v/>
      </c>
      <c r="H18" s="100" t="str">
        <f t="shared" ca="1" si="4"/>
        <v/>
      </c>
      <c r="I18" s="118" t="str">
        <f t="shared" ca="1" si="5"/>
        <v/>
      </c>
      <c r="Y18" s="29"/>
      <c r="Z18" s="196"/>
    </row>
    <row r="19" spans="2:26">
      <c r="B19" s="120" t="str">
        <f t="shared" ca="1" si="0"/>
        <v/>
      </c>
      <c r="C19" s="100" t="str">
        <f t="shared" ca="1" si="1"/>
        <v/>
      </c>
      <c r="D19" s="118" t="str">
        <f t="shared" ca="1" si="2"/>
        <v/>
      </c>
      <c r="E19" s="118"/>
      <c r="F19" s="119"/>
      <c r="G19" s="120" t="str">
        <f t="shared" ca="1" si="3"/>
        <v/>
      </c>
      <c r="H19" s="100" t="str">
        <f t="shared" ca="1" si="4"/>
        <v/>
      </c>
      <c r="I19" s="118" t="str">
        <f t="shared" ca="1" si="5"/>
        <v/>
      </c>
      <c r="Y19" s="29"/>
      <c r="Z19" s="196"/>
    </row>
    <row r="20" spans="2:26">
      <c r="B20" s="120" t="str">
        <f t="shared" ca="1" si="0"/>
        <v/>
      </c>
      <c r="C20" s="100" t="str">
        <f t="shared" ca="1" si="1"/>
        <v/>
      </c>
      <c r="D20" s="118" t="str">
        <f t="shared" ca="1" si="2"/>
        <v/>
      </c>
      <c r="E20" s="118"/>
      <c r="F20" s="119"/>
      <c r="G20" s="120" t="str">
        <f t="shared" ca="1" si="3"/>
        <v/>
      </c>
      <c r="H20" s="100" t="str">
        <f t="shared" ca="1" si="4"/>
        <v/>
      </c>
      <c r="I20" s="118" t="str">
        <f t="shared" ca="1" si="5"/>
        <v/>
      </c>
    </row>
    <row r="21" spans="2:26">
      <c r="B21" s="120" t="str">
        <f t="shared" ca="1" si="0"/>
        <v/>
      </c>
      <c r="C21" s="100" t="str">
        <f t="shared" ca="1" si="1"/>
        <v/>
      </c>
      <c r="D21" s="118" t="str">
        <f t="shared" ca="1" si="2"/>
        <v/>
      </c>
      <c r="E21" s="118"/>
      <c r="F21" s="119"/>
      <c r="G21" s="120" t="str">
        <f t="shared" ca="1" si="3"/>
        <v/>
      </c>
      <c r="H21" s="100" t="str">
        <f t="shared" ca="1" si="4"/>
        <v/>
      </c>
      <c r="I21" s="118" t="str">
        <f t="shared" ca="1" si="5"/>
        <v/>
      </c>
    </row>
    <row r="22" spans="2:26">
      <c r="B22" s="120" t="str">
        <f t="shared" ca="1" si="0"/>
        <v/>
      </c>
      <c r="C22" s="100" t="str">
        <f t="shared" ca="1" si="1"/>
        <v/>
      </c>
      <c r="D22" s="118" t="str">
        <f t="shared" ca="1" si="2"/>
        <v/>
      </c>
      <c r="E22" s="118"/>
      <c r="F22" s="119"/>
      <c r="G22" s="120" t="str">
        <f t="shared" ca="1" si="3"/>
        <v/>
      </c>
      <c r="H22" s="100" t="str">
        <f t="shared" ca="1" si="4"/>
        <v/>
      </c>
      <c r="I22" s="118" t="str">
        <f t="shared" ca="1" si="5"/>
        <v/>
      </c>
    </row>
    <row r="23" spans="2:26">
      <c r="B23" s="120" t="str">
        <f t="shared" ca="1" si="0"/>
        <v/>
      </c>
      <c r="C23" s="100" t="str">
        <f t="shared" ca="1" si="1"/>
        <v/>
      </c>
      <c r="D23" s="118" t="str">
        <f t="shared" ca="1" si="2"/>
        <v/>
      </c>
      <c r="E23" s="118"/>
      <c r="F23" s="119"/>
      <c r="G23" s="120" t="str">
        <f t="shared" ca="1" si="3"/>
        <v/>
      </c>
      <c r="H23" s="100" t="str">
        <f t="shared" ca="1" si="4"/>
        <v/>
      </c>
      <c r="I23" s="118" t="str">
        <f t="shared" ca="1" si="5"/>
        <v/>
      </c>
    </row>
    <row r="24" spans="2:26">
      <c r="B24" s="120" t="str">
        <f t="shared" ca="1" si="0"/>
        <v/>
      </c>
      <c r="C24" s="100" t="str">
        <f t="shared" ca="1" si="1"/>
        <v/>
      </c>
      <c r="D24" s="118" t="str">
        <f t="shared" ca="1" si="2"/>
        <v/>
      </c>
      <c r="E24" s="118"/>
      <c r="F24" s="119"/>
      <c r="G24" s="120" t="str">
        <f t="shared" ca="1" si="3"/>
        <v/>
      </c>
      <c r="H24" s="100" t="str">
        <f t="shared" ca="1" si="4"/>
        <v/>
      </c>
      <c r="I24" s="118" t="str">
        <f t="shared" ca="1" si="5"/>
        <v/>
      </c>
    </row>
    <row r="25" spans="2:26">
      <c r="B25" s="120" t="str">
        <f t="shared" ca="1" si="0"/>
        <v/>
      </c>
      <c r="C25" s="100" t="str">
        <f t="shared" ca="1" si="1"/>
        <v/>
      </c>
      <c r="D25" s="118" t="str">
        <f t="shared" ca="1" si="2"/>
        <v/>
      </c>
      <c r="E25" s="118"/>
      <c r="F25" s="119"/>
      <c r="G25" s="120" t="str">
        <f t="shared" ca="1" si="3"/>
        <v/>
      </c>
      <c r="H25" s="100" t="str">
        <f t="shared" ca="1" si="4"/>
        <v/>
      </c>
      <c r="I25" s="118" t="str">
        <f t="shared" ca="1" si="5"/>
        <v/>
      </c>
    </row>
    <row r="26" spans="2:26">
      <c r="B26" s="120" t="str">
        <f t="shared" ca="1" si="0"/>
        <v/>
      </c>
      <c r="C26" s="100" t="str">
        <f t="shared" ca="1" si="1"/>
        <v/>
      </c>
      <c r="D26" s="118" t="str">
        <f t="shared" ca="1" si="2"/>
        <v/>
      </c>
      <c r="E26" s="118"/>
      <c r="F26" s="119"/>
      <c r="G26" s="120" t="str">
        <f t="shared" ca="1" si="3"/>
        <v/>
      </c>
      <c r="H26" s="100" t="str">
        <f t="shared" ca="1" si="4"/>
        <v/>
      </c>
      <c r="I26" s="118" t="str">
        <f t="shared" ca="1" si="5"/>
        <v/>
      </c>
    </row>
    <row r="27" spans="2:26">
      <c r="B27" s="120" t="str">
        <f t="shared" ca="1" si="0"/>
        <v/>
      </c>
      <c r="C27" s="100" t="str">
        <f t="shared" ca="1" si="1"/>
        <v/>
      </c>
      <c r="D27" s="118" t="str">
        <f t="shared" ca="1" si="2"/>
        <v/>
      </c>
      <c r="E27" s="118"/>
      <c r="F27" s="119"/>
      <c r="G27" s="120" t="str">
        <f t="shared" ca="1" si="3"/>
        <v/>
      </c>
      <c r="H27" s="100" t="str">
        <f t="shared" ca="1" si="4"/>
        <v/>
      </c>
      <c r="I27" s="118" t="str">
        <f t="shared" ca="1" si="5"/>
        <v/>
      </c>
    </row>
    <row r="28" spans="2:26">
      <c r="B28" s="120" t="str">
        <f t="shared" ca="1" si="0"/>
        <v/>
      </c>
      <c r="C28" s="100" t="str">
        <f t="shared" ca="1" si="1"/>
        <v/>
      </c>
      <c r="D28" s="118" t="str">
        <f t="shared" ca="1" si="2"/>
        <v/>
      </c>
      <c r="E28" s="118"/>
      <c r="F28" s="119"/>
      <c r="G28" s="120" t="str">
        <f t="shared" ca="1" si="3"/>
        <v/>
      </c>
      <c r="H28" s="100" t="str">
        <f t="shared" ca="1" si="4"/>
        <v/>
      </c>
      <c r="I28" s="118" t="str">
        <f t="shared" ca="1" si="5"/>
        <v/>
      </c>
    </row>
    <row r="29" spans="2:26">
      <c r="B29" s="120" t="str">
        <f t="shared" ca="1" si="0"/>
        <v/>
      </c>
      <c r="C29" s="100" t="str">
        <f t="shared" ca="1" si="1"/>
        <v/>
      </c>
      <c r="D29" s="118" t="str">
        <f t="shared" ca="1" si="2"/>
        <v/>
      </c>
      <c r="E29" s="118"/>
      <c r="F29" s="119"/>
      <c r="G29" s="120" t="str">
        <f t="shared" ca="1" si="3"/>
        <v/>
      </c>
      <c r="H29" s="100" t="str">
        <f t="shared" ca="1" si="4"/>
        <v/>
      </c>
      <c r="I29" s="118" t="str">
        <f t="shared" ca="1" si="5"/>
        <v/>
      </c>
    </row>
    <row r="30" spans="2:26">
      <c r="B30" s="120" t="str">
        <f t="shared" ca="1" si="0"/>
        <v/>
      </c>
      <c r="C30" s="100" t="str">
        <f t="shared" ca="1" si="1"/>
        <v/>
      </c>
      <c r="D30" s="118" t="str">
        <f t="shared" ca="1" si="2"/>
        <v/>
      </c>
      <c r="E30" s="118"/>
      <c r="F30" s="119"/>
      <c r="G30" s="120" t="str">
        <f t="shared" ca="1" si="3"/>
        <v/>
      </c>
      <c r="H30" s="100" t="str">
        <f t="shared" ca="1" si="4"/>
        <v/>
      </c>
      <c r="I30" s="118" t="str">
        <f t="shared" ca="1" si="5"/>
        <v/>
      </c>
    </row>
    <row r="31" spans="2:26">
      <c r="B31" s="120" t="str">
        <f t="shared" ca="1" si="0"/>
        <v/>
      </c>
      <c r="C31" s="100" t="str">
        <f t="shared" ca="1" si="1"/>
        <v/>
      </c>
      <c r="D31" s="118" t="str">
        <f t="shared" ca="1" si="2"/>
        <v/>
      </c>
      <c r="E31" s="118"/>
      <c r="F31" s="119"/>
      <c r="G31" s="120" t="str">
        <f t="shared" ca="1" si="3"/>
        <v/>
      </c>
      <c r="H31" s="100" t="str">
        <f t="shared" ca="1" si="4"/>
        <v/>
      </c>
      <c r="I31" s="118" t="str">
        <f t="shared" ca="1" si="5"/>
        <v/>
      </c>
    </row>
    <row r="32" spans="2:26">
      <c r="B32" s="120" t="str">
        <f t="shared" ca="1" si="0"/>
        <v/>
      </c>
      <c r="C32" s="100" t="str">
        <f t="shared" ca="1" si="1"/>
        <v/>
      </c>
      <c r="D32" s="118" t="str">
        <f t="shared" ca="1" si="2"/>
        <v/>
      </c>
      <c r="E32" s="118"/>
      <c r="F32" s="119"/>
      <c r="G32" s="120" t="str">
        <f t="shared" ca="1" si="3"/>
        <v/>
      </c>
      <c r="H32" s="100" t="str">
        <f t="shared" ca="1" si="4"/>
        <v/>
      </c>
      <c r="I32" s="118" t="str">
        <f t="shared" ca="1" si="5"/>
        <v/>
      </c>
    </row>
    <row r="33" spans="2:9">
      <c r="B33" s="120" t="str">
        <f t="shared" ca="1" si="0"/>
        <v/>
      </c>
      <c r="C33" s="100" t="str">
        <f t="shared" ca="1" si="1"/>
        <v/>
      </c>
      <c r="D33" s="118" t="str">
        <f t="shared" ca="1" si="2"/>
        <v/>
      </c>
      <c r="E33" s="118"/>
      <c r="F33" s="119"/>
      <c r="G33" s="120" t="str">
        <f t="shared" ca="1" si="3"/>
        <v/>
      </c>
      <c r="H33" s="100" t="str">
        <f t="shared" ca="1" si="4"/>
        <v/>
      </c>
      <c r="I33" s="118" t="str">
        <f t="shared" ca="1" si="5"/>
        <v/>
      </c>
    </row>
    <row r="34" spans="2:9">
      <c r="B34" s="120" t="str">
        <f t="shared" ca="1" si="0"/>
        <v/>
      </c>
      <c r="C34" s="100" t="str">
        <f t="shared" ca="1" si="1"/>
        <v/>
      </c>
      <c r="D34" s="118" t="str">
        <f t="shared" ca="1" si="2"/>
        <v/>
      </c>
      <c r="E34" s="118"/>
      <c r="F34" s="119"/>
      <c r="G34" s="120" t="str">
        <f t="shared" ca="1" si="3"/>
        <v/>
      </c>
      <c r="H34" s="100" t="str">
        <f t="shared" ca="1" si="4"/>
        <v/>
      </c>
      <c r="I34" s="118" t="str">
        <f t="shared" ca="1" si="5"/>
        <v/>
      </c>
    </row>
    <row r="35" spans="2:9">
      <c r="B35" s="120" t="str">
        <f t="shared" ca="1" si="0"/>
        <v/>
      </c>
      <c r="C35" s="100" t="str">
        <f t="shared" ca="1" si="1"/>
        <v/>
      </c>
      <c r="D35" s="118" t="str">
        <f t="shared" ca="1" si="2"/>
        <v/>
      </c>
      <c r="E35" s="118"/>
      <c r="F35" s="119"/>
      <c r="G35" s="120" t="str">
        <f t="shared" ca="1" si="3"/>
        <v/>
      </c>
      <c r="H35" s="100" t="str">
        <f t="shared" ca="1" si="4"/>
        <v/>
      </c>
      <c r="I35" s="118" t="str">
        <f t="shared" ca="1" si="5"/>
        <v/>
      </c>
    </row>
    <row r="36" spans="2:9">
      <c r="B36" s="120" t="str">
        <f t="shared" ca="1" si="0"/>
        <v/>
      </c>
      <c r="C36" s="100" t="str">
        <f t="shared" ca="1" si="1"/>
        <v/>
      </c>
      <c r="D36" s="118" t="str">
        <f t="shared" ca="1" si="2"/>
        <v/>
      </c>
      <c r="E36" s="118"/>
      <c r="F36" s="119"/>
      <c r="G36" s="120" t="str">
        <f t="shared" ca="1" si="3"/>
        <v/>
      </c>
      <c r="H36" s="100" t="str">
        <f t="shared" ca="1" si="4"/>
        <v/>
      </c>
      <c r="I36" s="118" t="str">
        <f t="shared" ca="1" si="5"/>
        <v/>
      </c>
    </row>
    <row r="37" spans="2:9">
      <c r="B37" s="120" t="str">
        <f t="shared" ca="1" si="0"/>
        <v/>
      </c>
      <c r="C37" s="100" t="str">
        <f t="shared" ca="1" si="1"/>
        <v/>
      </c>
      <c r="D37" s="118" t="str">
        <f t="shared" ca="1" si="2"/>
        <v/>
      </c>
      <c r="E37" s="118"/>
      <c r="F37" s="119"/>
      <c r="G37" s="120" t="str">
        <f t="shared" ca="1" si="3"/>
        <v/>
      </c>
      <c r="H37" s="100" t="str">
        <f t="shared" ca="1" si="4"/>
        <v/>
      </c>
      <c r="I37" s="118" t="str">
        <f t="shared" ca="1" si="5"/>
        <v/>
      </c>
    </row>
    <row r="38" spans="2:9">
      <c r="B38" s="120" t="str">
        <f t="shared" ca="1" si="0"/>
        <v/>
      </c>
      <c r="C38" s="100" t="str">
        <f t="shared" ca="1" si="1"/>
        <v/>
      </c>
      <c r="D38" s="118" t="str">
        <f t="shared" ca="1" si="2"/>
        <v/>
      </c>
      <c r="E38" s="118"/>
      <c r="F38" s="119"/>
      <c r="G38" s="120" t="str">
        <f t="shared" ca="1" si="3"/>
        <v/>
      </c>
      <c r="H38" s="100" t="str">
        <f t="shared" ca="1" si="4"/>
        <v/>
      </c>
      <c r="I38" s="118" t="str">
        <f t="shared" ca="1" si="5"/>
        <v/>
      </c>
    </row>
    <row r="39" spans="2:9">
      <c r="B39" s="120" t="str">
        <f t="shared" ca="1" si="0"/>
        <v/>
      </c>
      <c r="C39" s="100" t="str">
        <f t="shared" ca="1" si="1"/>
        <v/>
      </c>
      <c r="D39" s="118" t="str">
        <f t="shared" ca="1" si="2"/>
        <v/>
      </c>
      <c r="E39" s="118"/>
      <c r="F39" s="119"/>
      <c r="G39" s="120" t="str">
        <f t="shared" ca="1" si="3"/>
        <v/>
      </c>
      <c r="H39" s="100" t="str">
        <f t="shared" ca="1" si="4"/>
        <v/>
      </c>
      <c r="I39" s="118" t="str">
        <f t="shared" ca="1" si="5"/>
        <v/>
      </c>
    </row>
    <row r="40" spans="2:9">
      <c r="B40" s="120" t="str">
        <f t="shared" ca="1" si="0"/>
        <v/>
      </c>
      <c r="C40" s="100" t="str">
        <f t="shared" ca="1" si="1"/>
        <v/>
      </c>
      <c r="D40" s="118" t="str">
        <f t="shared" ca="1" si="2"/>
        <v/>
      </c>
      <c r="E40" s="118"/>
      <c r="F40" s="119"/>
      <c r="G40" s="120" t="str">
        <f t="shared" ca="1" si="3"/>
        <v/>
      </c>
      <c r="H40" s="100" t="str">
        <f t="shared" ca="1" si="4"/>
        <v/>
      </c>
      <c r="I40" s="118" t="str">
        <f t="shared" ca="1" si="5"/>
        <v/>
      </c>
    </row>
    <row r="41" spans="2:9">
      <c r="B41" s="120" t="str">
        <f t="shared" ca="1" si="0"/>
        <v/>
      </c>
      <c r="C41" s="100" t="str">
        <f t="shared" ca="1" si="1"/>
        <v/>
      </c>
      <c r="D41" s="118" t="str">
        <f t="shared" ca="1" si="2"/>
        <v/>
      </c>
      <c r="E41" s="118"/>
      <c r="F41" s="119"/>
      <c r="G41" s="120" t="str">
        <f t="shared" ca="1" si="3"/>
        <v/>
      </c>
      <c r="H41" s="100" t="str">
        <f t="shared" ca="1" si="4"/>
        <v/>
      </c>
      <c r="I41" s="118" t="str">
        <f t="shared" ca="1" si="5"/>
        <v/>
      </c>
    </row>
    <row r="42" spans="2:9">
      <c r="B42" s="120" t="str">
        <f t="shared" ca="1" si="0"/>
        <v/>
      </c>
      <c r="C42" s="100" t="str">
        <f t="shared" ca="1" si="1"/>
        <v/>
      </c>
      <c r="D42" s="118" t="str">
        <f t="shared" ca="1" si="2"/>
        <v/>
      </c>
      <c r="E42" s="118"/>
      <c r="F42" s="119"/>
      <c r="G42" s="120" t="str">
        <f t="shared" ca="1" si="3"/>
        <v/>
      </c>
      <c r="H42" s="100" t="str">
        <f t="shared" ca="1" si="4"/>
        <v/>
      </c>
      <c r="I42" s="118" t="str">
        <f t="shared" ca="1" si="5"/>
        <v/>
      </c>
    </row>
    <row r="43" spans="2:9">
      <c r="B43" s="120" t="str">
        <f t="shared" ca="1" si="0"/>
        <v/>
      </c>
      <c r="C43" s="100" t="str">
        <f t="shared" ca="1" si="1"/>
        <v/>
      </c>
      <c r="D43" s="118" t="str">
        <f t="shared" ca="1" si="2"/>
        <v/>
      </c>
      <c r="E43" s="118"/>
      <c r="F43" s="119"/>
      <c r="G43" s="120" t="str">
        <f t="shared" ca="1" si="3"/>
        <v/>
      </c>
      <c r="H43" s="100" t="str">
        <f t="shared" ca="1" si="4"/>
        <v/>
      </c>
      <c r="I43" s="118" t="str">
        <f t="shared" ca="1" si="5"/>
        <v/>
      </c>
    </row>
    <row r="44" spans="2:9">
      <c r="B44" s="120" t="str">
        <f t="shared" ca="1" si="0"/>
        <v/>
      </c>
      <c r="C44" s="100" t="str">
        <f t="shared" ca="1" si="1"/>
        <v/>
      </c>
      <c r="D44" s="118" t="str">
        <f t="shared" ca="1" si="2"/>
        <v/>
      </c>
      <c r="E44" s="118"/>
      <c r="F44" s="119"/>
      <c r="G44" s="120" t="str">
        <f t="shared" ca="1" si="3"/>
        <v/>
      </c>
      <c r="H44" s="100" t="str">
        <f t="shared" ca="1" si="4"/>
        <v/>
      </c>
      <c r="I44" s="118" t="str">
        <f t="shared" ca="1" si="5"/>
        <v/>
      </c>
    </row>
    <row r="45" spans="2:9">
      <c r="B45" s="120" t="str">
        <f t="shared" ca="1" si="0"/>
        <v/>
      </c>
      <c r="C45" s="100" t="str">
        <f t="shared" ca="1" si="1"/>
        <v/>
      </c>
      <c r="D45" s="118" t="str">
        <f t="shared" ca="1" si="2"/>
        <v/>
      </c>
      <c r="E45" s="118"/>
      <c r="F45" s="119"/>
      <c r="G45" s="120" t="str">
        <f t="shared" ca="1" si="3"/>
        <v/>
      </c>
      <c r="H45" s="100" t="str">
        <f t="shared" ca="1" si="4"/>
        <v/>
      </c>
      <c r="I45" s="118" t="str">
        <f t="shared" ca="1" si="5"/>
        <v/>
      </c>
    </row>
    <row r="46" spans="2:9">
      <c r="B46" s="120" t="str">
        <f t="shared" ca="1" si="0"/>
        <v/>
      </c>
      <c r="C46" s="100" t="str">
        <f t="shared" ca="1" si="1"/>
        <v/>
      </c>
      <c r="D46" s="118" t="str">
        <f t="shared" ca="1" si="2"/>
        <v/>
      </c>
      <c r="E46" s="118"/>
      <c r="F46" s="119"/>
      <c r="G46" s="120" t="str">
        <f t="shared" ca="1" si="3"/>
        <v/>
      </c>
      <c r="H46" s="100" t="str">
        <f t="shared" ca="1" si="4"/>
        <v/>
      </c>
      <c r="I46" s="118" t="str">
        <f t="shared" ca="1" si="5"/>
        <v/>
      </c>
    </row>
    <row r="47" spans="2:9">
      <c r="B47" s="120" t="str">
        <f t="shared" ca="1" si="0"/>
        <v/>
      </c>
      <c r="C47" s="100" t="str">
        <f t="shared" ca="1" si="1"/>
        <v/>
      </c>
      <c r="D47" s="118" t="str">
        <f t="shared" ca="1" si="2"/>
        <v/>
      </c>
      <c r="E47" s="118"/>
      <c r="F47" s="119"/>
      <c r="G47" s="120" t="str">
        <f t="shared" ca="1" si="3"/>
        <v/>
      </c>
      <c r="H47" s="100" t="str">
        <f t="shared" ca="1" si="4"/>
        <v/>
      </c>
      <c r="I47" s="118" t="str">
        <f t="shared" ca="1" si="5"/>
        <v/>
      </c>
    </row>
    <row r="48" spans="2:9">
      <c r="B48" s="120" t="str">
        <f t="shared" ca="1" si="0"/>
        <v/>
      </c>
      <c r="C48" s="100" t="str">
        <f t="shared" ca="1" si="1"/>
        <v/>
      </c>
      <c r="D48" s="118" t="str">
        <f t="shared" ca="1" si="2"/>
        <v/>
      </c>
      <c r="E48" s="118"/>
      <c r="F48" s="119"/>
      <c r="G48" s="120" t="str">
        <f t="shared" ca="1" si="3"/>
        <v/>
      </c>
      <c r="H48" s="100" t="str">
        <f t="shared" ca="1" si="4"/>
        <v/>
      </c>
      <c r="I48" s="118" t="str">
        <f t="shared" ca="1" si="5"/>
        <v/>
      </c>
    </row>
    <row r="49" spans="2:9">
      <c r="B49" s="120" t="str">
        <f t="shared" ca="1" si="0"/>
        <v/>
      </c>
      <c r="C49" s="100" t="str">
        <f t="shared" ca="1" si="1"/>
        <v/>
      </c>
      <c r="D49" s="118" t="str">
        <f t="shared" ca="1" si="2"/>
        <v/>
      </c>
      <c r="E49" s="118"/>
      <c r="F49" s="119"/>
      <c r="G49" s="120" t="str">
        <f t="shared" ca="1" si="3"/>
        <v/>
      </c>
      <c r="H49" s="100" t="str">
        <f t="shared" ca="1" si="4"/>
        <v/>
      </c>
      <c r="I49" s="118" t="str">
        <f t="shared" ca="1" si="5"/>
        <v/>
      </c>
    </row>
    <row r="50" spans="2:9">
      <c r="B50" s="120" t="str">
        <f t="shared" ca="1" si="0"/>
        <v/>
      </c>
      <c r="C50" s="100" t="str">
        <f t="shared" ca="1" si="1"/>
        <v/>
      </c>
      <c r="D50" s="118" t="str">
        <f t="shared" ca="1" si="2"/>
        <v/>
      </c>
      <c r="E50" s="118"/>
      <c r="F50" s="119"/>
      <c r="G50" s="120" t="str">
        <f t="shared" ca="1" si="3"/>
        <v/>
      </c>
      <c r="H50" s="100" t="str">
        <f t="shared" ca="1" si="4"/>
        <v/>
      </c>
      <c r="I50" s="118" t="str">
        <f t="shared" ca="1" si="5"/>
        <v/>
      </c>
    </row>
    <row r="51" spans="2:9">
      <c r="B51" s="120" t="str">
        <f t="shared" ca="1" si="0"/>
        <v/>
      </c>
      <c r="C51" s="100" t="str">
        <f t="shared" ca="1" si="1"/>
        <v/>
      </c>
      <c r="D51" s="118" t="str">
        <f t="shared" ca="1" si="2"/>
        <v/>
      </c>
      <c r="E51" s="118"/>
      <c r="F51" s="119"/>
      <c r="G51" s="120" t="str">
        <f t="shared" ca="1" si="3"/>
        <v/>
      </c>
      <c r="H51" s="100" t="str">
        <f t="shared" ca="1" si="4"/>
        <v/>
      </c>
      <c r="I51" s="118" t="str">
        <f t="shared" ca="1" si="5"/>
        <v/>
      </c>
    </row>
    <row r="52" spans="2:9">
      <c r="B52" s="120" t="str">
        <f t="shared" ca="1" si="0"/>
        <v/>
      </c>
      <c r="C52" s="100" t="str">
        <f t="shared" ca="1" si="1"/>
        <v/>
      </c>
      <c r="D52" s="118" t="str">
        <f t="shared" ca="1" si="2"/>
        <v/>
      </c>
      <c r="E52" s="118"/>
      <c r="F52" s="119"/>
      <c r="G52" s="120" t="str">
        <f t="shared" ca="1" si="3"/>
        <v/>
      </c>
      <c r="H52" s="100" t="str">
        <f t="shared" ca="1" si="4"/>
        <v/>
      </c>
      <c r="I52" s="118" t="str">
        <f t="shared" ca="1" si="5"/>
        <v/>
      </c>
    </row>
    <row r="53" spans="2:9">
      <c r="B53" s="120" t="str">
        <f t="shared" ca="1" si="0"/>
        <v/>
      </c>
      <c r="C53" s="100" t="str">
        <f t="shared" ca="1" si="1"/>
        <v/>
      </c>
      <c r="D53" s="118" t="str">
        <f t="shared" ca="1" si="2"/>
        <v/>
      </c>
      <c r="E53" s="118"/>
      <c r="F53" s="119"/>
      <c r="G53" s="120" t="str">
        <f t="shared" ca="1" si="3"/>
        <v/>
      </c>
      <c r="H53" s="100" t="str">
        <f t="shared" ca="1" si="4"/>
        <v/>
      </c>
      <c r="I53" s="118" t="str">
        <f t="shared" ca="1" si="5"/>
        <v/>
      </c>
    </row>
    <row r="54" spans="2:9">
      <c r="B54" s="120" t="str">
        <f t="shared" ca="1" si="0"/>
        <v/>
      </c>
      <c r="C54" s="100" t="str">
        <f t="shared" ca="1" si="1"/>
        <v/>
      </c>
      <c r="D54" s="118" t="str">
        <f t="shared" ca="1" si="2"/>
        <v/>
      </c>
      <c r="E54" s="118"/>
      <c r="F54" s="119"/>
      <c r="G54" s="120" t="str">
        <f t="shared" ca="1" si="3"/>
        <v/>
      </c>
      <c r="H54" s="100" t="str">
        <f t="shared" ca="1" si="4"/>
        <v/>
      </c>
      <c r="I54" s="118" t="str">
        <f t="shared" ca="1" si="5"/>
        <v/>
      </c>
    </row>
    <row r="55" spans="2:9">
      <c r="B55" s="120" t="str">
        <f t="shared" ca="1" si="0"/>
        <v/>
      </c>
      <c r="C55" s="100" t="str">
        <f t="shared" ca="1" si="1"/>
        <v/>
      </c>
      <c r="D55" s="118" t="str">
        <f t="shared" ca="1" si="2"/>
        <v/>
      </c>
      <c r="E55" s="118"/>
      <c r="F55" s="119"/>
      <c r="G55" s="120" t="str">
        <f t="shared" ca="1" si="3"/>
        <v/>
      </c>
      <c r="H55" s="100" t="str">
        <f t="shared" ca="1" si="4"/>
        <v/>
      </c>
      <c r="I55" s="118" t="str">
        <f t="shared" ca="1" si="5"/>
        <v/>
      </c>
    </row>
    <row r="56" spans="2:9">
      <c r="B56" s="120" t="str">
        <f t="shared" ca="1" si="0"/>
        <v/>
      </c>
      <c r="C56" s="100" t="str">
        <f t="shared" ca="1" si="1"/>
        <v/>
      </c>
      <c r="D56" s="118" t="str">
        <f t="shared" ca="1" si="2"/>
        <v/>
      </c>
      <c r="E56" s="118"/>
      <c r="F56" s="119"/>
      <c r="G56" s="120" t="str">
        <f t="shared" ca="1" si="3"/>
        <v/>
      </c>
      <c r="H56" s="100" t="str">
        <f t="shared" ca="1" si="4"/>
        <v/>
      </c>
      <c r="I56" s="118" t="str">
        <f t="shared" ca="1" si="5"/>
        <v/>
      </c>
    </row>
    <row r="57" spans="2:9">
      <c r="B57" s="120" t="str">
        <f t="shared" ca="1" si="0"/>
        <v/>
      </c>
      <c r="C57" s="100" t="str">
        <f t="shared" ca="1" si="1"/>
        <v/>
      </c>
      <c r="D57" s="118" t="str">
        <f t="shared" ca="1" si="2"/>
        <v/>
      </c>
      <c r="E57" s="118"/>
      <c r="F57" s="119"/>
      <c r="G57" s="120" t="str">
        <f t="shared" ca="1" si="3"/>
        <v/>
      </c>
      <c r="H57" s="100" t="str">
        <f t="shared" ca="1" si="4"/>
        <v/>
      </c>
      <c r="I57" s="118" t="str">
        <f t="shared" ca="1" si="5"/>
        <v/>
      </c>
    </row>
    <row r="58" spans="2:9">
      <c r="B58" s="120" t="str">
        <f t="shared" ca="1" si="0"/>
        <v/>
      </c>
      <c r="C58" s="100" t="str">
        <f t="shared" ca="1" si="1"/>
        <v/>
      </c>
      <c r="D58" s="118" t="str">
        <f t="shared" ca="1" si="2"/>
        <v/>
      </c>
      <c r="E58" s="118"/>
      <c r="F58" s="119"/>
      <c r="G58" s="120" t="str">
        <f t="shared" ca="1" si="3"/>
        <v/>
      </c>
      <c r="H58" s="100" t="str">
        <f t="shared" ca="1" si="4"/>
        <v/>
      </c>
      <c r="I58" s="118" t="str">
        <f t="shared" ca="1" si="5"/>
        <v/>
      </c>
    </row>
    <row r="59" spans="2:9">
      <c r="B59" s="120" t="str">
        <f t="shared" ca="1" si="0"/>
        <v/>
      </c>
      <c r="C59" s="100" t="str">
        <f t="shared" ca="1" si="1"/>
        <v/>
      </c>
      <c r="D59" s="118" t="str">
        <f t="shared" ca="1" si="2"/>
        <v/>
      </c>
      <c r="E59" s="118"/>
      <c r="F59" s="119"/>
      <c r="G59" s="120" t="str">
        <f t="shared" ca="1" si="3"/>
        <v/>
      </c>
      <c r="H59" s="100" t="str">
        <f t="shared" ca="1" si="4"/>
        <v/>
      </c>
      <c r="I59" s="118" t="str">
        <f t="shared" ca="1" si="5"/>
        <v/>
      </c>
    </row>
    <row r="60" spans="2:9">
      <c r="B60" s="120" t="str">
        <f t="shared" ca="1" si="0"/>
        <v/>
      </c>
      <c r="C60" s="100" t="str">
        <f t="shared" ca="1" si="1"/>
        <v/>
      </c>
      <c r="D60" s="118" t="str">
        <f t="shared" ca="1" si="2"/>
        <v/>
      </c>
      <c r="E60" s="118"/>
      <c r="F60" s="119"/>
      <c r="G60" s="120" t="str">
        <f t="shared" ca="1" si="3"/>
        <v/>
      </c>
      <c r="H60" s="100" t="str">
        <f t="shared" ca="1" si="4"/>
        <v/>
      </c>
      <c r="I60" s="118" t="str">
        <f t="shared" ca="1" si="5"/>
        <v/>
      </c>
    </row>
    <row r="61" spans="2:9">
      <c r="B61" s="120" t="str">
        <f t="shared" ca="1" si="0"/>
        <v/>
      </c>
      <c r="C61" s="100" t="str">
        <f t="shared" ca="1" si="1"/>
        <v/>
      </c>
      <c r="D61" s="118" t="str">
        <f t="shared" ca="1" si="2"/>
        <v/>
      </c>
      <c r="E61" s="118"/>
      <c r="F61" s="119"/>
      <c r="G61" s="120" t="str">
        <f t="shared" ca="1" si="3"/>
        <v/>
      </c>
      <c r="H61" s="100" t="str">
        <f t="shared" ca="1" si="4"/>
        <v/>
      </c>
      <c r="I61" s="118" t="str">
        <f t="shared" ca="1" si="5"/>
        <v/>
      </c>
    </row>
    <row r="62" spans="2:9">
      <c r="B62" s="120" t="str">
        <f t="shared" ca="1" si="0"/>
        <v/>
      </c>
      <c r="C62" s="100" t="str">
        <f t="shared" ca="1" si="1"/>
        <v/>
      </c>
      <c r="D62" s="118" t="str">
        <f t="shared" ca="1" si="2"/>
        <v/>
      </c>
      <c r="E62" s="118"/>
      <c r="F62" s="119"/>
      <c r="G62" s="120" t="str">
        <f t="shared" ca="1" si="3"/>
        <v/>
      </c>
      <c r="H62" s="100" t="str">
        <f t="shared" ca="1" si="4"/>
        <v/>
      </c>
      <c r="I62" s="118" t="str">
        <f t="shared" ca="1" si="5"/>
        <v/>
      </c>
    </row>
    <row r="63" spans="2:9">
      <c r="B63" s="120" t="str">
        <f t="shared" ca="1" si="0"/>
        <v/>
      </c>
      <c r="C63" s="100" t="str">
        <f t="shared" ca="1" si="1"/>
        <v/>
      </c>
      <c r="D63" s="118" t="str">
        <f t="shared" ca="1" si="2"/>
        <v/>
      </c>
      <c r="E63" s="118"/>
      <c r="F63" s="119"/>
      <c r="G63" s="120" t="str">
        <f t="shared" ca="1" si="3"/>
        <v/>
      </c>
      <c r="H63" s="100" t="str">
        <f t="shared" ca="1" si="4"/>
        <v/>
      </c>
      <c r="I63" s="118" t="str">
        <f t="shared" ca="1" si="5"/>
        <v/>
      </c>
    </row>
    <row r="64" spans="2:9">
      <c r="B64" s="120" t="str">
        <f t="shared" ca="1" si="0"/>
        <v/>
      </c>
      <c r="C64" s="100" t="str">
        <f t="shared" ca="1" si="1"/>
        <v/>
      </c>
      <c r="D64" s="118" t="str">
        <f t="shared" ca="1" si="2"/>
        <v/>
      </c>
      <c r="E64" s="118"/>
      <c r="F64" s="119"/>
      <c r="G64" s="120" t="str">
        <f t="shared" ca="1" si="3"/>
        <v/>
      </c>
      <c r="H64" s="100" t="str">
        <f t="shared" ca="1" si="4"/>
        <v/>
      </c>
      <c r="I64" s="118" t="str">
        <f t="shared" ca="1" si="5"/>
        <v/>
      </c>
    </row>
    <row r="65" spans="2:9">
      <c r="B65" s="120" t="str">
        <f t="shared" ca="1" si="0"/>
        <v/>
      </c>
      <c r="C65" s="100" t="str">
        <f t="shared" ca="1" si="1"/>
        <v/>
      </c>
      <c r="D65" s="118" t="str">
        <f t="shared" ca="1" si="2"/>
        <v/>
      </c>
      <c r="E65" s="118"/>
      <c r="F65" s="119"/>
      <c r="G65" s="120" t="str">
        <f t="shared" ca="1" si="3"/>
        <v/>
      </c>
      <c r="H65" s="100" t="str">
        <f t="shared" ca="1" si="4"/>
        <v/>
      </c>
      <c r="I65" s="118" t="str">
        <f t="shared" ca="1" si="5"/>
        <v/>
      </c>
    </row>
    <row r="66" spans="2:9">
      <c r="B66" s="120" t="str">
        <f t="shared" ca="1" si="0"/>
        <v/>
      </c>
      <c r="C66" s="100" t="str">
        <f t="shared" ca="1" si="1"/>
        <v/>
      </c>
      <c r="D66" s="118" t="str">
        <f t="shared" ca="1" si="2"/>
        <v/>
      </c>
      <c r="E66" s="118"/>
      <c r="F66" s="119"/>
      <c r="G66" s="120" t="str">
        <f t="shared" ca="1" si="3"/>
        <v/>
      </c>
      <c r="H66" s="100" t="str">
        <f t="shared" ca="1" si="4"/>
        <v/>
      </c>
      <c r="I66" s="118" t="str">
        <f t="shared" ca="1" si="5"/>
        <v/>
      </c>
    </row>
    <row r="67" spans="2:9">
      <c r="B67" s="120" t="str">
        <f t="shared" ca="1" si="0"/>
        <v/>
      </c>
      <c r="C67" s="100" t="str">
        <f t="shared" ca="1" si="1"/>
        <v/>
      </c>
      <c r="D67" s="118" t="str">
        <f t="shared" ca="1" si="2"/>
        <v/>
      </c>
      <c r="E67" s="118"/>
      <c r="F67" s="119"/>
      <c r="G67" s="120" t="str">
        <f t="shared" ca="1" si="3"/>
        <v/>
      </c>
      <c r="H67" s="100" t="str">
        <f t="shared" ca="1" si="4"/>
        <v/>
      </c>
      <c r="I67" s="118" t="str">
        <f t="shared" ca="1" si="5"/>
        <v/>
      </c>
    </row>
    <row r="68" spans="2:9">
      <c r="B68" s="120" t="str">
        <f t="shared" ca="1" si="0"/>
        <v/>
      </c>
      <c r="C68" s="100" t="str">
        <f t="shared" ca="1" si="1"/>
        <v/>
      </c>
      <c r="D68" s="118" t="str">
        <f t="shared" ca="1" si="2"/>
        <v/>
      </c>
      <c r="E68" s="118"/>
      <c r="F68" s="119"/>
      <c r="G68" s="120" t="str">
        <f t="shared" ca="1" si="3"/>
        <v/>
      </c>
      <c r="H68" s="100" t="str">
        <f t="shared" ca="1" si="4"/>
        <v/>
      </c>
      <c r="I68" s="118" t="str">
        <f t="shared" ca="1" si="5"/>
        <v/>
      </c>
    </row>
    <row r="69" spans="2:9">
      <c r="B69" s="120" t="str">
        <f t="shared" ca="1" si="0"/>
        <v/>
      </c>
      <c r="C69" s="100" t="str">
        <f t="shared" ca="1" si="1"/>
        <v/>
      </c>
      <c r="D69" s="118" t="str">
        <f t="shared" ca="1" si="2"/>
        <v/>
      </c>
      <c r="E69" s="118"/>
      <c r="F69" s="119"/>
      <c r="G69" s="120" t="str">
        <f t="shared" ca="1" si="3"/>
        <v/>
      </c>
      <c r="H69" s="100" t="str">
        <f t="shared" ca="1" si="4"/>
        <v/>
      </c>
      <c r="I69" s="118" t="str">
        <f t="shared" ca="1" si="5"/>
        <v/>
      </c>
    </row>
    <row r="70" spans="2:9">
      <c r="B70" s="120" t="str">
        <f t="shared" ref="B70:B133" ca="1" si="6">IF(ISNA(VLOOKUP(ROW()-5,資表借,1,FALSE))=TRUE,"",VLOOKUP(ROW()-5,資表借,11,FALSE))</f>
        <v/>
      </c>
      <c r="C70" s="100" t="str">
        <f t="shared" ref="C70:C133" ca="1" si="7">IF(ISNA(VLOOKUP(ROW()-5,資表借,1,FALSE))=TRUE,"",VLOOKUP(ROW()-5,資表借,13,FALSE))</f>
        <v/>
      </c>
      <c r="D70" s="118" t="str">
        <f t="shared" ref="D70:D133" ca="1" si="8">IF(ISNA(VLOOKUP(ROW()-5,資表借,1,FALSE))=TRUE,"",IF(VLOOKUP(ROW()-5,資表借,14,FALSE)="貸",VLOOKUP(ROW()-5,資表借,15,FALSE)*-1,VLOOKUP(ROW()-5,資表借,15,FALSE)))</f>
        <v/>
      </c>
      <c r="E70" s="118"/>
      <c r="F70" s="119"/>
      <c r="G70" s="120" t="str">
        <f t="shared" ref="G70:G133" ca="1" si="9">IF(ISNA(VLOOKUP(ROW()-5,資表貸,1,FALSE))=TRUE,"",VLOOKUP(ROW()-5,資表貸,9,FALSE))</f>
        <v/>
      </c>
      <c r="H70" s="100" t="str">
        <f t="shared" ref="H70:H133" ca="1" si="10">IF(ISNA(VLOOKUP(ROW()-5,資表貸,1,FALSE))=TRUE,"",VLOOKUP(ROW()-5,資表貸,11,FALSE))</f>
        <v/>
      </c>
      <c r="I70" s="118" t="str">
        <f t="shared" ref="I70:I133" ca="1" si="11">IF(ISNA(VLOOKUP(ROW()-5,資表貸,1,FALSE))=TRUE,"",IF(VLOOKUP(ROW()-5,資表貸,12,FALSE)="借",VLOOKUP(ROW()-5,資表貸,13,FALSE)*-1,VLOOKUP(ROW()-5,資表貸,13,FALSE)))</f>
        <v/>
      </c>
    </row>
    <row r="71" spans="2:9">
      <c r="B71" s="120" t="str">
        <f t="shared" ca="1" si="6"/>
        <v/>
      </c>
      <c r="C71" s="100" t="str">
        <f t="shared" ca="1" si="7"/>
        <v/>
      </c>
      <c r="D71" s="118" t="str">
        <f t="shared" ca="1" si="8"/>
        <v/>
      </c>
      <c r="E71" s="118"/>
      <c r="F71" s="119"/>
      <c r="G71" s="120" t="str">
        <f t="shared" ca="1" si="9"/>
        <v/>
      </c>
      <c r="H71" s="100" t="str">
        <f t="shared" ca="1" si="10"/>
        <v/>
      </c>
      <c r="I71" s="118" t="str">
        <f t="shared" ca="1" si="11"/>
        <v/>
      </c>
    </row>
    <row r="72" spans="2:9">
      <c r="B72" s="120" t="str">
        <f t="shared" ca="1" si="6"/>
        <v/>
      </c>
      <c r="C72" s="100" t="str">
        <f t="shared" ca="1" si="7"/>
        <v/>
      </c>
      <c r="D72" s="118" t="str">
        <f t="shared" ca="1" si="8"/>
        <v/>
      </c>
      <c r="E72" s="118"/>
      <c r="F72" s="119"/>
      <c r="G72" s="120" t="str">
        <f t="shared" ca="1" si="9"/>
        <v/>
      </c>
      <c r="H72" s="100" t="str">
        <f t="shared" ca="1" si="10"/>
        <v/>
      </c>
      <c r="I72" s="118" t="str">
        <f t="shared" ca="1" si="11"/>
        <v/>
      </c>
    </row>
    <row r="73" spans="2:9">
      <c r="B73" s="120" t="str">
        <f t="shared" ca="1" si="6"/>
        <v/>
      </c>
      <c r="C73" s="100" t="str">
        <f t="shared" ca="1" si="7"/>
        <v/>
      </c>
      <c r="D73" s="118" t="str">
        <f t="shared" ca="1" si="8"/>
        <v/>
      </c>
      <c r="E73" s="118"/>
      <c r="F73" s="119"/>
      <c r="G73" s="120" t="str">
        <f t="shared" ca="1" si="9"/>
        <v/>
      </c>
      <c r="H73" s="100" t="str">
        <f t="shared" ca="1" si="10"/>
        <v/>
      </c>
      <c r="I73" s="118" t="str">
        <f t="shared" ca="1" si="11"/>
        <v/>
      </c>
    </row>
    <row r="74" spans="2:9">
      <c r="B74" s="120" t="str">
        <f t="shared" ca="1" si="6"/>
        <v/>
      </c>
      <c r="C74" s="100" t="str">
        <f t="shared" ca="1" si="7"/>
        <v/>
      </c>
      <c r="D74" s="118" t="str">
        <f t="shared" ca="1" si="8"/>
        <v/>
      </c>
      <c r="E74" s="118"/>
      <c r="F74" s="119"/>
      <c r="G74" s="120" t="str">
        <f t="shared" ca="1" si="9"/>
        <v/>
      </c>
      <c r="H74" s="100" t="str">
        <f t="shared" ca="1" si="10"/>
        <v/>
      </c>
      <c r="I74" s="118" t="str">
        <f t="shared" ca="1" si="11"/>
        <v/>
      </c>
    </row>
    <row r="75" spans="2:9">
      <c r="B75" s="120" t="str">
        <f t="shared" ca="1" si="6"/>
        <v/>
      </c>
      <c r="C75" s="100" t="str">
        <f t="shared" ca="1" si="7"/>
        <v/>
      </c>
      <c r="D75" s="118" t="str">
        <f t="shared" ca="1" si="8"/>
        <v/>
      </c>
      <c r="E75" s="118"/>
      <c r="F75" s="119"/>
      <c r="G75" s="120" t="str">
        <f t="shared" ca="1" si="9"/>
        <v/>
      </c>
      <c r="H75" s="100" t="str">
        <f t="shared" ca="1" si="10"/>
        <v/>
      </c>
      <c r="I75" s="118" t="str">
        <f t="shared" ca="1" si="11"/>
        <v/>
      </c>
    </row>
    <row r="76" spans="2:9">
      <c r="B76" s="120" t="str">
        <f t="shared" ca="1" si="6"/>
        <v/>
      </c>
      <c r="C76" s="100" t="str">
        <f t="shared" ca="1" si="7"/>
        <v/>
      </c>
      <c r="D76" s="118" t="str">
        <f t="shared" ca="1" si="8"/>
        <v/>
      </c>
      <c r="E76" s="118"/>
      <c r="F76" s="119"/>
      <c r="G76" s="120" t="str">
        <f t="shared" ca="1" si="9"/>
        <v/>
      </c>
      <c r="H76" s="100" t="str">
        <f t="shared" ca="1" si="10"/>
        <v/>
      </c>
      <c r="I76" s="118" t="str">
        <f t="shared" ca="1" si="11"/>
        <v/>
      </c>
    </row>
    <row r="77" spans="2:9">
      <c r="B77" s="120" t="str">
        <f t="shared" ca="1" si="6"/>
        <v/>
      </c>
      <c r="C77" s="100" t="str">
        <f t="shared" ca="1" si="7"/>
        <v/>
      </c>
      <c r="D77" s="118" t="str">
        <f t="shared" ca="1" si="8"/>
        <v/>
      </c>
      <c r="E77" s="118"/>
      <c r="F77" s="119"/>
      <c r="G77" s="120" t="str">
        <f t="shared" ca="1" si="9"/>
        <v/>
      </c>
      <c r="H77" s="100" t="str">
        <f t="shared" ca="1" si="10"/>
        <v/>
      </c>
      <c r="I77" s="118" t="str">
        <f t="shared" ca="1" si="11"/>
        <v/>
      </c>
    </row>
    <row r="78" spans="2:9">
      <c r="B78" s="120" t="str">
        <f t="shared" ca="1" si="6"/>
        <v/>
      </c>
      <c r="C78" s="100" t="str">
        <f t="shared" ca="1" si="7"/>
        <v/>
      </c>
      <c r="D78" s="118" t="str">
        <f t="shared" ca="1" si="8"/>
        <v/>
      </c>
      <c r="E78" s="118"/>
      <c r="F78" s="119"/>
      <c r="G78" s="120" t="str">
        <f t="shared" ca="1" si="9"/>
        <v/>
      </c>
      <c r="H78" s="100" t="str">
        <f t="shared" ca="1" si="10"/>
        <v/>
      </c>
      <c r="I78" s="118" t="str">
        <f t="shared" ca="1" si="11"/>
        <v/>
      </c>
    </row>
    <row r="79" spans="2:9">
      <c r="B79" s="120" t="str">
        <f t="shared" ca="1" si="6"/>
        <v/>
      </c>
      <c r="C79" s="100" t="str">
        <f t="shared" ca="1" si="7"/>
        <v/>
      </c>
      <c r="D79" s="118" t="str">
        <f t="shared" ca="1" si="8"/>
        <v/>
      </c>
      <c r="E79" s="118"/>
      <c r="F79" s="119"/>
      <c r="G79" s="120" t="str">
        <f t="shared" ca="1" si="9"/>
        <v/>
      </c>
      <c r="H79" s="100" t="str">
        <f t="shared" ca="1" si="10"/>
        <v/>
      </c>
      <c r="I79" s="118" t="str">
        <f t="shared" ca="1" si="11"/>
        <v/>
      </c>
    </row>
    <row r="80" spans="2:9">
      <c r="B80" s="120" t="str">
        <f t="shared" ca="1" si="6"/>
        <v/>
      </c>
      <c r="C80" s="100" t="str">
        <f t="shared" ca="1" si="7"/>
        <v/>
      </c>
      <c r="D80" s="118" t="str">
        <f t="shared" ca="1" si="8"/>
        <v/>
      </c>
      <c r="E80" s="118"/>
      <c r="F80" s="119"/>
      <c r="G80" s="120" t="str">
        <f t="shared" ca="1" si="9"/>
        <v/>
      </c>
      <c r="H80" s="100" t="str">
        <f t="shared" ca="1" si="10"/>
        <v/>
      </c>
      <c r="I80" s="118" t="str">
        <f t="shared" ca="1" si="11"/>
        <v/>
      </c>
    </row>
    <row r="81" spans="2:9">
      <c r="B81" s="120" t="str">
        <f t="shared" ca="1" si="6"/>
        <v/>
      </c>
      <c r="C81" s="100" t="str">
        <f t="shared" ca="1" si="7"/>
        <v/>
      </c>
      <c r="D81" s="118" t="str">
        <f t="shared" ca="1" si="8"/>
        <v/>
      </c>
      <c r="E81" s="118"/>
      <c r="F81" s="119"/>
      <c r="G81" s="120" t="str">
        <f t="shared" ca="1" si="9"/>
        <v/>
      </c>
      <c r="H81" s="100" t="str">
        <f t="shared" ca="1" si="10"/>
        <v/>
      </c>
      <c r="I81" s="118" t="str">
        <f t="shared" ca="1" si="11"/>
        <v/>
      </c>
    </row>
    <row r="82" spans="2:9">
      <c r="B82" s="120" t="str">
        <f t="shared" ca="1" si="6"/>
        <v/>
      </c>
      <c r="C82" s="100" t="str">
        <f t="shared" ca="1" si="7"/>
        <v/>
      </c>
      <c r="D82" s="118" t="str">
        <f t="shared" ca="1" si="8"/>
        <v/>
      </c>
      <c r="E82" s="118"/>
      <c r="F82" s="119"/>
      <c r="G82" s="120" t="str">
        <f t="shared" ca="1" si="9"/>
        <v/>
      </c>
      <c r="H82" s="100" t="str">
        <f t="shared" ca="1" si="10"/>
        <v/>
      </c>
      <c r="I82" s="118" t="str">
        <f t="shared" ca="1" si="11"/>
        <v/>
      </c>
    </row>
    <row r="83" spans="2:9">
      <c r="B83" s="120" t="str">
        <f t="shared" ca="1" si="6"/>
        <v/>
      </c>
      <c r="C83" s="100" t="str">
        <f t="shared" ca="1" si="7"/>
        <v/>
      </c>
      <c r="D83" s="118" t="str">
        <f t="shared" ca="1" si="8"/>
        <v/>
      </c>
      <c r="E83" s="118"/>
      <c r="F83" s="119"/>
      <c r="G83" s="120" t="str">
        <f t="shared" ca="1" si="9"/>
        <v/>
      </c>
      <c r="H83" s="100" t="str">
        <f t="shared" ca="1" si="10"/>
        <v/>
      </c>
      <c r="I83" s="118" t="str">
        <f t="shared" ca="1" si="11"/>
        <v/>
      </c>
    </row>
    <row r="84" spans="2:9">
      <c r="B84" s="120" t="str">
        <f t="shared" ca="1" si="6"/>
        <v/>
      </c>
      <c r="C84" s="100" t="str">
        <f t="shared" ca="1" si="7"/>
        <v/>
      </c>
      <c r="D84" s="118" t="str">
        <f t="shared" ca="1" si="8"/>
        <v/>
      </c>
      <c r="E84" s="118"/>
      <c r="F84" s="119"/>
      <c r="G84" s="120" t="str">
        <f t="shared" ca="1" si="9"/>
        <v/>
      </c>
      <c r="H84" s="100" t="str">
        <f t="shared" ca="1" si="10"/>
        <v/>
      </c>
      <c r="I84" s="118" t="str">
        <f t="shared" ca="1" si="11"/>
        <v/>
      </c>
    </row>
    <row r="85" spans="2:9">
      <c r="B85" s="120" t="str">
        <f t="shared" ca="1" si="6"/>
        <v/>
      </c>
      <c r="C85" s="100" t="str">
        <f t="shared" ca="1" si="7"/>
        <v/>
      </c>
      <c r="D85" s="118" t="str">
        <f t="shared" ca="1" si="8"/>
        <v/>
      </c>
      <c r="E85" s="118"/>
      <c r="F85" s="119"/>
      <c r="G85" s="120" t="str">
        <f t="shared" ca="1" si="9"/>
        <v/>
      </c>
      <c r="H85" s="100" t="str">
        <f t="shared" ca="1" si="10"/>
        <v/>
      </c>
      <c r="I85" s="118" t="str">
        <f t="shared" ca="1" si="11"/>
        <v/>
      </c>
    </row>
    <row r="86" spans="2:9">
      <c r="B86" s="120" t="str">
        <f t="shared" ca="1" si="6"/>
        <v/>
      </c>
      <c r="C86" s="100" t="str">
        <f t="shared" ca="1" si="7"/>
        <v/>
      </c>
      <c r="D86" s="118" t="str">
        <f t="shared" ca="1" si="8"/>
        <v/>
      </c>
      <c r="E86" s="118"/>
      <c r="F86" s="119"/>
      <c r="G86" s="120" t="str">
        <f t="shared" ca="1" si="9"/>
        <v/>
      </c>
      <c r="H86" s="100" t="str">
        <f t="shared" ca="1" si="10"/>
        <v/>
      </c>
      <c r="I86" s="118" t="str">
        <f t="shared" ca="1" si="11"/>
        <v/>
      </c>
    </row>
    <row r="87" spans="2:9">
      <c r="B87" s="120" t="str">
        <f t="shared" ca="1" si="6"/>
        <v/>
      </c>
      <c r="C87" s="100" t="str">
        <f t="shared" ca="1" si="7"/>
        <v/>
      </c>
      <c r="D87" s="118" t="str">
        <f t="shared" ca="1" si="8"/>
        <v/>
      </c>
      <c r="E87" s="118"/>
      <c r="F87" s="119"/>
      <c r="G87" s="120" t="str">
        <f t="shared" ca="1" si="9"/>
        <v/>
      </c>
      <c r="H87" s="100" t="str">
        <f t="shared" ca="1" si="10"/>
        <v/>
      </c>
      <c r="I87" s="118" t="str">
        <f t="shared" ca="1" si="11"/>
        <v/>
      </c>
    </row>
    <row r="88" spans="2:9">
      <c r="B88" s="120" t="str">
        <f t="shared" ca="1" si="6"/>
        <v/>
      </c>
      <c r="C88" s="100" t="str">
        <f t="shared" ca="1" si="7"/>
        <v/>
      </c>
      <c r="D88" s="118" t="str">
        <f t="shared" ca="1" si="8"/>
        <v/>
      </c>
      <c r="E88" s="118"/>
      <c r="F88" s="119"/>
      <c r="G88" s="120" t="str">
        <f t="shared" ca="1" si="9"/>
        <v/>
      </c>
      <c r="H88" s="100" t="str">
        <f t="shared" ca="1" si="10"/>
        <v/>
      </c>
      <c r="I88" s="118" t="str">
        <f t="shared" ca="1" si="11"/>
        <v/>
      </c>
    </row>
    <row r="89" spans="2:9">
      <c r="B89" s="120" t="str">
        <f t="shared" ca="1" si="6"/>
        <v/>
      </c>
      <c r="C89" s="100" t="str">
        <f t="shared" ca="1" si="7"/>
        <v/>
      </c>
      <c r="D89" s="118" t="str">
        <f t="shared" ca="1" si="8"/>
        <v/>
      </c>
      <c r="E89" s="118"/>
      <c r="F89" s="119"/>
      <c r="G89" s="120" t="str">
        <f t="shared" ca="1" si="9"/>
        <v/>
      </c>
      <c r="H89" s="100" t="str">
        <f t="shared" ca="1" si="10"/>
        <v/>
      </c>
      <c r="I89" s="118" t="str">
        <f t="shared" ca="1" si="11"/>
        <v/>
      </c>
    </row>
    <row r="90" spans="2:9">
      <c r="B90" s="120" t="str">
        <f t="shared" ca="1" si="6"/>
        <v/>
      </c>
      <c r="C90" s="100" t="str">
        <f t="shared" ca="1" si="7"/>
        <v/>
      </c>
      <c r="D90" s="118" t="str">
        <f t="shared" ca="1" si="8"/>
        <v/>
      </c>
      <c r="E90" s="118"/>
      <c r="F90" s="119"/>
      <c r="G90" s="120" t="str">
        <f t="shared" ca="1" si="9"/>
        <v/>
      </c>
      <c r="H90" s="100" t="str">
        <f t="shared" ca="1" si="10"/>
        <v/>
      </c>
      <c r="I90" s="118" t="str">
        <f t="shared" ca="1" si="11"/>
        <v/>
      </c>
    </row>
    <row r="91" spans="2:9">
      <c r="B91" s="120" t="str">
        <f t="shared" ca="1" si="6"/>
        <v/>
      </c>
      <c r="C91" s="100" t="str">
        <f t="shared" ca="1" si="7"/>
        <v/>
      </c>
      <c r="D91" s="118" t="str">
        <f t="shared" ca="1" si="8"/>
        <v/>
      </c>
      <c r="E91" s="118"/>
      <c r="F91" s="119"/>
      <c r="G91" s="120" t="str">
        <f t="shared" ca="1" si="9"/>
        <v/>
      </c>
      <c r="H91" s="100" t="str">
        <f t="shared" ca="1" si="10"/>
        <v/>
      </c>
      <c r="I91" s="118" t="str">
        <f t="shared" ca="1" si="11"/>
        <v/>
      </c>
    </row>
    <row r="92" spans="2:9">
      <c r="B92" s="120" t="str">
        <f t="shared" ca="1" si="6"/>
        <v/>
      </c>
      <c r="C92" s="100" t="str">
        <f t="shared" ca="1" si="7"/>
        <v/>
      </c>
      <c r="D92" s="118" t="str">
        <f t="shared" ca="1" si="8"/>
        <v/>
      </c>
      <c r="E92" s="118"/>
      <c r="F92" s="119"/>
      <c r="G92" s="120" t="str">
        <f t="shared" ca="1" si="9"/>
        <v/>
      </c>
      <c r="H92" s="100" t="str">
        <f t="shared" ca="1" si="10"/>
        <v/>
      </c>
      <c r="I92" s="118" t="str">
        <f t="shared" ca="1" si="11"/>
        <v/>
      </c>
    </row>
    <row r="93" spans="2:9">
      <c r="B93" s="120" t="str">
        <f t="shared" ca="1" si="6"/>
        <v/>
      </c>
      <c r="C93" s="100" t="str">
        <f t="shared" ca="1" si="7"/>
        <v/>
      </c>
      <c r="D93" s="118" t="str">
        <f t="shared" ca="1" si="8"/>
        <v/>
      </c>
      <c r="E93" s="118"/>
      <c r="F93" s="119"/>
      <c r="G93" s="120" t="str">
        <f t="shared" ca="1" si="9"/>
        <v/>
      </c>
      <c r="H93" s="100" t="str">
        <f t="shared" ca="1" si="10"/>
        <v/>
      </c>
      <c r="I93" s="118" t="str">
        <f t="shared" ca="1" si="11"/>
        <v/>
      </c>
    </row>
    <row r="94" spans="2:9">
      <c r="B94" s="120" t="str">
        <f t="shared" ca="1" si="6"/>
        <v/>
      </c>
      <c r="C94" s="100" t="str">
        <f t="shared" ca="1" si="7"/>
        <v/>
      </c>
      <c r="D94" s="118" t="str">
        <f t="shared" ca="1" si="8"/>
        <v/>
      </c>
      <c r="E94" s="118"/>
      <c r="F94" s="119"/>
      <c r="G94" s="120" t="str">
        <f t="shared" ca="1" si="9"/>
        <v/>
      </c>
      <c r="H94" s="100" t="str">
        <f t="shared" ca="1" si="10"/>
        <v/>
      </c>
      <c r="I94" s="118" t="str">
        <f t="shared" ca="1" si="11"/>
        <v/>
      </c>
    </row>
    <row r="95" spans="2:9">
      <c r="B95" s="120" t="str">
        <f t="shared" ca="1" si="6"/>
        <v/>
      </c>
      <c r="C95" s="100" t="str">
        <f t="shared" ca="1" si="7"/>
        <v/>
      </c>
      <c r="D95" s="118" t="str">
        <f t="shared" ca="1" si="8"/>
        <v/>
      </c>
      <c r="E95" s="118"/>
      <c r="F95" s="119"/>
      <c r="G95" s="120" t="str">
        <f t="shared" ca="1" si="9"/>
        <v/>
      </c>
      <c r="H95" s="100" t="str">
        <f t="shared" ca="1" si="10"/>
        <v/>
      </c>
      <c r="I95" s="118" t="str">
        <f t="shared" ca="1" si="11"/>
        <v/>
      </c>
    </row>
    <row r="96" spans="2:9">
      <c r="B96" s="120" t="str">
        <f t="shared" ca="1" si="6"/>
        <v/>
      </c>
      <c r="C96" s="100" t="str">
        <f t="shared" ca="1" si="7"/>
        <v/>
      </c>
      <c r="D96" s="118" t="str">
        <f t="shared" ca="1" si="8"/>
        <v/>
      </c>
      <c r="E96" s="118"/>
      <c r="F96" s="119"/>
      <c r="G96" s="120" t="str">
        <f t="shared" ca="1" si="9"/>
        <v/>
      </c>
      <c r="H96" s="100" t="str">
        <f t="shared" ca="1" si="10"/>
        <v/>
      </c>
      <c r="I96" s="118" t="str">
        <f t="shared" ca="1" si="11"/>
        <v/>
      </c>
    </row>
    <row r="97" spans="2:9">
      <c r="B97" s="120" t="str">
        <f t="shared" ca="1" si="6"/>
        <v/>
      </c>
      <c r="C97" s="100" t="str">
        <f t="shared" ca="1" si="7"/>
        <v/>
      </c>
      <c r="D97" s="118" t="str">
        <f t="shared" ca="1" si="8"/>
        <v/>
      </c>
      <c r="E97" s="118"/>
      <c r="F97" s="119"/>
      <c r="G97" s="120" t="str">
        <f t="shared" ca="1" si="9"/>
        <v/>
      </c>
      <c r="H97" s="100" t="str">
        <f t="shared" ca="1" si="10"/>
        <v/>
      </c>
      <c r="I97" s="118" t="str">
        <f t="shared" ca="1" si="11"/>
        <v/>
      </c>
    </row>
    <row r="98" spans="2:9">
      <c r="B98" s="120" t="str">
        <f t="shared" ca="1" si="6"/>
        <v/>
      </c>
      <c r="C98" s="100" t="str">
        <f t="shared" ca="1" si="7"/>
        <v/>
      </c>
      <c r="D98" s="118" t="str">
        <f t="shared" ca="1" si="8"/>
        <v/>
      </c>
      <c r="E98" s="118"/>
      <c r="F98" s="119"/>
      <c r="G98" s="120" t="str">
        <f t="shared" ca="1" si="9"/>
        <v/>
      </c>
      <c r="H98" s="100" t="str">
        <f t="shared" ca="1" si="10"/>
        <v/>
      </c>
      <c r="I98" s="118" t="str">
        <f t="shared" ca="1" si="11"/>
        <v/>
      </c>
    </row>
    <row r="99" spans="2:9">
      <c r="B99" s="120" t="str">
        <f t="shared" ca="1" si="6"/>
        <v/>
      </c>
      <c r="C99" s="100" t="str">
        <f t="shared" ca="1" si="7"/>
        <v/>
      </c>
      <c r="D99" s="118" t="str">
        <f t="shared" ca="1" si="8"/>
        <v/>
      </c>
      <c r="E99" s="118"/>
      <c r="F99" s="119"/>
      <c r="G99" s="120" t="str">
        <f t="shared" ca="1" si="9"/>
        <v/>
      </c>
      <c r="H99" s="100" t="str">
        <f t="shared" ca="1" si="10"/>
        <v/>
      </c>
      <c r="I99" s="118" t="str">
        <f t="shared" ca="1" si="11"/>
        <v/>
      </c>
    </row>
    <row r="100" spans="2:9">
      <c r="B100" s="120" t="str">
        <f t="shared" ca="1" si="6"/>
        <v/>
      </c>
      <c r="C100" s="100" t="str">
        <f t="shared" ca="1" si="7"/>
        <v/>
      </c>
      <c r="D100" s="118" t="str">
        <f t="shared" ca="1" si="8"/>
        <v/>
      </c>
      <c r="E100" s="118"/>
      <c r="F100" s="119"/>
      <c r="G100" s="120" t="str">
        <f t="shared" ca="1" si="9"/>
        <v/>
      </c>
      <c r="H100" s="100" t="str">
        <f t="shared" ca="1" si="10"/>
        <v/>
      </c>
      <c r="I100" s="118" t="str">
        <f t="shared" ca="1" si="11"/>
        <v/>
      </c>
    </row>
    <row r="101" spans="2:9">
      <c r="B101" s="120" t="str">
        <f t="shared" ca="1" si="6"/>
        <v/>
      </c>
      <c r="C101" s="100" t="str">
        <f t="shared" ca="1" si="7"/>
        <v/>
      </c>
      <c r="D101" s="118" t="str">
        <f t="shared" ca="1" si="8"/>
        <v/>
      </c>
      <c r="E101" s="118"/>
      <c r="F101" s="119"/>
      <c r="G101" s="120" t="str">
        <f t="shared" ca="1" si="9"/>
        <v/>
      </c>
      <c r="H101" s="100" t="str">
        <f t="shared" ca="1" si="10"/>
        <v/>
      </c>
      <c r="I101" s="118" t="str">
        <f t="shared" ca="1" si="11"/>
        <v/>
      </c>
    </row>
    <row r="102" spans="2:9">
      <c r="B102" s="120" t="str">
        <f t="shared" ca="1" si="6"/>
        <v/>
      </c>
      <c r="C102" s="100" t="str">
        <f t="shared" ca="1" si="7"/>
        <v/>
      </c>
      <c r="D102" s="118" t="str">
        <f t="shared" ca="1" si="8"/>
        <v/>
      </c>
      <c r="E102" s="118"/>
      <c r="F102" s="119"/>
      <c r="G102" s="120" t="str">
        <f t="shared" ca="1" si="9"/>
        <v/>
      </c>
      <c r="H102" s="100" t="str">
        <f t="shared" ca="1" si="10"/>
        <v/>
      </c>
      <c r="I102" s="118" t="str">
        <f t="shared" ca="1" si="11"/>
        <v/>
      </c>
    </row>
    <row r="103" spans="2:9">
      <c r="B103" s="120" t="str">
        <f t="shared" ca="1" si="6"/>
        <v/>
      </c>
      <c r="C103" s="100" t="str">
        <f t="shared" ca="1" si="7"/>
        <v/>
      </c>
      <c r="D103" s="118" t="str">
        <f t="shared" ca="1" si="8"/>
        <v/>
      </c>
      <c r="E103" s="118"/>
      <c r="F103" s="119"/>
      <c r="G103" s="120" t="str">
        <f t="shared" ca="1" si="9"/>
        <v/>
      </c>
      <c r="H103" s="100" t="str">
        <f t="shared" ca="1" si="10"/>
        <v/>
      </c>
      <c r="I103" s="118" t="str">
        <f t="shared" ca="1" si="11"/>
        <v/>
      </c>
    </row>
    <row r="104" spans="2:9">
      <c r="B104" s="120" t="str">
        <f t="shared" ca="1" si="6"/>
        <v/>
      </c>
      <c r="C104" s="100" t="str">
        <f t="shared" ca="1" si="7"/>
        <v/>
      </c>
      <c r="D104" s="118" t="str">
        <f t="shared" ca="1" si="8"/>
        <v/>
      </c>
      <c r="E104" s="118"/>
      <c r="F104" s="119"/>
      <c r="G104" s="120" t="str">
        <f t="shared" ca="1" si="9"/>
        <v/>
      </c>
      <c r="H104" s="100" t="str">
        <f t="shared" ca="1" si="10"/>
        <v/>
      </c>
      <c r="I104" s="118" t="str">
        <f t="shared" ca="1" si="11"/>
        <v/>
      </c>
    </row>
    <row r="105" spans="2:9">
      <c r="B105" s="120" t="str">
        <f t="shared" ca="1" si="6"/>
        <v/>
      </c>
      <c r="C105" s="100" t="str">
        <f t="shared" ca="1" si="7"/>
        <v/>
      </c>
      <c r="D105" s="118" t="str">
        <f t="shared" ca="1" si="8"/>
        <v/>
      </c>
      <c r="E105" s="118"/>
      <c r="F105" s="119"/>
      <c r="G105" s="120" t="str">
        <f t="shared" ca="1" si="9"/>
        <v/>
      </c>
      <c r="H105" s="100" t="str">
        <f t="shared" ca="1" si="10"/>
        <v/>
      </c>
      <c r="I105" s="118" t="str">
        <f t="shared" ca="1" si="11"/>
        <v/>
      </c>
    </row>
    <row r="106" spans="2:9">
      <c r="B106" s="120" t="str">
        <f t="shared" ca="1" si="6"/>
        <v/>
      </c>
      <c r="C106" s="100" t="str">
        <f t="shared" ca="1" si="7"/>
        <v/>
      </c>
      <c r="D106" s="118" t="str">
        <f t="shared" ca="1" si="8"/>
        <v/>
      </c>
      <c r="E106" s="118"/>
      <c r="F106" s="119"/>
      <c r="G106" s="120" t="str">
        <f t="shared" ca="1" si="9"/>
        <v/>
      </c>
      <c r="H106" s="100" t="str">
        <f t="shared" ca="1" si="10"/>
        <v/>
      </c>
      <c r="I106" s="118" t="str">
        <f t="shared" ca="1" si="11"/>
        <v/>
      </c>
    </row>
    <row r="107" spans="2:9">
      <c r="B107" s="120" t="str">
        <f t="shared" ca="1" si="6"/>
        <v/>
      </c>
      <c r="C107" s="100" t="str">
        <f t="shared" ca="1" si="7"/>
        <v/>
      </c>
      <c r="D107" s="118" t="str">
        <f t="shared" ca="1" si="8"/>
        <v/>
      </c>
      <c r="E107" s="118"/>
      <c r="F107" s="119"/>
      <c r="G107" s="120" t="str">
        <f t="shared" ca="1" si="9"/>
        <v/>
      </c>
      <c r="H107" s="100" t="str">
        <f t="shared" ca="1" si="10"/>
        <v/>
      </c>
      <c r="I107" s="118" t="str">
        <f t="shared" ca="1" si="11"/>
        <v/>
      </c>
    </row>
    <row r="108" spans="2:9">
      <c r="B108" s="120" t="str">
        <f t="shared" ca="1" si="6"/>
        <v/>
      </c>
      <c r="C108" s="100" t="str">
        <f t="shared" ca="1" si="7"/>
        <v/>
      </c>
      <c r="D108" s="118" t="str">
        <f t="shared" ca="1" si="8"/>
        <v/>
      </c>
      <c r="E108" s="118"/>
      <c r="F108" s="119"/>
      <c r="G108" s="120" t="str">
        <f t="shared" ca="1" si="9"/>
        <v/>
      </c>
      <c r="H108" s="100" t="str">
        <f t="shared" ca="1" si="10"/>
        <v/>
      </c>
      <c r="I108" s="118" t="str">
        <f t="shared" ca="1" si="11"/>
        <v/>
      </c>
    </row>
    <row r="109" spans="2:9">
      <c r="B109" s="120" t="str">
        <f t="shared" ca="1" si="6"/>
        <v/>
      </c>
      <c r="C109" s="100" t="str">
        <f t="shared" ca="1" si="7"/>
        <v/>
      </c>
      <c r="D109" s="118" t="str">
        <f t="shared" ca="1" si="8"/>
        <v/>
      </c>
      <c r="E109" s="118"/>
      <c r="F109" s="119"/>
      <c r="G109" s="120" t="str">
        <f t="shared" ca="1" si="9"/>
        <v/>
      </c>
      <c r="H109" s="100" t="str">
        <f t="shared" ca="1" si="10"/>
        <v/>
      </c>
      <c r="I109" s="118" t="str">
        <f t="shared" ca="1" si="11"/>
        <v/>
      </c>
    </row>
    <row r="110" spans="2:9">
      <c r="B110" s="120" t="str">
        <f t="shared" ca="1" si="6"/>
        <v/>
      </c>
      <c r="C110" s="100" t="str">
        <f t="shared" ca="1" si="7"/>
        <v/>
      </c>
      <c r="D110" s="118" t="str">
        <f t="shared" ca="1" si="8"/>
        <v/>
      </c>
      <c r="E110" s="118"/>
      <c r="F110" s="119"/>
      <c r="G110" s="120" t="str">
        <f t="shared" ca="1" si="9"/>
        <v/>
      </c>
      <c r="H110" s="100" t="str">
        <f t="shared" ca="1" si="10"/>
        <v/>
      </c>
      <c r="I110" s="118" t="str">
        <f t="shared" ca="1" si="11"/>
        <v/>
      </c>
    </row>
    <row r="111" spans="2:9">
      <c r="B111" s="120" t="str">
        <f t="shared" ca="1" si="6"/>
        <v/>
      </c>
      <c r="C111" s="100" t="str">
        <f t="shared" ca="1" si="7"/>
        <v/>
      </c>
      <c r="D111" s="118" t="str">
        <f t="shared" ca="1" si="8"/>
        <v/>
      </c>
      <c r="E111" s="118"/>
      <c r="F111" s="119"/>
      <c r="G111" s="120" t="str">
        <f t="shared" ca="1" si="9"/>
        <v/>
      </c>
      <c r="H111" s="100" t="str">
        <f t="shared" ca="1" si="10"/>
        <v/>
      </c>
      <c r="I111" s="118" t="str">
        <f t="shared" ca="1" si="11"/>
        <v/>
      </c>
    </row>
    <row r="112" spans="2:9">
      <c r="B112" s="120" t="str">
        <f t="shared" ca="1" si="6"/>
        <v/>
      </c>
      <c r="C112" s="100" t="str">
        <f t="shared" ca="1" si="7"/>
        <v/>
      </c>
      <c r="D112" s="118" t="str">
        <f t="shared" ca="1" si="8"/>
        <v/>
      </c>
      <c r="E112" s="118"/>
      <c r="F112" s="119"/>
      <c r="G112" s="120" t="str">
        <f t="shared" ca="1" si="9"/>
        <v/>
      </c>
      <c r="H112" s="100" t="str">
        <f t="shared" ca="1" si="10"/>
        <v/>
      </c>
      <c r="I112" s="118" t="str">
        <f t="shared" ca="1" si="11"/>
        <v/>
      </c>
    </row>
    <row r="113" spans="2:9">
      <c r="B113" s="120" t="str">
        <f t="shared" ca="1" si="6"/>
        <v/>
      </c>
      <c r="C113" s="100" t="str">
        <f t="shared" ca="1" si="7"/>
        <v/>
      </c>
      <c r="D113" s="118" t="str">
        <f t="shared" ca="1" si="8"/>
        <v/>
      </c>
      <c r="E113" s="118"/>
      <c r="F113" s="119"/>
      <c r="G113" s="120" t="str">
        <f t="shared" ca="1" si="9"/>
        <v/>
      </c>
      <c r="H113" s="100" t="str">
        <f t="shared" ca="1" si="10"/>
        <v/>
      </c>
      <c r="I113" s="118" t="str">
        <f t="shared" ca="1" si="11"/>
        <v/>
      </c>
    </row>
    <row r="114" spans="2:9">
      <c r="B114" s="120" t="str">
        <f t="shared" ca="1" si="6"/>
        <v/>
      </c>
      <c r="C114" s="100" t="str">
        <f t="shared" ca="1" si="7"/>
        <v/>
      </c>
      <c r="D114" s="118" t="str">
        <f t="shared" ca="1" si="8"/>
        <v/>
      </c>
      <c r="E114" s="118"/>
      <c r="F114" s="119"/>
      <c r="G114" s="120" t="str">
        <f t="shared" ca="1" si="9"/>
        <v/>
      </c>
      <c r="H114" s="100" t="str">
        <f t="shared" ca="1" si="10"/>
        <v/>
      </c>
      <c r="I114" s="118" t="str">
        <f t="shared" ca="1" si="11"/>
        <v/>
      </c>
    </row>
    <row r="115" spans="2:9">
      <c r="B115" s="120" t="str">
        <f t="shared" ca="1" si="6"/>
        <v/>
      </c>
      <c r="C115" s="100" t="str">
        <f t="shared" ca="1" si="7"/>
        <v/>
      </c>
      <c r="D115" s="118" t="str">
        <f t="shared" ca="1" si="8"/>
        <v/>
      </c>
      <c r="E115" s="118"/>
      <c r="F115" s="119"/>
      <c r="G115" s="120" t="str">
        <f t="shared" ca="1" si="9"/>
        <v/>
      </c>
      <c r="H115" s="100" t="str">
        <f t="shared" ca="1" si="10"/>
        <v/>
      </c>
      <c r="I115" s="118" t="str">
        <f t="shared" ca="1" si="11"/>
        <v/>
      </c>
    </row>
    <row r="116" spans="2:9">
      <c r="B116" s="120" t="str">
        <f t="shared" ca="1" si="6"/>
        <v/>
      </c>
      <c r="C116" s="100" t="str">
        <f t="shared" ca="1" si="7"/>
        <v/>
      </c>
      <c r="D116" s="118" t="str">
        <f t="shared" ca="1" si="8"/>
        <v/>
      </c>
      <c r="E116" s="118"/>
      <c r="F116" s="119"/>
      <c r="G116" s="120" t="str">
        <f t="shared" ca="1" si="9"/>
        <v/>
      </c>
      <c r="H116" s="100" t="str">
        <f t="shared" ca="1" si="10"/>
        <v/>
      </c>
      <c r="I116" s="118" t="str">
        <f t="shared" ca="1" si="11"/>
        <v/>
      </c>
    </row>
    <row r="117" spans="2:9">
      <c r="B117" s="120" t="str">
        <f t="shared" ca="1" si="6"/>
        <v/>
      </c>
      <c r="C117" s="100" t="str">
        <f t="shared" ca="1" si="7"/>
        <v/>
      </c>
      <c r="D117" s="118" t="str">
        <f t="shared" ca="1" si="8"/>
        <v/>
      </c>
      <c r="E117" s="118"/>
      <c r="F117" s="119"/>
      <c r="G117" s="120" t="str">
        <f t="shared" ca="1" si="9"/>
        <v/>
      </c>
      <c r="H117" s="100" t="str">
        <f t="shared" ca="1" si="10"/>
        <v/>
      </c>
      <c r="I117" s="118" t="str">
        <f t="shared" ca="1" si="11"/>
        <v/>
      </c>
    </row>
    <row r="118" spans="2:9">
      <c r="B118" s="120" t="str">
        <f t="shared" ca="1" si="6"/>
        <v/>
      </c>
      <c r="C118" s="100" t="str">
        <f t="shared" ca="1" si="7"/>
        <v/>
      </c>
      <c r="D118" s="118" t="str">
        <f t="shared" ca="1" si="8"/>
        <v/>
      </c>
      <c r="E118" s="118"/>
      <c r="F118" s="119"/>
      <c r="G118" s="120" t="str">
        <f t="shared" ca="1" si="9"/>
        <v/>
      </c>
      <c r="H118" s="100" t="str">
        <f t="shared" ca="1" si="10"/>
        <v/>
      </c>
      <c r="I118" s="118" t="str">
        <f t="shared" ca="1" si="11"/>
        <v/>
      </c>
    </row>
    <row r="119" spans="2:9">
      <c r="B119" s="120" t="str">
        <f t="shared" ca="1" si="6"/>
        <v/>
      </c>
      <c r="C119" s="100" t="str">
        <f t="shared" ca="1" si="7"/>
        <v/>
      </c>
      <c r="D119" s="118" t="str">
        <f t="shared" ca="1" si="8"/>
        <v/>
      </c>
      <c r="E119" s="118"/>
      <c r="F119" s="119"/>
      <c r="G119" s="120" t="str">
        <f t="shared" ca="1" si="9"/>
        <v/>
      </c>
      <c r="H119" s="100" t="str">
        <f t="shared" ca="1" si="10"/>
        <v/>
      </c>
      <c r="I119" s="118" t="str">
        <f t="shared" ca="1" si="11"/>
        <v/>
      </c>
    </row>
    <row r="120" spans="2:9">
      <c r="B120" s="120" t="str">
        <f t="shared" ca="1" si="6"/>
        <v/>
      </c>
      <c r="C120" s="100" t="str">
        <f t="shared" ca="1" si="7"/>
        <v/>
      </c>
      <c r="D120" s="118" t="str">
        <f t="shared" ca="1" si="8"/>
        <v/>
      </c>
      <c r="E120" s="118"/>
      <c r="F120" s="119"/>
      <c r="G120" s="120" t="str">
        <f t="shared" ca="1" si="9"/>
        <v/>
      </c>
      <c r="H120" s="100" t="str">
        <f t="shared" ca="1" si="10"/>
        <v/>
      </c>
      <c r="I120" s="118" t="str">
        <f t="shared" ca="1" si="11"/>
        <v/>
      </c>
    </row>
    <row r="121" spans="2:9">
      <c r="B121" s="120" t="str">
        <f t="shared" ca="1" si="6"/>
        <v/>
      </c>
      <c r="C121" s="100" t="str">
        <f t="shared" ca="1" si="7"/>
        <v/>
      </c>
      <c r="D121" s="118" t="str">
        <f t="shared" ca="1" si="8"/>
        <v/>
      </c>
      <c r="E121" s="118"/>
      <c r="F121" s="119"/>
      <c r="G121" s="120" t="str">
        <f t="shared" ca="1" si="9"/>
        <v/>
      </c>
      <c r="H121" s="100" t="str">
        <f t="shared" ca="1" si="10"/>
        <v/>
      </c>
      <c r="I121" s="118" t="str">
        <f t="shared" ca="1" si="11"/>
        <v/>
      </c>
    </row>
    <row r="122" spans="2:9">
      <c r="B122" s="120" t="str">
        <f t="shared" ca="1" si="6"/>
        <v/>
      </c>
      <c r="C122" s="100" t="str">
        <f t="shared" ca="1" si="7"/>
        <v/>
      </c>
      <c r="D122" s="118" t="str">
        <f t="shared" ca="1" si="8"/>
        <v/>
      </c>
      <c r="E122" s="118"/>
      <c r="F122" s="119"/>
      <c r="G122" s="120" t="str">
        <f t="shared" ca="1" si="9"/>
        <v/>
      </c>
      <c r="H122" s="100" t="str">
        <f t="shared" ca="1" si="10"/>
        <v/>
      </c>
      <c r="I122" s="118" t="str">
        <f t="shared" ca="1" si="11"/>
        <v/>
      </c>
    </row>
    <row r="123" spans="2:9">
      <c r="B123" s="120" t="str">
        <f t="shared" ca="1" si="6"/>
        <v/>
      </c>
      <c r="C123" s="100" t="str">
        <f t="shared" ca="1" si="7"/>
        <v/>
      </c>
      <c r="D123" s="118" t="str">
        <f t="shared" ca="1" si="8"/>
        <v/>
      </c>
      <c r="E123" s="118"/>
      <c r="F123" s="119"/>
      <c r="G123" s="120" t="str">
        <f t="shared" ca="1" si="9"/>
        <v/>
      </c>
      <c r="H123" s="100" t="str">
        <f t="shared" ca="1" si="10"/>
        <v/>
      </c>
      <c r="I123" s="118" t="str">
        <f t="shared" ca="1" si="11"/>
        <v/>
      </c>
    </row>
    <row r="124" spans="2:9">
      <c r="B124" s="120" t="str">
        <f t="shared" ca="1" si="6"/>
        <v/>
      </c>
      <c r="C124" s="100" t="str">
        <f t="shared" ca="1" si="7"/>
        <v/>
      </c>
      <c r="D124" s="118" t="str">
        <f t="shared" ca="1" si="8"/>
        <v/>
      </c>
      <c r="E124" s="118"/>
      <c r="F124" s="119"/>
      <c r="G124" s="120" t="str">
        <f t="shared" ca="1" si="9"/>
        <v/>
      </c>
      <c r="H124" s="100" t="str">
        <f t="shared" ca="1" si="10"/>
        <v/>
      </c>
      <c r="I124" s="118" t="str">
        <f t="shared" ca="1" si="11"/>
        <v/>
      </c>
    </row>
    <row r="125" spans="2:9">
      <c r="B125" s="120" t="str">
        <f t="shared" ca="1" si="6"/>
        <v/>
      </c>
      <c r="C125" s="100" t="str">
        <f t="shared" ca="1" si="7"/>
        <v/>
      </c>
      <c r="D125" s="118" t="str">
        <f t="shared" ca="1" si="8"/>
        <v/>
      </c>
      <c r="E125" s="118"/>
      <c r="F125" s="119"/>
      <c r="G125" s="120" t="str">
        <f t="shared" ca="1" si="9"/>
        <v/>
      </c>
      <c r="H125" s="100" t="str">
        <f t="shared" ca="1" si="10"/>
        <v/>
      </c>
      <c r="I125" s="118" t="str">
        <f t="shared" ca="1" si="11"/>
        <v/>
      </c>
    </row>
    <row r="126" spans="2:9">
      <c r="B126" s="120" t="str">
        <f t="shared" ca="1" si="6"/>
        <v/>
      </c>
      <c r="C126" s="100" t="str">
        <f t="shared" ca="1" si="7"/>
        <v/>
      </c>
      <c r="D126" s="118" t="str">
        <f t="shared" ca="1" si="8"/>
        <v/>
      </c>
      <c r="E126" s="118"/>
      <c r="F126" s="119"/>
      <c r="G126" s="120" t="str">
        <f t="shared" ca="1" si="9"/>
        <v/>
      </c>
      <c r="H126" s="100" t="str">
        <f t="shared" ca="1" si="10"/>
        <v/>
      </c>
      <c r="I126" s="118" t="str">
        <f t="shared" ca="1" si="11"/>
        <v/>
      </c>
    </row>
    <row r="127" spans="2:9">
      <c r="B127" s="120" t="str">
        <f t="shared" ca="1" si="6"/>
        <v/>
      </c>
      <c r="C127" s="100" t="str">
        <f t="shared" ca="1" si="7"/>
        <v/>
      </c>
      <c r="D127" s="118" t="str">
        <f t="shared" ca="1" si="8"/>
        <v/>
      </c>
      <c r="E127" s="118"/>
      <c r="F127" s="119"/>
      <c r="G127" s="120" t="str">
        <f t="shared" ca="1" si="9"/>
        <v/>
      </c>
      <c r="H127" s="100" t="str">
        <f t="shared" ca="1" si="10"/>
        <v/>
      </c>
      <c r="I127" s="118" t="str">
        <f t="shared" ca="1" si="11"/>
        <v/>
      </c>
    </row>
    <row r="128" spans="2:9">
      <c r="B128" s="120" t="str">
        <f t="shared" ca="1" si="6"/>
        <v/>
      </c>
      <c r="C128" s="100" t="str">
        <f t="shared" ca="1" si="7"/>
        <v/>
      </c>
      <c r="D128" s="118" t="str">
        <f t="shared" ca="1" si="8"/>
        <v/>
      </c>
      <c r="E128" s="118"/>
      <c r="F128" s="119"/>
      <c r="G128" s="120" t="str">
        <f t="shared" ca="1" si="9"/>
        <v/>
      </c>
      <c r="H128" s="100" t="str">
        <f t="shared" ca="1" si="10"/>
        <v/>
      </c>
      <c r="I128" s="118" t="str">
        <f t="shared" ca="1" si="11"/>
        <v/>
      </c>
    </row>
    <row r="129" spans="2:9">
      <c r="B129" s="120" t="str">
        <f t="shared" ca="1" si="6"/>
        <v/>
      </c>
      <c r="C129" s="100" t="str">
        <f t="shared" ca="1" si="7"/>
        <v/>
      </c>
      <c r="D129" s="118" t="str">
        <f t="shared" ca="1" si="8"/>
        <v/>
      </c>
      <c r="E129" s="118"/>
      <c r="F129" s="119"/>
      <c r="G129" s="120" t="str">
        <f t="shared" ca="1" si="9"/>
        <v/>
      </c>
      <c r="H129" s="100" t="str">
        <f t="shared" ca="1" si="10"/>
        <v/>
      </c>
      <c r="I129" s="118" t="str">
        <f t="shared" ca="1" si="11"/>
        <v/>
      </c>
    </row>
    <row r="130" spans="2:9">
      <c r="B130" s="120" t="str">
        <f t="shared" ca="1" si="6"/>
        <v/>
      </c>
      <c r="C130" s="100" t="str">
        <f t="shared" ca="1" si="7"/>
        <v/>
      </c>
      <c r="D130" s="118" t="str">
        <f t="shared" ca="1" si="8"/>
        <v/>
      </c>
      <c r="E130" s="118"/>
      <c r="F130" s="119"/>
      <c r="G130" s="120" t="str">
        <f t="shared" ca="1" si="9"/>
        <v/>
      </c>
      <c r="H130" s="100" t="str">
        <f t="shared" ca="1" si="10"/>
        <v/>
      </c>
      <c r="I130" s="118" t="str">
        <f t="shared" ca="1" si="11"/>
        <v/>
      </c>
    </row>
    <row r="131" spans="2:9">
      <c r="B131" s="120" t="str">
        <f t="shared" ca="1" si="6"/>
        <v/>
      </c>
      <c r="C131" s="100" t="str">
        <f t="shared" ca="1" si="7"/>
        <v/>
      </c>
      <c r="D131" s="118" t="str">
        <f t="shared" ca="1" si="8"/>
        <v/>
      </c>
      <c r="E131" s="118"/>
      <c r="F131" s="119"/>
      <c r="G131" s="120" t="str">
        <f t="shared" ca="1" si="9"/>
        <v/>
      </c>
      <c r="H131" s="100" t="str">
        <f t="shared" ca="1" si="10"/>
        <v/>
      </c>
      <c r="I131" s="118" t="str">
        <f t="shared" ca="1" si="11"/>
        <v/>
      </c>
    </row>
    <row r="132" spans="2:9">
      <c r="B132" s="120" t="str">
        <f t="shared" ca="1" si="6"/>
        <v/>
      </c>
      <c r="C132" s="100" t="str">
        <f t="shared" ca="1" si="7"/>
        <v/>
      </c>
      <c r="D132" s="118" t="str">
        <f t="shared" ca="1" si="8"/>
        <v/>
      </c>
      <c r="E132" s="118"/>
      <c r="F132" s="119"/>
      <c r="G132" s="120" t="str">
        <f t="shared" ca="1" si="9"/>
        <v/>
      </c>
      <c r="H132" s="100" t="str">
        <f t="shared" ca="1" si="10"/>
        <v/>
      </c>
      <c r="I132" s="118" t="str">
        <f t="shared" ca="1" si="11"/>
        <v/>
      </c>
    </row>
    <row r="133" spans="2:9">
      <c r="B133" s="120" t="str">
        <f t="shared" ca="1" si="6"/>
        <v/>
      </c>
      <c r="C133" s="100" t="str">
        <f t="shared" ca="1" si="7"/>
        <v/>
      </c>
      <c r="D133" s="118" t="str">
        <f t="shared" ca="1" si="8"/>
        <v/>
      </c>
      <c r="E133" s="118"/>
      <c r="F133" s="119"/>
      <c r="G133" s="120" t="str">
        <f t="shared" ca="1" si="9"/>
        <v/>
      </c>
      <c r="H133" s="100" t="str">
        <f t="shared" ca="1" si="10"/>
        <v/>
      </c>
      <c r="I133" s="118" t="str">
        <f t="shared" ca="1" si="11"/>
        <v/>
      </c>
    </row>
    <row r="134" spans="2:9">
      <c r="B134" s="120" t="str">
        <f t="shared" ref="B134:B197" ca="1" si="12">IF(ISNA(VLOOKUP(ROW()-5,資表借,1,FALSE))=TRUE,"",VLOOKUP(ROW()-5,資表借,11,FALSE))</f>
        <v/>
      </c>
      <c r="C134" s="100" t="str">
        <f t="shared" ref="C134:C197" ca="1" si="13">IF(ISNA(VLOOKUP(ROW()-5,資表借,1,FALSE))=TRUE,"",VLOOKUP(ROW()-5,資表借,13,FALSE))</f>
        <v/>
      </c>
      <c r="D134" s="118" t="str">
        <f t="shared" ref="D134:D197" ca="1" si="14">IF(ISNA(VLOOKUP(ROW()-5,資表借,1,FALSE))=TRUE,"",IF(VLOOKUP(ROW()-5,資表借,14,FALSE)="貸",VLOOKUP(ROW()-5,資表借,15,FALSE)*-1,VLOOKUP(ROW()-5,資表借,15,FALSE)))</f>
        <v/>
      </c>
      <c r="E134" s="118"/>
      <c r="F134" s="119"/>
      <c r="G134" s="120" t="str">
        <f t="shared" ref="G134:G197" ca="1" si="15">IF(ISNA(VLOOKUP(ROW()-5,資表貸,1,FALSE))=TRUE,"",VLOOKUP(ROW()-5,資表貸,9,FALSE))</f>
        <v/>
      </c>
      <c r="H134" s="100" t="str">
        <f t="shared" ref="H134:H197" ca="1" si="16">IF(ISNA(VLOOKUP(ROW()-5,資表貸,1,FALSE))=TRUE,"",VLOOKUP(ROW()-5,資表貸,11,FALSE))</f>
        <v/>
      </c>
      <c r="I134" s="118" t="str">
        <f t="shared" ref="I134:I197" ca="1" si="17">IF(ISNA(VLOOKUP(ROW()-5,資表貸,1,FALSE))=TRUE,"",IF(VLOOKUP(ROW()-5,資表貸,12,FALSE)="借",VLOOKUP(ROW()-5,資表貸,13,FALSE)*-1,VLOOKUP(ROW()-5,資表貸,13,FALSE)))</f>
        <v/>
      </c>
    </row>
    <row r="135" spans="2:9">
      <c r="B135" s="120" t="str">
        <f t="shared" ca="1" si="12"/>
        <v/>
      </c>
      <c r="C135" s="100" t="str">
        <f t="shared" ca="1" si="13"/>
        <v/>
      </c>
      <c r="D135" s="118" t="str">
        <f t="shared" ca="1" si="14"/>
        <v/>
      </c>
      <c r="E135" s="118"/>
      <c r="F135" s="119"/>
      <c r="G135" s="120" t="str">
        <f t="shared" ca="1" si="15"/>
        <v/>
      </c>
      <c r="H135" s="100" t="str">
        <f t="shared" ca="1" si="16"/>
        <v/>
      </c>
      <c r="I135" s="118" t="str">
        <f t="shared" ca="1" si="17"/>
        <v/>
      </c>
    </row>
    <row r="136" spans="2:9">
      <c r="B136" s="120" t="str">
        <f t="shared" ca="1" si="12"/>
        <v/>
      </c>
      <c r="C136" s="100" t="str">
        <f t="shared" ca="1" si="13"/>
        <v/>
      </c>
      <c r="D136" s="118" t="str">
        <f t="shared" ca="1" si="14"/>
        <v/>
      </c>
      <c r="E136" s="118"/>
      <c r="F136" s="119"/>
      <c r="G136" s="120" t="str">
        <f t="shared" ca="1" si="15"/>
        <v/>
      </c>
      <c r="H136" s="100" t="str">
        <f t="shared" ca="1" si="16"/>
        <v/>
      </c>
      <c r="I136" s="118" t="str">
        <f t="shared" ca="1" si="17"/>
        <v/>
      </c>
    </row>
    <row r="137" spans="2:9">
      <c r="B137" s="120" t="str">
        <f t="shared" ca="1" si="12"/>
        <v/>
      </c>
      <c r="C137" s="100" t="str">
        <f t="shared" ca="1" si="13"/>
        <v/>
      </c>
      <c r="D137" s="118" t="str">
        <f t="shared" ca="1" si="14"/>
        <v/>
      </c>
      <c r="E137" s="118"/>
      <c r="F137" s="119"/>
      <c r="G137" s="120" t="str">
        <f t="shared" ca="1" si="15"/>
        <v/>
      </c>
      <c r="H137" s="100" t="str">
        <f t="shared" ca="1" si="16"/>
        <v/>
      </c>
      <c r="I137" s="118" t="str">
        <f t="shared" ca="1" si="17"/>
        <v/>
      </c>
    </row>
    <row r="138" spans="2:9">
      <c r="B138" s="120" t="str">
        <f t="shared" ca="1" si="12"/>
        <v/>
      </c>
      <c r="C138" s="100" t="str">
        <f t="shared" ca="1" si="13"/>
        <v/>
      </c>
      <c r="D138" s="118" t="str">
        <f t="shared" ca="1" si="14"/>
        <v/>
      </c>
      <c r="E138" s="118"/>
      <c r="F138" s="119"/>
      <c r="G138" s="120" t="str">
        <f t="shared" ca="1" si="15"/>
        <v/>
      </c>
      <c r="H138" s="100" t="str">
        <f t="shared" ca="1" si="16"/>
        <v/>
      </c>
      <c r="I138" s="118" t="str">
        <f t="shared" ca="1" si="17"/>
        <v/>
      </c>
    </row>
    <row r="139" spans="2:9">
      <c r="B139" s="120" t="str">
        <f t="shared" ca="1" si="12"/>
        <v/>
      </c>
      <c r="C139" s="100" t="str">
        <f t="shared" ca="1" si="13"/>
        <v/>
      </c>
      <c r="D139" s="118" t="str">
        <f t="shared" ca="1" si="14"/>
        <v/>
      </c>
      <c r="E139" s="118"/>
      <c r="F139" s="119"/>
      <c r="G139" s="120" t="str">
        <f t="shared" ca="1" si="15"/>
        <v/>
      </c>
      <c r="H139" s="100" t="str">
        <f t="shared" ca="1" si="16"/>
        <v/>
      </c>
      <c r="I139" s="118" t="str">
        <f t="shared" ca="1" si="17"/>
        <v/>
      </c>
    </row>
    <row r="140" spans="2:9">
      <c r="B140" s="120" t="str">
        <f t="shared" ca="1" si="12"/>
        <v/>
      </c>
      <c r="C140" s="100" t="str">
        <f t="shared" ca="1" si="13"/>
        <v/>
      </c>
      <c r="D140" s="118" t="str">
        <f t="shared" ca="1" si="14"/>
        <v/>
      </c>
      <c r="E140" s="118"/>
      <c r="F140" s="119"/>
      <c r="G140" s="120" t="str">
        <f t="shared" ca="1" si="15"/>
        <v/>
      </c>
      <c r="H140" s="100" t="str">
        <f t="shared" ca="1" si="16"/>
        <v/>
      </c>
      <c r="I140" s="118" t="str">
        <f t="shared" ca="1" si="17"/>
        <v/>
      </c>
    </row>
    <row r="141" spans="2:9">
      <c r="B141" s="120" t="str">
        <f t="shared" ca="1" si="12"/>
        <v/>
      </c>
      <c r="C141" s="100" t="str">
        <f t="shared" ca="1" si="13"/>
        <v/>
      </c>
      <c r="D141" s="118" t="str">
        <f t="shared" ca="1" si="14"/>
        <v/>
      </c>
      <c r="E141" s="118"/>
      <c r="F141" s="119"/>
      <c r="G141" s="120" t="str">
        <f t="shared" ca="1" si="15"/>
        <v/>
      </c>
      <c r="H141" s="100" t="str">
        <f t="shared" ca="1" si="16"/>
        <v/>
      </c>
      <c r="I141" s="118" t="str">
        <f t="shared" ca="1" si="17"/>
        <v/>
      </c>
    </row>
    <row r="142" spans="2:9">
      <c r="B142" s="120" t="str">
        <f t="shared" ca="1" si="12"/>
        <v/>
      </c>
      <c r="C142" s="100" t="str">
        <f t="shared" ca="1" si="13"/>
        <v/>
      </c>
      <c r="D142" s="118" t="str">
        <f t="shared" ca="1" si="14"/>
        <v/>
      </c>
      <c r="E142" s="118"/>
      <c r="F142" s="119"/>
      <c r="G142" s="120" t="str">
        <f t="shared" ca="1" si="15"/>
        <v/>
      </c>
      <c r="H142" s="100" t="str">
        <f t="shared" ca="1" si="16"/>
        <v/>
      </c>
      <c r="I142" s="118" t="str">
        <f t="shared" ca="1" si="17"/>
        <v/>
      </c>
    </row>
    <row r="143" spans="2:9">
      <c r="B143" s="120" t="str">
        <f t="shared" ca="1" si="12"/>
        <v/>
      </c>
      <c r="C143" s="100" t="str">
        <f t="shared" ca="1" si="13"/>
        <v/>
      </c>
      <c r="D143" s="118" t="str">
        <f t="shared" ca="1" si="14"/>
        <v/>
      </c>
      <c r="E143" s="118"/>
      <c r="F143" s="119"/>
      <c r="G143" s="120" t="str">
        <f t="shared" ca="1" si="15"/>
        <v/>
      </c>
      <c r="H143" s="100" t="str">
        <f t="shared" ca="1" si="16"/>
        <v/>
      </c>
      <c r="I143" s="118" t="str">
        <f t="shared" ca="1" si="17"/>
        <v/>
      </c>
    </row>
    <row r="144" spans="2:9">
      <c r="B144" s="120" t="str">
        <f t="shared" ca="1" si="12"/>
        <v/>
      </c>
      <c r="C144" s="100" t="str">
        <f t="shared" ca="1" si="13"/>
        <v/>
      </c>
      <c r="D144" s="118" t="str">
        <f t="shared" ca="1" si="14"/>
        <v/>
      </c>
      <c r="E144" s="118"/>
      <c r="F144" s="119"/>
      <c r="G144" s="120" t="str">
        <f t="shared" ca="1" si="15"/>
        <v/>
      </c>
      <c r="H144" s="100" t="str">
        <f t="shared" ca="1" si="16"/>
        <v/>
      </c>
      <c r="I144" s="118" t="str">
        <f t="shared" ca="1" si="17"/>
        <v/>
      </c>
    </row>
    <row r="145" spans="2:9">
      <c r="B145" s="120" t="str">
        <f t="shared" ca="1" si="12"/>
        <v/>
      </c>
      <c r="C145" s="100" t="str">
        <f t="shared" ca="1" si="13"/>
        <v/>
      </c>
      <c r="D145" s="118" t="str">
        <f t="shared" ca="1" si="14"/>
        <v/>
      </c>
      <c r="E145" s="118"/>
      <c r="F145" s="119"/>
      <c r="G145" s="120" t="str">
        <f t="shared" ca="1" si="15"/>
        <v/>
      </c>
      <c r="H145" s="100" t="str">
        <f t="shared" ca="1" si="16"/>
        <v/>
      </c>
      <c r="I145" s="118" t="str">
        <f t="shared" ca="1" si="17"/>
        <v/>
      </c>
    </row>
    <row r="146" spans="2:9">
      <c r="B146" s="120" t="str">
        <f t="shared" ca="1" si="12"/>
        <v/>
      </c>
      <c r="C146" s="100" t="str">
        <f t="shared" ca="1" si="13"/>
        <v/>
      </c>
      <c r="D146" s="118" t="str">
        <f t="shared" ca="1" si="14"/>
        <v/>
      </c>
      <c r="E146" s="118"/>
      <c r="F146" s="119"/>
      <c r="G146" s="120" t="str">
        <f t="shared" ca="1" si="15"/>
        <v/>
      </c>
      <c r="H146" s="100" t="str">
        <f t="shared" ca="1" si="16"/>
        <v/>
      </c>
      <c r="I146" s="118" t="str">
        <f t="shared" ca="1" si="17"/>
        <v/>
      </c>
    </row>
    <row r="147" spans="2:9">
      <c r="B147" s="120" t="str">
        <f t="shared" ca="1" si="12"/>
        <v/>
      </c>
      <c r="C147" s="100" t="str">
        <f t="shared" ca="1" si="13"/>
        <v/>
      </c>
      <c r="D147" s="118" t="str">
        <f t="shared" ca="1" si="14"/>
        <v/>
      </c>
      <c r="E147" s="118"/>
      <c r="F147" s="119"/>
      <c r="G147" s="120" t="str">
        <f t="shared" ca="1" si="15"/>
        <v/>
      </c>
      <c r="H147" s="100" t="str">
        <f t="shared" ca="1" si="16"/>
        <v/>
      </c>
      <c r="I147" s="118" t="str">
        <f t="shared" ca="1" si="17"/>
        <v/>
      </c>
    </row>
    <row r="148" spans="2:9">
      <c r="B148" s="120" t="str">
        <f t="shared" ca="1" si="12"/>
        <v/>
      </c>
      <c r="C148" s="100" t="str">
        <f t="shared" ca="1" si="13"/>
        <v/>
      </c>
      <c r="D148" s="118" t="str">
        <f t="shared" ca="1" si="14"/>
        <v/>
      </c>
      <c r="E148" s="118"/>
      <c r="F148" s="119"/>
      <c r="G148" s="120" t="str">
        <f t="shared" ca="1" si="15"/>
        <v/>
      </c>
      <c r="H148" s="100" t="str">
        <f t="shared" ca="1" si="16"/>
        <v/>
      </c>
      <c r="I148" s="118" t="str">
        <f t="shared" ca="1" si="17"/>
        <v/>
      </c>
    </row>
    <row r="149" spans="2:9">
      <c r="B149" s="120" t="str">
        <f t="shared" ca="1" si="12"/>
        <v/>
      </c>
      <c r="C149" s="100" t="str">
        <f t="shared" ca="1" si="13"/>
        <v/>
      </c>
      <c r="D149" s="118" t="str">
        <f t="shared" ca="1" si="14"/>
        <v/>
      </c>
      <c r="E149" s="118"/>
      <c r="F149" s="119"/>
      <c r="G149" s="120" t="str">
        <f t="shared" ca="1" si="15"/>
        <v/>
      </c>
      <c r="H149" s="100" t="str">
        <f t="shared" ca="1" si="16"/>
        <v/>
      </c>
      <c r="I149" s="118" t="str">
        <f t="shared" ca="1" si="17"/>
        <v/>
      </c>
    </row>
    <row r="150" spans="2:9">
      <c r="B150" s="120" t="str">
        <f t="shared" ca="1" si="12"/>
        <v/>
      </c>
      <c r="C150" s="100" t="str">
        <f t="shared" ca="1" si="13"/>
        <v/>
      </c>
      <c r="D150" s="118" t="str">
        <f t="shared" ca="1" si="14"/>
        <v/>
      </c>
      <c r="E150" s="118"/>
      <c r="F150" s="119"/>
      <c r="G150" s="120" t="str">
        <f t="shared" ca="1" si="15"/>
        <v/>
      </c>
      <c r="H150" s="100" t="str">
        <f t="shared" ca="1" si="16"/>
        <v/>
      </c>
      <c r="I150" s="118" t="str">
        <f t="shared" ca="1" si="17"/>
        <v/>
      </c>
    </row>
    <row r="151" spans="2:9">
      <c r="B151" s="120" t="str">
        <f t="shared" ca="1" si="12"/>
        <v/>
      </c>
      <c r="C151" s="100" t="str">
        <f t="shared" ca="1" si="13"/>
        <v/>
      </c>
      <c r="D151" s="118" t="str">
        <f t="shared" ca="1" si="14"/>
        <v/>
      </c>
      <c r="E151" s="118"/>
      <c r="F151" s="119"/>
      <c r="G151" s="120" t="str">
        <f t="shared" ca="1" si="15"/>
        <v/>
      </c>
      <c r="H151" s="100" t="str">
        <f t="shared" ca="1" si="16"/>
        <v/>
      </c>
      <c r="I151" s="118" t="str">
        <f t="shared" ca="1" si="17"/>
        <v/>
      </c>
    </row>
    <row r="152" spans="2:9">
      <c r="B152" s="120" t="str">
        <f t="shared" ca="1" si="12"/>
        <v/>
      </c>
      <c r="C152" s="100" t="str">
        <f t="shared" ca="1" si="13"/>
        <v/>
      </c>
      <c r="D152" s="118" t="str">
        <f t="shared" ca="1" si="14"/>
        <v/>
      </c>
      <c r="E152" s="118"/>
      <c r="F152" s="119"/>
      <c r="G152" s="120" t="str">
        <f t="shared" ca="1" si="15"/>
        <v/>
      </c>
      <c r="H152" s="100" t="str">
        <f t="shared" ca="1" si="16"/>
        <v/>
      </c>
      <c r="I152" s="118" t="str">
        <f t="shared" ca="1" si="17"/>
        <v/>
      </c>
    </row>
    <row r="153" spans="2:9">
      <c r="B153" s="120" t="str">
        <f t="shared" ca="1" si="12"/>
        <v/>
      </c>
      <c r="C153" s="100" t="str">
        <f t="shared" ca="1" si="13"/>
        <v/>
      </c>
      <c r="D153" s="118" t="str">
        <f t="shared" ca="1" si="14"/>
        <v/>
      </c>
      <c r="E153" s="118"/>
      <c r="F153" s="119"/>
      <c r="G153" s="120" t="str">
        <f t="shared" ca="1" si="15"/>
        <v/>
      </c>
      <c r="H153" s="100" t="str">
        <f t="shared" ca="1" si="16"/>
        <v/>
      </c>
      <c r="I153" s="118" t="str">
        <f t="shared" ca="1" si="17"/>
        <v/>
      </c>
    </row>
    <row r="154" spans="2:9">
      <c r="B154" s="120" t="str">
        <f t="shared" ca="1" si="12"/>
        <v/>
      </c>
      <c r="C154" s="100" t="str">
        <f t="shared" ca="1" si="13"/>
        <v/>
      </c>
      <c r="D154" s="118" t="str">
        <f t="shared" ca="1" si="14"/>
        <v/>
      </c>
      <c r="E154" s="118"/>
      <c r="F154" s="119"/>
      <c r="G154" s="120" t="str">
        <f t="shared" ca="1" si="15"/>
        <v/>
      </c>
      <c r="H154" s="100" t="str">
        <f t="shared" ca="1" si="16"/>
        <v/>
      </c>
      <c r="I154" s="118" t="str">
        <f t="shared" ca="1" si="17"/>
        <v/>
      </c>
    </row>
    <row r="155" spans="2:9">
      <c r="B155" s="120" t="str">
        <f t="shared" ca="1" si="12"/>
        <v/>
      </c>
      <c r="C155" s="100" t="str">
        <f t="shared" ca="1" si="13"/>
        <v/>
      </c>
      <c r="D155" s="118" t="str">
        <f t="shared" ca="1" si="14"/>
        <v/>
      </c>
      <c r="E155" s="118"/>
      <c r="F155" s="119"/>
      <c r="G155" s="120" t="str">
        <f t="shared" ca="1" si="15"/>
        <v/>
      </c>
      <c r="H155" s="100" t="str">
        <f t="shared" ca="1" si="16"/>
        <v/>
      </c>
      <c r="I155" s="118" t="str">
        <f t="shared" ca="1" si="17"/>
        <v/>
      </c>
    </row>
    <row r="156" spans="2:9">
      <c r="B156" s="120" t="str">
        <f t="shared" ca="1" si="12"/>
        <v/>
      </c>
      <c r="C156" s="100" t="str">
        <f t="shared" ca="1" si="13"/>
        <v/>
      </c>
      <c r="D156" s="118" t="str">
        <f t="shared" ca="1" si="14"/>
        <v/>
      </c>
      <c r="E156" s="118"/>
      <c r="F156" s="119"/>
      <c r="G156" s="120" t="str">
        <f t="shared" ca="1" si="15"/>
        <v/>
      </c>
      <c r="H156" s="100" t="str">
        <f t="shared" ca="1" si="16"/>
        <v/>
      </c>
      <c r="I156" s="118" t="str">
        <f t="shared" ca="1" si="17"/>
        <v/>
      </c>
    </row>
    <row r="157" spans="2:9">
      <c r="B157" s="120" t="str">
        <f t="shared" ca="1" si="12"/>
        <v/>
      </c>
      <c r="C157" s="100" t="str">
        <f t="shared" ca="1" si="13"/>
        <v/>
      </c>
      <c r="D157" s="118" t="str">
        <f t="shared" ca="1" si="14"/>
        <v/>
      </c>
      <c r="E157" s="118"/>
      <c r="F157" s="119"/>
      <c r="G157" s="120" t="str">
        <f t="shared" ca="1" si="15"/>
        <v/>
      </c>
      <c r="H157" s="100" t="str">
        <f t="shared" ca="1" si="16"/>
        <v/>
      </c>
      <c r="I157" s="118" t="str">
        <f t="shared" ca="1" si="17"/>
        <v/>
      </c>
    </row>
    <row r="158" spans="2:9">
      <c r="B158" s="120" t="str">
        <f t="shared" ca="1" si="12"/>
        <v/>
      </c>
      <c r="C158" s="100" t="str">
        <f t="shared" ca="1" si="13"/>
        <v/>
      </c>
      <c r="D158" s="118" t="str">
        <f t="shared" ca="1" si="14"/>
        <v/>
      </c>
      <c r="E158" s="118"/>
      <c r="F158" s="119"/>
      <c r="G158" s="120" t="str">
        <f t="shared" ca="1" si="15"/>
        <v/>
      </c>
      <c r="H158" s="100" t="str">
        <f t="shared" ca="1" si="16"/>
        <v/>
      </c>
      <c r="I158" s="118" t="str">
        <f t="shared" ca="1" si="17"/>
        <v/>
      </c>
    </row>
    <row r="159" spans="2:9">
      <c r="B159" s="120" t="str">
        <f t="shared" ca="1" si="12"/>
        <v/>
      </c>
      <c r="C159" s="100" t="str">
        <f t="shared" ca="1" si="13"/>
        <v/>
      </c>
      <c r="D159" s="118" t="str">
        <f t="shared" ca="1" si="14"/>
        <v/>
      </c>
      <c r="E159" s="118"/>
      <c r="F159" s="119"/>
      <c r="G159" s="120" t="str">
        <f t="shared" ca="1" si="15"/>
        <v/>
      </c>
      <c r="H159" s="100" t="str">
        <f t="shared" ca="1" si="16"/>
        <v/>
      </c>
      <c r="I159" s="118" t="str">
        <f t="shared" ca="1" si="17"/>
        <v/>
      </c>
    </row>
    <row r="160" spans="2:9">
      <c r="B160" s="120" t="str">
        <f t="shared" ca="1" si="12"/>
        <v/>
      </c>
      <c r="C160" s="100" t="str">
        <f t="shared" ca="1" si="13"/>
        <v/>
      </c>
      <c r="D160" s="118" t="str">
        <f t="shared" ca="1" si="14"/>
        <v/>
      </c>
      <c r="E160" s="118"/>
      <c r="F160" s="119"/>
      <c r="G160" s="120" t="str">
        <f t="shared" ca="1" si="15"/>
        <v/>
      </c>
      <c r="H160" s="100" t="str">
        <f t="shared" ca="1" si="16"/>
        <v/>
      </c>
      <c r="I160" s="118" t="str">
        <f t="shared" ca="1" si="17"/>
        <v/>
      </c>
    </row>
    <row r="161" spans="2:9">
      <c r="B161" s="120" t="str">
        <f t="shared" ca="1" si="12"/>
        <v/>
      </c>
      <c r="C161" s="100" t="str">
        <f t="shared" ca="1" si="13"/>
        <v/>
      </c>
      <c r="D161" s="118" t="str">
        <f t="shared" ca="1" si="14"/>
        <v/>
      </c>
      <c r="E161" s="118"/>
      <c r="F161" s="119"/>
      <c r="G161" s="120" t="str">
        <f t="shared" ca="1" si="15"/>
        <v/>
      </c>
      <c r="H161" s="100" t="str">
        <f t="shared" ca="1" si="16"/>
        <v/>
      </c>
      <c r="I161" s="118" t="str">
        <f t="shared" ca="1" si="17"/>
        <v/>
      </c>
    </row>
    <row r="162" spans="2:9">
      <c r="B162" s="120" t="str">
        <f t="shared" ca="1" si="12"/>
        <v/>
      </c>
      <c r="C162" s="100" t="str">
        <f t="shared" ca="1" si="13"/>
        <v/>
      </c>
      <c r="D162" s="118" t="str">
        <f t="shared" ca="1" si="14"/>
        <v/>
      </c>
      <c r="E162" s="118"/>
      <c r="F162" s="119"/>
      <c r="G162" s="120" t="str">
        <f t="shared" ca="1" si="15"/>
        <v/>
      </c>
      <c r="H162" s="100" t="str">
        <f t="shared" ca="1" si="16"/>
        <v/>
      </c>
      <c r="I162" s="118" t="str">
        <f t="shared" ca="1" si="17"/>
        <v/>
      </c>
    </row>
    <row r="163" spans="2:9">
      <c r="B163" s="120" t="str">
        <f t="shared" ca="1" si="12"/>
        <v/>
      </c>
      <c r="C163" s="100" t="str">
        <f t="shared" ca="1" si="13"/>
        <v/>
      </c>
      <c r="D163" s="118" t="str">
        <f t="shared" ca="1" si="14"/>
        <v/>
      </c>
      <c r="E163" s="118"/>
      <c r="F163" s="119"/>
      <c r="G163" s="120" t="str">
        <f t="shared" ca="1" si="15"/>
        <v/>
      </c>
      <c r="H163" s="100" t="str">
        <f t="shared" ca="1" si="16"/>
        <v/>
      </c>
      <c r="I163" s="118" t="str">
        <f t="shared" ca="1" si="17"/>
        <v/>
      </c>
    </row>
    <row r="164" spans="2:9">
      <c r="B164" s="120" t="str">
        <f t="shared" ca="1" si="12"/>
        <v/>
      </c>
      <c r="C164" s="100" t="str">
        <f t="shared" ca="1" si="13"/>
        <v/>
      </c>
      <c r="D164" s="118" t="str">
        <f t="shared" ca="1" si="14"/>
        <v/>
      </c>
      <c r="E164" s="118"/>
      <c r="F164" s="119"/>
      <c r="G164" s="120" t="str">
        <f t="shared" ca="1" si="15"/>
        <v/>
      </c>
      <c r="H164" s="100" t="str">
        <f t="shared" ca="1" si="16"/>
        <v/>
      </c>
      <c r="I164" s="118" t="str">
        <f t="shared" ca="1" si="17"/>
        <v/>
      </c>
    </row>
    <row r="165" spans="2:9">
      <c r="B165" s="120" t="str">
        <f t="shared" ca="1" si="12"/>
        <v/>
      </c>
      <c r="C165" s="100" t="str">
        <f t="shared" ca="1" si="13"/>
        <v/>
      </c>
      <c r="D165" s="118" t="str">
        <f t="shared" ca="1" si="14"/>
        <v/>
      </c>
      <c r="E165" s="118"/>
      <c r="F165" s="119"/>
      <c r="G165" s="120" t="str">
        <f t="shared" ca="1" si="15"/>
        <v/>
      </c>
      <c r="H165" s="100" t="str">
        <f t="shared" ca="1" si="16"/>
        <v/>
      </c>
      <c r="I165" s="118" t="str">
        <f t="shared" ca="1" si="17"/>
        <v/>
      </c>
    </row>
    <row r="166" spans="2:9">
      <c r="B166" s="120" t="str">
        <f t="shared" ca="1" si="12"/>
        <v/>
      </c>
      <c r="C166" s="100" t="str">
        <f t="shared" ca="1" si="13"/>
        <v/>
      </c>
      <c r="D166" s="118" t="str">
        <f t="shared" ca="1" si="14"/>
        <v/>
      </c>
      <c r="E166" s="118"/>
      <c r="F166" s="119"/>
      <c r="G166" s="120" t="str">
        <f t="shared" ca="1" si="15"/>
        <v/>
      </c>
      <c r="H166" s="100" t="str">
        <f t="shared" ca="1" si="16"/>
        <v/>
      </c>
      <c r="I166" s="118" t="str">
        <f t="shared" ca="1" si="17"/>
        <v/>
      </c>
    </row>
    <row r="167" spans="2:9">
      <c r="B167" s="120" t="str">
        <f t="shared" ca="1" si="12"/>
        <v/>
      </c>
      <c r="C167" s="100" t="str">
        <f t="shared" ca="1" si="13"/>
        <v/>
      </c>
      <c r="D167" s="118" t="str">
        <f t="shared" ca="1" si="14"/>
        <v/>
      </c>
      <c r="E167" s="118"/>
      <c r="F167" s="119"/>
      <c r="G167" s="120" t="str">
        <f t="shared" ca="1" si="15"/>
        <v/>
      </c>
      <c r="H167" s="100" t="str">
        <f t="shared" ca="1" si="16"/>
        <v/>
      </c>
      <c r="I167" s="118" t="str">
        <f t="shared" ca="1" si="17"/>
        <v/>
      </c>
    </row>
    <row r="168" spans="2:9">
      <c r="B168" s="120" t="str">
        <f t="shared" ca="1" si="12"/>
        <v/>
      </c>
      <c r="C168" s="100" t="str">
        <f t="shared" ca="1" si="13"/>
        <v/>
      </c>
      <c r="D168" s="118" t="str">
        <f t="shared" ca="1" si="14"/>
        <v/>
      </c>
      <c r="E168" s="118"/>
      <c r="F168" s="119"/>
      <c r="G168" s="120" t="str">
        <f t="shared" ca="1" si="15"/>
        <v/>
      </c>
      <c r="H168" s="100" t="str">
        <f t="shared" ca="1" si="16"/>
        <v/>
      </c>
      <c r="I168" s="118" t="str">
        <f t="shared" ca="1" si="17"/>
        <v/>
      </c>
    </row>
    <row r="169" spans="2:9">
      <c r="B169" s="120" t="str">
        <f t="shared" ca="1" si="12"/>
        <v/>
      </c>
      <c r="C169" s="100" t="str">
        <f t="shared" ca="1" si="13"/>
        <v/>
      </c>
      <c r="D169" s="118" t="str">
        <f t="shared" ca="1" si="14"/>
        <v/>
      </c>
      <c r="E169" s="118"/>
      <c r="F169" s="119"/>
      <c r="G169" s="120" t="str">
        <f t="shared" ca="1" si="15"/>
        <v/>
      </c>
      <c r="H169" s="100" t="str">
        <f t="shared" ca="1" si="16"/>
        <v/>
      </c>
      <c r="I169" s="118" t="str">
        <f t="shared" ca="1" si="17"/>
        <v/>
      </c>
    </row>
    <row r="170" spans="2:9">
      <c r="B170" s="120" t="str">
        <f t="shared" ca="1" si="12"/>
        <v/>
      </c>
      <c r="C170" s="100" t="str">
        <f t="shared" ca="1" si="13"/>
        <v/>
      </c>
      <c r="D170" s="118" t="str">
        <f t="shared" ca="1" si="14"/>
        <v/>
      </c>
      <c r="E170" s="118"/>
      <c r="F170" s="119"/>
      <c r="G170" s="120" t="str">
        <f t="shared" ca="1" si="15"/>
        <v/>
      </c>
      <c r="H170" s="100" t="str">
        <f t="shared" ca="1" si="16"/>
        <v/>
      </c>
      <c r="I170" s="118" t="str">
        <f t="shared" ca="1" si="17"/>
        <v/>
      </c>
    </row>
    <row r="171" spans="2:9">
      <c r="B171" s="120" t="str">
        <f t="shared" ca="1" si="12"/>
        <v/>
      </c>
      <c r="C171" s="100" t="str">
        <f t="shared" ca="1" si="13"/>
        <v/>
      </c>
      <c r="D171" s="118" t="str">
        <f t="shared" ca="1" si="14"/>
        <v/>
      </c>
      <c r="E171" s="118"/>
      <c r="F171" s="119"/>
      <c r="G171" s="120" t="str">
        <f t="shared" ca="1" si="15"/>
        <v/>
      </c>
      <c r="H171" s="100" t="str">
        <f t="shared" ca="1" si="16"/>
        <v/>
      </c>
      <c r="I171" s="118" t="str">
        <f t="shared" ca="1" si="17"/>
        <v/>
      </c>
    </row>
    <row r="172" spans="2:9">
      <c r="B172" s="120" t="str">
        <f t="shared" ca="1" si="12"/>
        <v/>
      </c>
      <c r="C172" s="100" t="str">
        <f t="shared" ca="1" si="13"/>
        <v/>
      </c>
      <c r="D172" s="118" t="str">
        <f t="shared" ca="1" si="14"/>
        <v/>
      </c>
      <c r="E172" s="118"/>
      <c r="F172" s="119"/>
      <c r="G172" s="120" t="str">
        <f t="shared" ca="1" si="15"/>
        <v/>
      </c>
      <c r="H172" s="100" t="str">
        <f t="shared" ca="1" si="16"/>
        <v/>
      </c>
      <c r="I172" s="118" t="str">
        <f t="shared" ca="1" si="17"/>
        <v/>
      </c>
    </row>
    <row r="173" spans="2:9">
      <c r="B173" s="120" t="str">
        <f t="shared" ca="1" si="12"/>
        <v/>
      </c>
      <c r="C173" s="100" t="str">
        <f t="shared" ca="1" si="13"/>
        <v/>
      </c>
      <c r="D173" s="118" t="str">
        <f t="shared" ca="1" si="14"/>
        <v/>
      </c>
      <c r="E173" s="118"/>
      <c r="F173" s="119"/>
      <c r="G173" s="120" t="str">
        <f t="shared" ca="1" si="15"/>
        <v/>
      </c>
      <c r="H173" s="100" t="str">
        <f t="shared" ca="1" si="16"/>
        <v/>
      </c>
      <c r="I173" s="118" t="str">
        <f t="shared" ca="1" si="17"/>
        <v/>
      </c>
    </row>
    <row r="174" spans="2:9">
      <c r="B174" s="120" t="str">
        <f t="shared" ca="1" si="12"/>
        <v/>
      </c>
      <c r="C174" s="100" t="str">
        <f t="shared" ca="1" si="13"/>
        <v/>
      </c>
      <c r="D174" s="118" t="str">
        <f t="shared" ca="1" si="14"/>
        <v/>
      </c>
      <c r="E174" s="118"/>
      <c r="F174" s="119"/>
      <c r="G174" s="120" t="str">
        <f t="shared" ca="1" si="15"/>
        <v/>
      </c>
      <c r="H174" s="100" t="str">
        <f t="shared" ca="1" si="16"/>
        <v/>
      </c>
      <c r="I174" s="118" t="str">
        <f t="shared" ca="1" si="17"/>
        <v/>
      </c>
    </row>
    <row r="175" spans="2:9">
      <c r="B175" s="120" t="str">
        <f t="shared" ca="1" si="12"/>
        <v/>
      </c>
      <c r="C175" s="100" t="str">
        <f t="shared" ca="1" si="13"/>
        <v/>
      </c>
      <c r="D175" s="118" t="str">
        <f t="shared" ca="1" si="14"/>
        <v/>
      </c>
      <c r="E175" s="118"/>
      <c r="F175" s="119"/>
      <c r="G175" s="120" t="str">
        <f t="shared" ca="1" si="15"/>
        <v/>
      </c>
      <c r="H175" s="100" t="str">
        <f t="shared" ca="1" si="16"/>
        <v/>
      </c>
      <c r="I175" s="118" t="str">
        <f t="shared" ca="1" si="17"/>
        <v/>
      </c>
    </row>
    <row r="176" spans="2:9">
      <c r="B176" s="120" t="str">
        <f t="shared" ca="1" si="12"/>
        <v/>
      </c>
      <c r="C176" s="100" t="str">
        <f t="shared" ca="1" si="13"/>
        <v/>
      </c>
      <c r="D176" s="118" t="str">
        <f t="shared" ca="1" si="14"/>
        <v/>
      </c>
      <c r="E176" s="118"/>
      <c r="F176" s="119"/>
      <c r="G176" s="120" t="str">
        <f t="shared" ca="1" si="15"/>
        <v/>
      </c>
      <c r="H176" s="100" t="str">
        <f t="shared" ca="1" si="16"/>
        <v/>
      </c>
      <c r="I176" s="118" t="str">
        <f t="shared" ca="1" si="17"/>
        <v/>
      </c>
    </row>
    <row r="177" spans="2:9">
      <c r="B177" s="120" t="str">
        <f t="shared" ca="1" si="12"/>
        <v/>
      </c>
      <c r="C177" s="100" t="str">
        <f t="shared" ca="1" si="13"/>
        <v/>
      </c>
      <c r="D177" s="118" t="str">
        <f t="shared" ca="1" si="14"/>
        <v/>
      </c>
      <c r="E177" s="118"/>
      <c r="F177" s="119"/>
      <c r="G177" s="120" t="str">
        <f t="shared" ca="1" si="15"/>
        <v/>
      </c>
      <c r="H177" s="100" t="str">
        <f t="shared" ca="1" si="16"/>
        <v/>
      </c>
      <c r="I177" s="118" t="str">
        <f t="shared" ca="1" si="17"/>
        <v/>
      </c>
    </row>
    <row r="178" spans="2:9">
      <c r="B178" s="120" t="str">
        <f t="shared" ca="1" si="12"/>
        <v/>
      </c>
      <c r="C178" s="100" t="str">
        <f t="shared" ca="1" si="13"/>
        <v/>
      </c>
      <c r="D178" s="118" t="str">
        <f t="shared" ca="1" si="14"/>
        <v/>
      </c>
      <c r="E178" s="118"/>
      <c r="F178" s="119"/>
      <c r="G178" s="120" t="str">
        <f t="shared" ca="1" si="15"/>
        <v/>
      </c>
      <c r="H178" s="100" t="str">
        <f t="shared" ca="1" si="16"/>
        <v/>
      </c>
      <c r="I178" s="118" t="str">
        <f t="shared" ca="1" si="17"/>
        <v/>
      </c>
    </row>
    <row r="179" spans="2:9">
      <c r="B179" s="120" t="str">
        <f t="shared" ca="1" si="12"/>
        <v/>
      </c>
      <c r="C179" s="100" t="str">
        <f t="shared" ca="1" si="13"/>
        <v/>
      </c>
      <c r="D179" s="118" t="str">
        <f t="shared" ca="1" si="14"/>
        <v/>
      </c>
      <c r="E179" s="118"/>
      <c r="F179" s="119"/>
      <c r="G179" s="120" t="str">
        <f t="shared" ca="1" si="15"/>
        <v/>
      </c>
      <c r="H179" s="100" t="str">
        <f t="shared" ca="1" si="16"/>
        <v/>
      </c>
      <c r="I179" s="118" t="str">
        <f t="shared" ca="1" si="17"/>
        <v/>
      </c>
    </row>
    <row r="180" spans="2:9">
      <c r="B180" s="120" t="str">
        <f t="shared" ca="1" si="12"/>
        <v/>
      </c>
      <c r="C180" s="100" t="str">
        <f t="shared" ca="1" si="13"/>
        <v/>
      </c>
      <c r="D180" s="118" t="str">
        <f t="shared" ca="1" si="14"/>
        <v/>
      </c>
      <c r="E180" s="118"/>
      <c r="F180" s="119"/>
      <c r="G180" s="120" t="str">
        <f t="shared" ca="1" si="15"/>
        <v/>
      </c>
      <c r="H180" s="100" t="str">
        <f t="shared" ca="1" si="16"/>
        <v/>
      </c>
      <c r="I180" s="118" t="str">
        <f t="shared" ca="1" si="17"/>
        <v/>
      </c>
    </row>
    <row r="181" spans="2:9">
      <c r="B181" s="120" t="str">
        <f t="shared" ca="1" si="12"/>
        <v/>
      </c>
      <c r="C181" s="100" t="str">
        <f t="shared" ca="1" si="13"/>
        <v/>
      </c>
      <c r="D181" s="118" t="str">
        <f t="shared" ca="1" si="14"/>
        <v/>
      </c>
      <c r="E181" s="118"/>
      <c r="F181" s="119"/>
      <c r="G181" s="120" t="str">
        <f t="shared" ca="1" si="15"/>
        <v/>
      </c>
      <c r="H181" s="100" t="str">
        <f t="shared" ca="1" si="16"/>
        <v/>
      </c>
      <c r="I181" s="118" t="str">
        <f t="shared" ca="1" si="17"/>
        <v/>
      </c>
    </row>
    <row r="182" spans="2:9">
      <c r="B182" s="120" t="str">
        <f t="shared" ca="1" si="12"/>
        <v/>
      </c>
      <c r="C182" s="100" t="str">
        <f t="shared" ca="1" si="13"/>
        <v/>
      </c>
      <c r="D182" s="118" t="str">
        <f t="shared" ca="1" si="14"/>
        <v/>
      </c>
      <c r="E182" s="118"/>
      <c r="F182" s="119"/>
      <c r="G182" s="120" t="str">
        <f t="shared" ca="1" si="15"/>
        <v/>
      </c>
      <c r="H182" s="100" t="str">
        <f t="shared" ca="1" si="16"/>
        <v/>
      </c>
      <c r="I182" s="118" t="str">
        <f t="shared" ca="1" si="17"/>
        <v/>
      </c>
    </row>
    <row r="183" spans="2:9">
      <c r="B183" s="120" t="str">
        <f t="shared" ca="1" si="12"/>
        <v/>
      </c>
      <c r="C183" s="100" t="str">
        <f t="shared" ca="1" si="13"/>
        <v/>
      </c>
      <c r="D183" s="118" t="str">
        <f t="shared" ca="1" si="14"/>
        <v/>
      </c>
      <c r="E183" s="118"/>
      <c r="F183" s="119"/>
      <c r="G183" s="120" t="str">
        <f t="shared" ca="1" si="15"/>
        <v/>
      </c>
      <c r="H183" s="100" t="str">
        <f t="shared" ca="1" si="16"/>
        <v/>
      </c>
      <c r="I183" s="118" t="str">
        <f t="shared" ca="1" si="17"/>
        <v/>
      </c>
    </row>
    <row r="184" spans="2:9">
      <c r="B184" s="120" t="str">
        <f t="shared" ca="1" si="12"/>
        <v/>
      </c>
      <c r="C184" s="100" t="str">
        <f t="shared" ca="1" si="13"/>
        <v/>
      </c>
      <c r="D184" s="118" t="str">
        <f t="shared" ca="1" si="14"/>
        <v/>
      </c>
      <c r="E184" s="118"/>
      <c r="F184" s="119"/>
      <c r="G184" s="120" t="str">
        <f t="shared" ca="1" si="15"/>
        <v/>
      </c>
      <c r="H184" s="100" t="str">
        <f t="shared" ca="1" si="16"/>
        <v/>
      </c>
      <c r="I184" s="118" t="str">
        <f t="shared" ca="1" si="17"/>
        <v/>
      </c>
    </row>
    <row r="185" spans="2:9">
      <c r="B185" s="120" t="str">
        <f t="shared" ca="1" si="12"/>
        <v/>
      </c>
      <c r="C185" s="100" t="str">
        <f t="shared" ca="1" si="13"/>
        <v/>
      </c>
      <c r="D185" s="118" t="str">
        <f t="shared" ca="1" si="14"/>
        <v/>
      </c>
      <c r="E185" s="118"/>
      <c r="F185" s="119"/>
      <c r="G185" s="120" t="str">
        <f t="shared" ca="1" si="15"/>
        <v/>
      </c>
      <c r="H185" s="100" t="str">
        <f t="shared" ca="1" si="16"/>
        <v/>
      </c>
      <c r="I185" s="118" t="str">
        <f t="shared" ca="1" si="17"/>
        <v/>
      </c>
    </row>
    <row r="186" spans="2:9">
      <c r="B186" s="120" t="str">
        <f t="shared" ca="1" si="12"/>
        <v/>
      </c>
      <c r="C186" s="100" t="str">
        <f t="shared" ca="1" si="13"/>
        <v/>
      </c>
      <c r="D186" s="118" t="str">
        <f t="shared" ca="1" si="14"/>
        <v/>
      </c>
      <c r="E186" s="118"/>
      <c r="F186" s="119"/>
      <c r="G186" s="120" t="str">
        <f t="shared" ca="1" si="15"/>
        <v/>
      </c>
      <c r="H186" s="100" t="str">
        <f t="shared" ca="1" si="16"/>
        <v/>
      </c>
      <c r="I186" s="118" t="str">
        <f t="shared" ca="1" si="17"/>
        <v/>
      </c>
    </row>
    <row r="187" spans="2:9">
      <c r="B187" s="120" t="str">
        <f t="shared" ca="1" si="12"/>
        <v/>
      </c>
      <c r="C187" s="100" t="str">
        <f t="shared" ca="1" si="13"/>
        <v/>
      </c>
      <c r="D187" s="118" t="str">
        <f t="shared" ca="1" si="14"/>
        <v/>
      </c>
      <c r="E187" s="118"/>
      <c r="F187" s="119"/>
      <c r="G187" s="120" t="str">
        <f t="shared" ca="1" si="15"/>
        <v/>
      </c>
      <c r="H187" s="100" t="str">
        <f t="shared" ca="1" si="16"/>
        <v/>
      </c>
      <c r="I187" s="118" t="str">
        <f t="shared" ca="1" si="17"/>
        <v/>
      </c>
    </row>
    <row r="188" spans="2:9">
      <c r="B188" s="120" t="str">
        <f t="shared" ca="1" si="12"/>
        <v/>
      </c>
      <c r="C188" s="100" t="str">
        <f t="shared" ca="1" si="13"/>
        <v/>
      </c>
      <c r="D188" s="118" t="str">
        <f t="shared" ca="1" si="14"/>
        <v/>
      </c>
      <c r="E188" s="118"/>
      <c r="F188" s="119"/>
      <c r="G188" s="120" t="str">
        <f t="shared" ca="1" si="15"/>
        <v/>
      </c>
      <c r="H188" s="100" t="str">
        <f t="shared" ca="1" si="16"/>
        <v/>
      </c>
      <c r="I188" s="118" t="str">
        <f t="shared" ca="1" si="17"/>
        <v/>
      </c>
    </row>
    <row r="189" spans="2:9">
      <c r="B189" s="120" t="str">
        <f t="shared" ca="1" si="12"/>
        <v/>
      </c>
      <c r="C189" s="100" t="str">
        <f t="shared" ca="1" si="13"/>
        <v/>
      </c>
      <c r="D189" s="118" t="str">
        <f t="shared" ca="1" si="14"/>
        <v/>
      </c>
      <c r="E189" s="118"/>
      <c r="F189" s="119"/>
      <c r="G189" s="120" t="str">
        <f t="shared" ca="1" si="15"/>
        <v/>
      </c>
      <c r="H189" s="100" t="str">
        <f t="shared" ca="1" si="16"/>
        <v/>
      </c>
      <c r="I189" s="118" t="str">
        <f t="shared" ca="1" si="17"/>
        <v/>
      </c>
    </row>
    <row r="190" spans="2:9">
      <c r="B190" s="120" t="str">
        <f t="shared" ca="1" si="12"/>
        <v/>
      </c>
      <c r="C190" s="100" t="str">
        <f t="shared" ca="1" si="13"/>
        <v/>
      </c>
      <c r="D190" s="118" t="str">
        <f t="shared" ca="1" si="14"/>
        <v/>
      </c>
      <c r="E190" s="118"/>
      <c r="F190" s="119"/>
      <c r="G190" s="120" t="str">
        <f t="shared" ca="1" si="15"/>
        <v/>
      </c>
      <c r="H190" s="100" t="str">
        <f t="shared" ca="1" si="16"/>
        <v/>
      </c>
      <c r="I190" s="118" t="str">
        <f t="shared" ca="1" si="17"/>
        <v/>
      </c>
    </row>
    <row r="191" spans="2:9">
      <c r="B191" s="120" t="str">
        <f t="shared" ca="1" si="12"/>
        <v/>
      </c>
      <c r="C191" s="100" t="str">
        <f t="shared" ca="1" si="13"/>
        <v/>
      </c>
      <c r="D191" s="118" t="str">
        <f t="shared" ca="1" si="14"/>
        <v/>
      </c>
      <c r="E191" s="118"/>
      <c r="F191" s="119"/>
      <c r="G191" s="120" t="str">
        <f t="shared" ca="1" si="15"/>
        <v/>
      </c>
      <c r="H191" s="100" t="str">
        <f t="shared" ca="1" si="16"/>
        <v/>
      </c>
      <c r="I191" s="118" t="str">
        <f t="shared" ca="1" si="17"/>
        <v/>
      </c>
    </row>
    <row r="192" spans="2:9">
      <c r="B192" s="120" t="str">
        <f t="shared" ca="1" si="12"/>
        <v/>
      </c>
      <c r="C192" s="100" t="str">
        <f t="shared" ca="1" si="13"/>
        <v/>
      </c>
      <c r="D192" s="118" t="str">
        <f t="shared" ca="1" si="14"/>
        <v/>
      </c>
      <c r="E192" s="118"/>
      <c r="F192" s="119"/>
      <c r="G192" s="120" t="str">
        <f t="shared" ca="1" si="15"/>
        <v/>
      </c>
      <c r="H192" s="100" t="str">
        <f t="shared" ca="1" si="16"/>
        <v/>
      </c>
      <c r="I192" s="118" t="str">
        <f t="shared" ca="1" si="17"/>
        <v/>
      </c>
    </row>
    <row r="193" spans="2:9">
      <c r="B193" s="120" t="str">
        <f t="shared" ca="1" si="12"/>
        <v/>
      </c>
      <c r="C193" s="100" t="str">
        <f t="shared" ca="1" si="13"/>
        <v/>
      </c>
      <c r="D193" s="118" t="str">
        <f t="shared" ca="1" si="14"/>
        <v/>
      </c>
      <c r="E193" s="118"/>
      <c r="F193" s="119"/>
      <c r="G193" s="120" t="str">
        <f t="shared" ca="1" si="15"/>
        <v/>
      </c>
      <c r="H193" s="100" t="str">
        <f t="shared" ca="1" si="16"/>
        <v/>
      </c>
      <c r="I193" s="118" t="str">
        <f t="shared" ca="1" si="17"/>
        <v/>
      </c>
    </row>
    <row r="194" spans="2:9">
      <c r="B194" s="120" t="str">
        <f t="shared" ca="1" si="12"/>
        <v/>
      </c>
      <c r="C194" s="100" t="str">
        <f t="shared" ca="1" si="13"/>
        <v/>
      </c>
      <c r="D194" s="118" t="str">
        <f t="shared" ca="1" si="14"/>
        <v/>
      </c>
      <c r="E194" s="118"/>
      <c r="F194" s="119"/>
      <c r="G194" s="120" t="str">
        <f t="shared" ca="1" si="15"/>
        <v/>
      </c>
      <c r="H194" s="100" t="str">
        <f t="shared" ca="1" si="16"/>
        <v/>
      </c>
      <c r="I194" s="118" t="str">
        <f t="shared" ca="1" si="17"/>
        <v/>
      </c>
    </row>
    <row r="195" spans="2:9">
      <c r="B195" s="120" t="str">
        <f t="shared" ca="1" si="12"/>
        <v/>
      </c>
      <c r="C195" s="100" t="str">
        <f t="shared" ca="1" si="13"/>
        <v/>
      </c>
      <c r="D195" s="118" t="str">
        <f t="shared" ca="1" si="14"/>
        <v/>
      </c>
      <c r="E195" s="118"/>
      <c r="F195" s="119"/>
      <c r="G195" s="120" t="str">
        <f t="shared" ca="1" si="15"/>
        <v/>
      </c>
      <c r="H195" s="100" t="str">
        <f t="shared" ca="1" si="16"/>
        <v/>
      </c>
      <c r="I195" s="118" t="str">
        <f t="shared" ca="1" si="17"/>
        <v/>
      </c>
    </row>
    <row r="196" spans="2:9">
      <c r="B196" s="120" t="str">
        <f t="shared" ca="1" si="12"/>
        <v/>
      </c>
      <c r="C196" s="100" t="str">
        <f t="shared" ca="1" si="13"/>
        <v/>
      </c>
      <c r="D196" s="118" t="str">
        <f t="shared" ca="1" si="14"/>
        <v/>
      </c>
      <c r="E196" s="118"/>
      <c r="F196" s="119"/>
      <c r="G196" s="120" t="str">
        <f t="shared" ca="1" si="15"/>
        <v/>
      </c>
      <c r="H196" s="100" t="str">
        <f t="shared" ca="1" si="16"/>
        <v/>
      </c>
      <c r="I196" s="118" t="str">
        <f t="shared" ca="1" si="17"/>
        <v/>
      </c>
    </row>
    <row r="197" spans="2:9">
      <c r="B197" s="120" t="str">
        <f t="shared" ca="1" si="12"/>
        <v/>
      </c>
      <c r="C197" s="100" t="str">
        <f t="shared" ca="1" si="13"/>
        <v/>
      </c>
      <c r="D197" s="118" t="str">
        <f t="shared" ca="1" si="14"/>
        <v/>
      </c>
      <c r="E197" s="118"/>
      <c r="F197" s="119"/>
      <c r="G197" s="120" t="str">
        <f t="shared" ca="1" si="15"/>
        <v/>
      </c>
      <c r="H197" s="100" t="str">
        <f t="shared" ca="1" si="16"/>
        <v/>
      </c>
      <c r="I197" s="118" t="str">
        <f t="shared" ca="1" si="17"/>
        <v/>
      </c>
    </row>
    <row r="198" spans="2:9">
      <c r="B198" s="120" t="str">
        <f ca="1">IF(ISNA(VLOOKUP(ROW()-5,資表借,1,FALSE))=TRUE,"",VLOOKUP(ROW()-5,資表借,11,FALSE))</f>
        <v/>
      </c>
      <c r="C198" s="100" t="str">
        <f ca="1">IF(ISNA(VLOOKUP(ROW()-5,資表借,1,FALSE))=TRUE,"",VLOOKUP(ROW()-5,資表借,13,FALSE))</f>
        <v/>
      </c>
      <c r="D198" s="118" t="str">
        <f ca="1">IF(ISNA(VLOOKUP(ROW()-5,資表借,1,FALSE))=TRUE,"",IF(VLOOKUP(ROW()-5,資表借,14,FALSE)="貸",VLOOKUP(ROW()-5,資表借,15,FALSE)*-1,VLOOKUP(ROW()-5,資表借,15,FALSE)))</f>
        <v/>
      </c>
      <c r="E198" s="118"/>
      <c r="F198" s="119"/>
      <c r="G198" s="120" t="str">
        <f ca="1">IF(ISNA(VLOOKUP(ROW()-5,資表貸,1,FALSE))=TRUE,"",VLOOKUP(ROW()-5,資表貸,9,FALSE))</f>
        <v/>
      </c>
      <c r="H198" s="100" t="str">
        <f ca="1">IF(ISNA(VLOOKUP(ROW()-5,資表貸,1,FALSE))=TRUE,"",VLOOKUP(ROW()-5,資表貸,11,FALSE))</f>
        <v/>
      </c>
      <c r="I198" s="118" t="str">
        <f ca="1">IF(ISNA(VLOOKUP(ROW()-5,資表貸,1,FALSE))=TRUE,"",IF(VLOOKUP(ROW()-5,資表貸,12,FALSE)="借",VLOOKUP(ROW()-5,資表貸,13,FALSE)*-1,VLOOKUP(ROW()-5,資表貸,13,FALSE)))</f>
        <v/>
      </c>
    </row>
    <row r="199" spans="2:9">
      <c r="B199" s="120" t="str">
        <f ca="1">IF(ISNA(VLOOKUP(ROW()-5,資表借,1,FALSE))=TRUE,"",VLOOKUP(ROW()-5,資表借,11,FALSE))</f>
        <v/>
      </c>
      <c r="C199" s="100" t="str">
        <f ca="1">IF(ISNA(VLOOKUP(ROW()-5,資表借,1,FALSE))=TRUE,"",VLOOKUP(ROW()-5,資表借,13,FALSE))</f>
        <v/>
      </c>
      <c r="D199" s="118" t="str">
        <f ca="1">IF(ISNA(VLOOKUP(ROW()-5,資表借,1,FALSE))=TRUE,"",IF(VLOOKUP(ROW()-5,資表借,14,FALSE)="貸",VLOOKUP(ROW()-5,資表借,15,FALSE)*-1,VLOOKUP(ROW()-5,資表借,15,FALSE)))</f>
        <v/>
      </c>
      <c r="E199" s="118"/>
      <c r="F199" s="119"/>
      <c r="G199" s="120" t="str">
        <f ca="1">IF(ISNA(VLOOKUP(ROW()-5,資表貸,1,FALSE))=TRUE,"",VLOOKUP(ROW()-5,資表貸,9,FALSE))</f>
        <v/>
      </c>
      <c r="H199" s="100" t="str">
        <f ca="1">IF(ISNA(VLOOKUP(ROW()-5,資表貸,1,FALSE))=TRUE,"",VLOOKUP(ROW()-5,資表貸,11,FALSE))</f>
        <v/>
      </c>
      <c r="I199" s="118" t="str">
        <f ca="1">IF(ISNA(VLOOKUP(ROW()-5,資表貸,1,FALSE))=TRUE,"",IF(VLOOKUP(ROW()-5,資表貸,12,FALSE)="借",VLOOKUP(ROW()-5,資表貸,13,FALSE)*-1,VLOOKUP(ROW()-5,資表貸,13,FALSE)))</f>
        <v/>
      </c>
    </row>
    <row r="200" spans="2:9">
      <c r="B200" s="120" t="str">
        <f ca="1">IF(ISNA(VLOOKUP(ROW()-5,資表借,1,FALSE))=TRUE,"",VLOOKUP(ROW()-5,資表借,11,FALSE))</f>
        <v/>
      </c>
      <c r="C200" s="100" t="str">
        <f ca="1">IF(ISNA(VLOOKUP(ROW()-5,資表借,1,FALSE))=TRUE,"",VLOOKUP(ROW()-5,資表借,13,FALSE))</f>
        <v/>
      </c>
      <c r="D200" s="118" t="str">
        <f ca="1">IF(ISNA(VLOOKUP(ROW()-5,資表借,1,FALSE))=TRUE,"",IF(VLOOKUP(ROW()-5,資表借,14,FALSE)="貸",VLOOKUP(ROW()-5,資表借,15,FALSE)*-1,VLOOKUP(ROW()-5,資表借,15,FALSE)))</f>
        <v/>
      </c>
      <c r="E200" s="118"/>
      <c r="F200" s="119"/>
      <c r="G200" s="120" t="str">
        <f ca="1">IF(ISNA(VLOOKUP(ROW()-5,資表貸,1,FALSE))=TRUE,"",VLOOKUP(ROW()-5,資表貸,9,FALSE))</f>
        <v/>
      </c>
      <c r="H200" s="100" t="str">
        <f ca="1">IF(ISNA(VLOOKUP(ROW()-5,資表貸,1,FALSE))=TRUE,"",VLOOKUP(ROW()-5,資表貸,11,FALSE))</f>
        <v/>
      </c>
      <c r="I200" s="118"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39" priority="4">
      <formula>LEN(B6)&gt;2</formula>
    </cfRule>
  </conditionalFormatting>
  <conditionalFormatting sqref="D6:D200">
    <cfRule type="expression" dxfId="38" priority="8" stopIfTrue="1">
      <formula>RIGHT($C6,2)="合計"</formula>
    </cfRule>
    <cfRule type="expression" dxfId="37" priority="9" stopIfTrue="1">
      <formula>RIGHT($C6,2)="總額"</formula>
    </cfRule>
    <cfRule type="expression" dxfId="36" priority="10" stopIfTrue="1">
      <formula>$C6="資產總額"</formula>
    </cfRule>
  </conditionalFormatting>
  <conditionalFormatting sqref="F6:F200">
    <cfRule type="expression" dxfId="35" priority="11">
      <formula>LEN(B7)+LEN(C7)+LEN(G7)+LEN(H7)+LEN(B6)+LEN(C6)+LEN(G6)+LEN(H6)&gt;0</formula>
    </cfRule>
  </conditionalFormatting>
  <conditionalFormatting sqref="H6:H200">
    <cfRule type="expression" dxfId="34" priority="3">
      <formula>LEN(G6)&gt;2</formula>
    </cfRule>
  </conditionalFormatting>
  <conditionalFormatting sqref="I6:I200">
    <cfRule type="expression" dxfId="33" priority="5" stopIfTrue="1">
      <formula>RIGHT(H6,2)="合計"</formula>
    </cfRule>
    <cfRule type="expression" dxfId="32" priority="6" stopIfTrue="1">
      <formula>RIGHT(H6,2)="總額"</formula>
    </cfRule>
    <cfRule type="expression" dxfId="31" priority="7" stopIfTrue="1">
      <formula>$C5="負債及權益總額"</formula>
    </cfRule>
  </conditionalFormatting>
  <conditionalFormatting sqref="K3">
    <cfRule type="expression" dxfId="30"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I8" sqref="I8"/>
    </sheetView>
  </sheetViews>
  <sheetFormatPr defaultColWidth="9" defaultRowHeight="17"/>
  <cols>
    <col min="1" max="1" width="2.6328125" style="4" customWidth="1"/>
    <col min="2" max="2" width="15.6328125" style="33" customWidth="1"/>
    <col min="3" max="3" width="25.6328125" style="4" customWidth="1"/>
    <col min="4" max="4" width="18.6328125" style="4" customWidth="1"/>
    <col min="5" max="5" width="14.6328125" style="35" customWidth="1"/>
    <col min="6" max="6" width="7.6328125" style="35" customWidth="1"/>
    <col min="7" max="7" width="2.6328125" style="4" customWidth="1"/>
    <col min="8" max="8" width="10.6328125" style="36" customWidth="1"/>
    <col min="9" max="9" width="10.6328125" style="4" customWidth="1"/>
    <col min="10" max="10" width="9" style="36"/>
    <col min="11" max="16384" width="9" style="4"/>
  </cols>
  <sheetData>
    <row r="1" spans="2:9" s="159" customFormat="1" ht="17" customHeight="1">
      <c r="B1" s="174" t="str">
        <f ca="1">日記簿!F1</f>
        <v/>
      </c>
      <c r="D1" s="164"/>
      <c r="E1" s="164"/>
      <c r="G1" s="275"/>
      <c r="H1" s="275"/>
      <c r="I1" s="275">
        <f>MATCH(I2,清單!O3:O16,0)</f>
        <v>1</v>
      </c>
    </row>
    <row r="2" spans="2:9" ht="20" customHeight="1" thickBot="1">
      <c r="B2" s="209" t="str">
        <f>"　　"&amp;公司名稱</f>
        <v>　　OO有限公司</v>
      </c>
      <c r="C2" s="210"/>
      <c r="D2" s="210"/>
      <c r="E2" s="210"/>
      <c r="H2" s="285" t="s">
        <v>475</v>
      </c>
      <c r="I2" s="285" t="s">
        <v>550</v>
      </c>
    </row>
    <row r="3" spans="2:9" ht="20" customHeight="1">
      <c r="B3" s="209" t="str">
        <f>IF(OR(H2="全部",H2=""),"綜合損益表","專案損益表 - "&amp;VLOOKUP(H2,專案清單!B5:C50,2,FALSE))</f>
        <v>綜合損益表</v>
      </c>
      <c r="C3" s="210"/>
      <c r="D3" s="210"/>
      <c r="E3" s="210"/>
      <c r="F3" s="34"/>
      <c r="I3" s="213">
        <v>45292</v>
      </c>
    </row>
    <row r="4" spans="2:9" ht="20" customHeight="1" thickBot="1">
      <c r="B4" s="15"/>
      <c r="C4" s="197">
        <f>IF(I1&lt;14,VLOOKUP(I1,清單!N3:Q15,3,FALSE),I3)</f>
        <v>45292</v>
      </c>
      <c r="D4" s="198">
        <f>IF(I1&lt;14,VLOOKUP(I1,清單!N3:Q15,4,FALSE),I4)</f>
        <v>45322</v>
      </c>
      <c r="E4" s="16"/>
      <c r="F4" s="16" t="str">
        <f>日記簿!M5</f>
        <v>幣別：新台幣</v>
      </c>
      <c r="H4" s="284"/>
      <c r="I4" s="214">
        <v>45657</v>
      </c>
    </row>
    <row r="5" spans="2:9" ht="20" customHeight="1">
      <c r="B5" s="126" t="s">
        <v>242</v>
      </c>
      <c r="C5" s="127" t="s">
        <v>243</v>
      </c>
      <c r="D5" s="34"/>
      <c r="E5" s="126" t="s">
        <v>241</v>
      </c>
      <c r="F5" s="126" t="s">
        <v>458</v>
      </c>
    </row>
    <row r="6" spans="2:9">
      <c r="B6" s="124" t="str">
        <f t="shared" ref="B6:B37" ca="1" si="0">IF(ISNA(VLOOKUP(ROW()-5,益表,1,FALSE))=TRUE,"",IF(VLOOKUP(ROW()-5,益表,7,FALSE)="","",VLOOKUP(ROW()-5,益表,7,FALSE)))</f>
        <v/>
      </c>
      <c r="C6" s="333" t="str">
        <f t="shared" ref="C6:C37" ca="1" si="1">IF(ISNA(VLOOKUP(ROW()-5,益表,1,FALSE))=TRUE,"",VLOOKUP(ROW()-5,益表,9,FALSE))</f>
        <v>營業收入</v>
      </c>
      <c r="D6" s="333"/>
      <c r="E6" s="118" t="str">
        <f t="shared" ref="E6:E37" ca="1" si="2">IF(ISNA(VLOOKUP(ROW()-5,益表,1,FALSE))=TRUE,"",IF(VLOOKUP(ROW()-5,益表,12,FALSE)="","",IF(LEFT(VLOOKUP(ROW()-5,益表,9,FALSE),1)="減",VLOOKUP(ROW()-5,益表,12,FALSE)*-1,VLOOKUP(ROW()-5,益表,12,FALSE))))</f>
        <v/>
      </c>
      <c r="F6" s="262" t="str">
        <f t="shared" ref="F6:F37" ca="1" si="3">IF(AND(ISNUMBER(E6),收入淨額&gt;0),E6/收入淨額,"")</f>
        <v/>
      </c>
    </row>
    <row r="7" spans="2:9">
      <c r="B7" s="124">
        <f t="shared" ca="1" si="0"/>
        <v>4100</v>
      </c>
      <c r="C7" s="333" t="str">
        <f t="shared" ca="1" si="1"/>
        <v>銷貨收入</v>
      </c>
      <c r="D7" s="333"/>
      <c r="E7" s="118">
        <f t="shared" ca="1" si="2"/>
        <v>6000</v>
      </c>
      <c r="F7" s="262">
        <f t="shared" ca="1" si="3"/>
        <v>1</v>
      </c>
    </row>
    <row r="8" spans="2:9">
      <c r="B8" s="124" t="str">
        <f t="shared" ca="1" si="0"/>
        <v/>
      </c>
      <c r="C8" s="333" t="str">
        <f t="shared" ca="1" si="1"/>
        <v>營業收入淨額</v>
      </c>
      <c r="D8" s="333"/>
      <c r="E8" s="118">
        <f t="shared" ca="1" si="2"/>
        <v>6000</v>
      </c>
      <c r="F8" s="262">
        <f t="shared" ca="1" si="3"/>
        <v>1</v>
      </c>
    </row>
    <row r="9" spans="2:9">
      <c r="B9" s="124" t="str">
        <f t="shared" ca="1" si="0"/>
        <v/>
      </c>
      <c r="C9" s="333" t="str">
        <f t="shared" ca="1" si="1"/>
        <v xml:space="preserve"> </v>
      </c>
      <c r="D9" s="333"/>
      <c r="E9" s="118" t="str">
        <f t="shared" ca="1" si="2"/>
        <v/>
      </c>
      <c r="F9" s="262" t="str">
        <f t="shared" ca="1" si="3"/>
        <v/>
      </c>
    </row>
    <row r="10" spans="2:9">
      <c r="B10" s="124" t="str">
        <f t="shared" ca="1" si="0"/>
        <v/>
      </c>
      <c r="C10" s="333" t="str">
        <f t="shared" ca="1" si="1"/>
        <v>營業毛利</v>
      </c>
      <c r="D10" s="333"/>
      <c r="E10" s="118">
        <f t="shared" ca="1" si="2"/>
        <v>6000</v>
      </c>
      <c r="F10" s="262">
        <f t="shared" ca="1" si="3"/>
        <v>1</v>
      </c>
    </row>
    <row r="11" spans="2:9">
      <c r="B11" s="124" t="str">
        <f t="shared" ca="1" si="0"/>
        <v/>
      </c>
      <c r="C11" s="333" t="str">
        <f t="shared" ca="1" si="1"/>
        <v xml:space="preserve"> </v>
      </c>
      <c r="D11" s="333"/>
      <c r="E11" s="118" t="str">
        <f t="shared" ca="1" si="2"/>
        <v/>
      </c>
      <c r="F11" s="262" t="str">
        <f t="shared" ca="1" si="3"/>
        <v/>
      </c>
    </row>
    <row r="12" spans="2:9">
      <c r="B12" s="124" t="str">
        <f t="shared" ca="1" si="0"/>
        <v/>
      </c>
      <c r="C12" s="333" t="str">
        <f t="shared" ca="1" si="1"/>
        <v>營業費用</v>
      </c>
      <c r="D12" s="333"/>
      <c r="E12" s="118" t="str">
        <f t="shared" ca="1" si="2"/>
        <v/>
      </c>
      <c r="F12" s="262" t="str">
        <f t="shared" ca="1" si="3"/>
        <v/>
      </c>
    </row>
    <row r="13" spans="2:9">
      <c r="B13" s="124">
        <f t="shared" ca="1" si="0"/>
        <v>6040</v>
      </c>
      <c r="C13" s="333" t="str">
        <f t="shared" ca="1" si="1"/>
        <v>旅費</v>
      </c>
      <c r="D13" s="333"/>
      <c r="E13" s="118">
        <f t="shared" ca="1" si="2"/>
        <v>250</v>
      </c>
      <c r="F13" s="262">
        <f t="shared" ca="1" si="3"/>
        <v>4.1666666666666664E-2</v>
      </c>
    </row>
    <row r="14" spans="2:9">
      <c r="B14" s="124" t="str">
        <f t="shared" ca="1" si="0"/>
        <v/>
      </c>
      <c r="C14" s="333" t="str">
        <f t="shared" ca="1" si="1"/>
        <v>營業費用合計</v>
      </c>
      <c r="D14" s="333"/>
      <c r="E14" s="118">
        <f t="shared" ca="1" si="2"/>
        <v>250</v>
      </c>
      <c r="F14" s="262">
        <f t="shared" ca="1" si="3"/>
        <v>4.1666666666666664E-2</v>
      </c>
    </row>
    <row r="15" spans="2:9">
      <c r="B15" s="124" t="str">
        <f t="shared" ca="1" si="0"/>
        <v/>
      </c>
      <c r="C15" s="333" t="str">
        <f t="shared" ca="1" si="1"/>
        <v xml:space="preserve"> </v>
      </c>
      <c r="D15" s="333"/>
      <c r="E15" s="118" t="str">
        <f t="shared" ca="1" si="2"/>
        <v/>
      </c>
      <c r="F15" s="262" t="str">
        <f t="shared" ca="1" si="3"/>
        <v/>
      </c>
    </row>
    <row r="16" spans="2:9">
      <c r="B16" s="124" t="str">
        <f t="shared" ca="1" si="0"/>
        <v/>
      </c>
      <c r="C16" s="333" t="str">
        <f t="shared" ca="1" si="1"/>
        <v>營業淨利</v>
      </c>
      <c r="D16" s="333"/>
      <c r="E16" s="118">
        <f t="shared" ca="1" si="2"/>
        <v>5750</v>
      </c>
      <c r="F16" s="262">
        <f t="shared" ca="1" si="3"/>
        <v>0.95833333333333337</v>
      </c>
    </row>
    <row r="17" spans="2:6">
      <c r="B17" s="124" t="str">
        <f t="shared" ca="1" si="0"/>
        <v/>
      </c>
      <c r="C17" s="333" t="str">
        <f t="shared" ca="1" si="1"/>
        <v xml:space="preserve"> </v>
      </c>
      <c r="D17" s="333"/>
      <c r="E17" s="118" t="str">
        <f t="shared" ca="1" si="2"/>
        <v/>
      </c>
      <c r="F17" s="262" t="str">
        <f t="shared" ca="1" si="3"/>
        <v/>
      </c>
    </row>
    <row r="18" spans="2:6">
      <c r="B18" s="124" t="str">
        <f t="shared" ca="1" si="0"/>
        <v/>
      </c>
      <c r="C18" s="333" t="str">
        <f t="shared" ca="1" si="1"/>
        <v>稅前損益</v>
      </c>
      <c r="D18" s="333"/>
      <c r="E18" s="118">
        <f t="shared" ca="1" si="2"/>
        <v>5750</v>
      </c>
      <c r="F18" s="262">
        <f t="shared" ca="1" si="3"/>
        <v>0.95833333333333337</v>
      </c>
    </row>
    <row r="19" spans="2:6">
      <c r="B19" s="124">
        <f t="shared" ca="1" si="0"/>
        <v>9000</v>
      </c>
      <c r="C19" s="333" t="str">
        <f t="shared" ca="1" si="1"/>
        <v>所得稅費用(利益)</v>
      </c>
      <c r="D19" s="333"/>
      <c r="E19" s="118">
        <f t="shared" ca="1" si="2"/>
        <v>0</v>
      </c>
      <c r="F19" s="262">
        <f t="shared" ca="1" si="3"/>
        <v>0</v>
      </c>
    </row>
    <row r="20" spans="2:6">
      <c r="B20" s="124" t="str">
        <f t="shared" ca="1" si="0"/>
        <v/>
      </c>
      <c r="C20" s="333" t="str">
        <f t="shared" ca="1" si="1"/>
        <v>稅後損益</v>
      </c>
      <c r="D20" s="333"/>
      <c r="E20" s="118">
        <f t="shared" ca="1" si="2"/>
        <v>5750</v>
      </c>
      <c r="F20" s="262">
        <f t="shared" ca="1" si="3"/>
        <v>0.95833333333333337</v>
      </c>
    </row>
    <row r="21" spans="2:6">
      <c r="B21" s="124" t="str">
        <f t="shared" ca="1" si="0"/>
        <v/>
      </c>
      <c r="C21" s="333" t="str">
        <f t="shared" ca="1" si="1"/>
        <v/>
      </c>
      <c r="D21" s="333"/>
      <c r="E21" s="118" t="str">
        <f t="shared" ca="1" si="2"/>
        <v/>
      </c>
      <c r="F21" s="262" t="str">
        <f t="shared" ca="1" si="3"/>
        <v/>
      </c>
    </row>
    <row r="22" spans="2:6">
      <c r="B22" s="124" t="str">
        <f t="shared" ca="1" si="0"/>
        <v/>
      </c>
      <c r="C22" s="333" t="str">
        <f t="shared" ca="1" si="1"/>
        <v/>
      </c>
      <c r="D22" s="333"/>
      <c r="E22" s="118" t="str">
        <f t="shared" ca="1" si="2"/>
        <v/>
      </c>
      <c r="F22" s="262" t="str">
        <f t="shared" ca="1" si="3"/>
        <v/>
      </c>
    </row>
    <row r="23" spans="2:6">
      <c r="B23" s="124" t="str">
        <f t="shared" ca="1" si="0"/>
        <v/>
      </c>
      <c r="C23" s="333" t="str">
        <f t="shared" ca="1" si="1"/>
        <v/>
      </c>
      <c r="D23" s="333"/>
      <c r="E23" s="118" t="str">
        <f t="shared" ca="1" si="2"/>
        <v/>
      </c>
      <c r="F23" s="262" t="str">
        <f t="shared" ca="1" si="3"/>
        <v/>
      </c>
    </row>
    <row r="24" spans="2:6">
      <c r="B24" s="124" t="str">
        <f t="shared" ca="1" si="0"/>
        <v/>
      </c>
      <c r="C24" s="333" t="str">
        <f t="shared" ca="1" si="1"/>
        <v/>
      </c>
      <c r="D24" s="333"/>
      <c r="E24" s="118" t="str">
        <f t="shared" ca="1" si="2"/>
        <v/>
      </c>
      <c r="F24" s="262" t="str">
        <f t="shared" ca="1" si="3"/>
        <v/>
      </c>
    </row>
    <row r="25" spans="2:6">
      <c r="B25" s="124" t="str">
        <f t="shared" ca="1" si="0"/>
        <v/>
      </c>
      <c r="C25" s="333" t="str">
        <f t="shared" ca="1" si="1"/>
        <v/>
      </c>
      <c r="D25" s="333"/>
      <c r="E25" s="118" t="str">
        <f t="shared" ca="1" si="2"/>
        <v/>
      </c>
      <c r="F25" s="262" t="str">
        <f t="shared" ca="1" si="3"/>
        <v/>
      </c>
    </row>
    <row r="26" spans="2:6">
      <c r="B26" s="124" t="str">
        <f t="shared" ca="1" si="0"/>
        <v/>
      </c>
      <c r="C26" s="333" t="str">
        <f t="shared" ca="1" si="1"/>
        <v/>
      </c>
      <c r="D26" s="333"/>
      <c r="E26" s="118" t="str">
        <f t="shared" ca="1" si="2"/>
        <v/>
      </c>
      <c r="F26" s="262" t="str">
        <f t="shared" ca="1" si="3"/>
        <v/>
      </c>
    </row>
    <row r="27" spans="2:6">
      <c r="B27" s="124" t="str">
        <f t="shared" ca="1" si="0"/>
        <v/>
      </c>
      <c r="C27" s="333" t="str">
        <f t="shared" ca="1" si="1"/>
        <v/>
      </c>
      <c r="D27" s="333"/>
      <c r="E27" s="118" t="str">
        <f t="shared" ca="1" si="2"/>
        <v/>
      </c>
      <c r="F27" s="262" t="str">
        <f t="shared" ca="1" si="3"/>
        <v/>
      </c>
    </row>
    <row r="28" spans="2:6">
      <c r="B28" s="124" t="str">
        <f t="shared" ca="1" si="0"/>
        <v/>
      </c>
      <c r="C28" s="333" t="str">
        <f t="shared" ca="1" si="1"/>
        <v/>
      </c>
      <c r="D28" s="333"/>
      <c r="E28" s="118" t="str">
        <f t="shared" ca="1" si="2"/>
        <v/>
      </c>
      <c r="F28" s="262" t="str">
        <f t="shared" ca="1" si="3"/>
        <v/>
      </c>
    </row>
    <row r="29" spans="2:6">
      <c r="B29" s="124" t="str">
        <f t="shared" ca="1" si="0"/>
        <v/>
      </c>
      <c r="C29" s="333" t="str">
        <f t="shared" ca="1" si="1"/>
        <v/>
      </c>
      <c r="D29" s="333"/>
      <c r="E29" s="118" t="str">
        <f t="shared" ca="1" si="2"/>
        <v/>
      </c>
      <c r="F29" s="262" t="str">
        <f t="shared" ca="1" si="3"/>
        <v/>
      </c>
    </row>
    <row r="30" spans="2:6">
      <c r="B30" s="124" t="str">
        <f t="shared" ca="1" si="0"/>
        <v/>
      </c>
      <c r="C30" s="333" t="str">
        <f t="shared" ca="1" si="1"/>
        <v/>
      </c>
      <c r="D30" s="333"/>
      <c r="E30" s="118" t="str">
        <f t="shared" ca="1" si="2"/>
        <v/>
      </c>
      <c r="F30" s="262" t="str">
        <f t="shared" ca="1" si="3"/>
        <v/>
      </c>
    </row>
    <row r="31" spans="2:6">
      <c r="B31" s="124" t="str">
        <f t="shared" ca="1" si="0"/>
        <v/>
      </c>
      <c r="C31" s="333" t="str">
        <f t="shared" ca="1" si="1"/>
        <v/>
      </c>
      <c r="D31" s="333"/>
      <c r="E31" s="118" t="str">
        <f t="shared" ca="1" si="2"/>
        <v/>
      </c>
      <c r="F31" s="262" t="str">
        <f t="shared" ca="1" si="3"/>
        <v/>
      </c>
    </row>
    <row r="32" spans="2:6">
      <c r="B32" s="124" t="str">
        <f t="shared" ca="1" si="0"/>
        <v/>
      </c>
      <c r="C32" s="333" t="str">
        <f t="shared" ca="1" si="1"/>
        <v/>
      </c>
      <c r="D32" s="333"/>
      <c r="E32" s="118" t="str">
        <f t="shared" ca="1" si="2"/>
        <v/>
      </c>
      <c r="F32" s="262" t="str">
        <f t="shared" ca="1" si="3"/>
        <v/>
      </c>
    </row>
    <row r="33" spans="2:6">
      <c r="B33" s="124" t="str">
        <f t="shared" ca="1" si="0"/>
        <v/>
      </c>
      <c r="C33" s="333" t="str">
        <f t="shared" ca="1" si="1"/>
        <v/>
      </c>
      <c r="D33" s="333"/>
      <c r="E33" s="118" t="str">
        <f t="shared" ca="1" si="2"/>
        <v/>
      </c>
      <c r="F33" s="262" t="str">
        <f t="shared" ca="1" si="3"/>
        <v/>
      </c>
    </row>
    <row r="34" spans="2:6">
      <c r="B34" s="124" t="str">
        <f t="shared" ca="1" si="0"/>
        <v/>
      </c>
      <c r="C34" s="333" t="str">
        <f t="shared" ca="1" si="1"/>
        <v/>
      </c>
      <c r="D34" s="333"/>
      <c r="E34" s="118" t="str">
        <f t="shared" ca="1" si="2"/>
        <v/>
      </c>
      <c r="F34" s="262" t="str">
        <f t="shared" ca="1" si="3"/>
        <v/>
      </c>
    </row>
    <row r="35" spans="2:6">
      <c r="B35" s="124" t="str">
        <f t="shared" ca="1" si="0"/>
        <v/>
      </c>
      <c r="C35" s="333" t="str">
        <f t="shared" ca="1" si="1"/>
        <v/>
      </c>
      <c r="D35" s="333"/>
      <c r="E35" s="118" t="str">
        <f t="shared" ca="1" si="2"/>
        <v/>
      </c>
      <c r="F35" s="262" t="str">
        <f t="shared" ca="1" si="3"/>
        <v/>
      </c>
    </row>
    <row r="36" spans="2:6">
      <c r="B36" s="124" t="str">
        <f t="shared" ca="1" si="0"/>
        <v/>
      </c>
      <c r="C36" s="333" t="str">
        <f t="shared" ca="1" si="1"/>
        <v/>
      </c>
      <c r="D36" s="333"/>
      <c r="E36" s="118" t="str">
        <f t="shared" ca="1" si="2"/>
        <v/>
      </c>
      <c r="F36" s="262" t="str">
        <f t="shared" ca="1" si="3"/>
        <v/>
      </c>
    </row>
    <row r="37" spans="2:6">
      <c r="B37" s="124" t="str">
        <f t="shared" ca="1" si="0"/>
        <v/>
      </c>
      <c r="C37" s="333" t="str">
        <f t="shared" ca="1" si="1"/>
        <v/>
      </c>
      <c r="D37" s="333"/>
      <c r="E37" s="118" t="str">
        <f t="shared" ca="1" si="2"/>
        <v/>
      </c>
      <c r="F37" s="262" t="str">
        <f t="shared" ca="1" si="3"/>
        <v/>
      </c>
    </row>
    <row r="38" spans="2:6">
      <c r="B38" s="124" t="str">
        <f t="shared" ref="B38:B69" ca="1" si="4">IF(ISNA(VLOOKUP(ROW()-5,益表,1,FALSE))=TRUE,"",IF(VLOOKUP(ROW()-5,益表,7,FALSE)="","",VLOOKUP(ROW()-5,益表,7,FALSE)))</f>
        <v/>
      </c>
      <c r="C38" s="333" t="str">
        <f t="shared" ref="C38:C69" ca="1" si="5">IF(ISNA(VLOOKUP(ROW()-5,益表,1,FALSE))=TRUE,"",VLOOKUP(ROW()-5,益表,9,FALSE))</f>
        <v/>
      </c>
      <c r="D38" s="333"/>
      <c r="E38" s="118" t="str">
        <f t="shared" ref="E38:E69" ca="1" si="6">IF(ISNA(VLOOKUP(ROW()-5,益表,1,FALSE))=TRUE,"",IF(VLOOKUP(ROW()-5,益表,12,FALSE)="","",IF(LEFT(VLOOKUP(ROW()-5,益表,9,FALSE),1)="減",VLOOKUP(ROW()-5,益表,12,FALSE)*-1,VLOOKUP(ROW()-5,益表,12,FALSE))))</f>
        <v/>
      </c>
      <c r="F38" s="262" t="str">
        <f t="shared" ref="F38:F69" ca="1" si="7">IF(AND(ISNUMBER(E38),收入淨額&gt;0),E38/收入淨額,"")</f>
        <v/>
      </c>
    </row>
    <row r="39" spans="2:6">
      <c r="B39" s="124" t="str">
        <f t="shared" ca="1" si="4"/>
        <v/>
      </c>
      <c r="C39" s="333" t="str">
        <f t="shared" ca="1" si="5"/>
        <v/>
      </c>
      <c r="D39" s="333"/>
      <c r="E39" s="118" t="str">
        <f t="shared" ca="1" si="6"/>
        <v/>
      </c>
      <c r="F39" s="262" t="str">
        <f t="shared" ca="1" si="7"/>
        <v/>
      </c>
    </row>
    <row r="40" spans="2:6">
      <c r="B40" s="124" t="str">
        <f t="shared" ca="1" si="4"/>
        <v/>
      </c>
      <c r="C40" s="333" t="str">
        <f t="shared" ca="1" si="5"/>
        <v/>
      </c>
      <c r="D40" s="333"/>
      <c r="E40" s="118" t="str">
        <f t="shared" ca="1" si="6"/>
        <v/>
      </c>
      <c r="F40" s="262" t="str">
        <f t="shared" ca="1" si="7"/>
        <v/>
      </c>
    </row>
    <row r="41" spans="2:6">
      <c r="B41" s="124" t="str">
        <f t="shared" ca="1" si="4"/>
        <v/>
      </c>
      <c r="C41" s="333" t="str">
        <f t="shared" ca="1" si="5"/>
        <v/>
      </c>
      <c r="D41" s="333"/>
      <c r="E41" s="118" t="str">
        <f t="shared" ca="1" si="6"/>
        <v/>
      </c>
      <c r="F41" s="262" t="str">
        <f t="shared" ca="1" si="7"/>
        <v/>
      </c>
    </row>
    <row r="42" spans="2:6">
      <c r="B42" s="124" t="str">
        <f t="shared" ca="1" si="4"/>
        <v/>
      </c>
      <c r="C42" s="333" t="str">
        <f t="shared" ca="1" si="5"/>
        <v/>
      </c>
      <c r="D42" s="333"/>
      <c r="E42" s="118" t="str">
        <f t="shared" ca="1" si="6"/>
        <v/>
      </c>
      <c r="F42" s="262" t="str">
        <f t="shared" ca="1" si="7"/>
        <v/>
      </c>
    </row>
    <row r="43" spans="2:6">
      <c r="B43" s="124" t="str">
        <f t="shared" ca="1" si="4"/>
        <v/>
      </c>
      <c r="C43" s="333" t="str">
        <f t="shared" ca="1" si="5"/>
        <v/>
      </c>
      <c r="D43" s="333"/>
      <c r="E43" s="118" t="str">
        <f t="shared" ca="1" si="6"/>
        <v/>
      </c>
      <c r="F43" s="262" t="str">
        <f t="shared" ca="1" si="7"/>
        <v/>
      </c>
    </row>
    <row r="44" spans="2:6">
      <c r="B44" s="124" t="str">
        <f t="shared" ca="1" si="4"/>
        <v/>
      </c>
      <c r="C44" s="333" t="str">
        <f t="shared" ca="1" si="5"/>
        <v/>
      </c>
      <c r="D44" s="333"/>
      <c r="E44" s="118" t="str">
        <f t="shared" ca="1" si="6"/>
        <v/>
      </c>
      <c r="F44" s="262" t="str">
        <f t="shared" ca="1" si="7"/>
        <v/>
      </c>
    </row>
    <row r="45" spans="2:6">
      <c r="B45" s="124" t="str">
        <f t="shared" ca="1" si="4"/>
        <v/>
      </c>
      <c r="C45" s="333" t="str">
        <f t="shared" ca="1" si="5"/>
        <v/>
      </c>
      <c r="D45" s="333"/>
      <c r="E45" s="118" t="str">
        <f t="shared" ca="1" si="6"/>
        <v/>
      </c>
      <c r="F45" s="262" t="str">
        <f t="shared" ca="1" si="7"/>
        <v/>
      </c>
    </row>
    <row r="46" spans="2:6">
      <c r="B46" s="124" t="str">
        <f t="shared" ca="1" si="4"/>
        <v/>
      </c>
      <c r="C46" s="333" t="str">
        <f t="shared" ca="1" si="5"/>
        <v/>
      </c>
      <c r="D46" s="333"/>
      <c r="E46" s="118" t="str">
        <f t="shared" ca="1" si="6"/>
        <v/>
      </c>
      <c r="F46" s="262" t="str">
        <f t="shared" ca="1" si="7"/>
        <v/>
      </c>
    </row>
    <row r="47" spans="2:6">
      <c r="B47" s="124" t="str">
        <f t="shared" ca="1" si="4"/>
        <v/>
      </c>
      <c r="C47" s="333" t="str">
        <f t="shared" ca="1" si="5"/>
        <v/>
      </c>
      <c r="D47" s="333"/>
      <c r="E47" s="118" t="str">
        <f t="shared" ca="1" si="6"/>
        <v/>
      </c>
      <c r="F47" s="262" t="str">
        <f t="shared" ca="1" si="7"/>
        <v/>
      </c>
    </row>
    <row r="48" spans="2:6">
      <c r="B48" s="124" t="str">
        <f t="shared" ca="1" si="4"/>
        <v/>
      </c>
      <c r="C48" s="333" t="str">
        <f t="shared" ca="1" si="5"/>
        <v/>
      </c>
      <c r="D48" s="333"/>
      <c r="E48" s="118" t="str">
        <f t="shared" ca="1" si="6"/>
        <v/>
      </c>
      <c r="F48" s="262" t="str">
        <f t="shared" ca="1" si="7"/>
        <v/>
      </c>
    </row>
    <row r="49" spans="2:6">
      <c r="B49" s="124" t="str">
        <f t="shared" ca="1" si="4"/>
        <v/>
      </c>
      <c r="C49" s="333" t="str">
        <f t="shared" ca="1" si="5"/>
        <v/>
      </c>
      <c r="D49" s="333"/>
      <c r="E49" s="118" t="str">
        <f t="shared" ca="1" si="6"/>
        <v/>
      </c>
      <c r="F49" s="262" t="str">
        <f t="shared" ca="1" si="7"/>
        <v/>
      </c>
    </row>
    <row r="50" spans="2:6">
      <c r="B50" s="124" t="str">
        <f t="shared" ca="1" si="4"/>
        <v/>
      </c>
      <c r="C50" s="333" t="str">
        <f t="shared" ca="1" si="5"/>
        <v/>
      </c>
      <c r="D50" s="333"/>
      <c r="E50" s="118" t="str">
        <f t="shared" ca="1" si="6"/>
        <v/>
      </c>
      <c r="F50" s="262" t="str">
        <f t="shared" ca="1" si="7"/>
        <v/>
      </c>
    </row>
    <row r="51" spans="2:6">
      <c r="B51" s="124" t="str">
        <f t="shared" ca="1" si="4"/>
        <v/>
      </c>
      <c r="C51" s="333" t="str">
        <f t="shared" ca="1" si="5"/>
        <v/>
      </c>
      <c r="D51" s="333"/>
      <c r="E51" s="118" t="str">
        <f t="shared" ca="1" si="6"/>
        <v/>
      </c>
      <c r="F51" s="262" t="str">
        <f t="shared" ca="1" si="7"/>
        <v/>
      </c>
    </row>
    <row r="52" spans="2:6">
      <c r="B52" s="124" t="str">
        <f t="shared" ca="1" si="4"/>
        <v/>
      </c>
      <c r="C52" s="333" t="str">
        <f t="shared" ca="1" si="5"/>
        <v/>
      </c>
      <c r="D52" s="333"/>
      <c r="E52" s="118" t="str">
        <f t="shared" ca="1" si="6"/>
        <v/>
      </c>
      <c r="F52" s="262" t="str">
        <f t="shared" ca="1" si="7"/>
        <v/>
      </c>
    </row>
    <row r="53" spans="2:6">
      <c r="B53" s="124" t="str">
        <f t="shared" ca="1" si="4"/>
        <v/>
      </c>
      <c r="C53" s="333" t="str">
        <f t="shared" ca="1" si="5"/>
        <v/>
      </c>
      <c r="D53" s="333"/>
      <c r="E53" s="118" t="str">
        <f t="shared" ca="1" si="6"/>
        <v/>
      </c>
      <c r="F53" s="262" t="str">
        <f t="shared" ca="1" si="7"/>
        <v/>
      </c>
    </row>
    <row r="54" spans="2:6">
      <c r="B54" s="124" t="str">
        <f t="shared" ca="1" si="4"/>
        <v/>
      </c>
      <c r="C54" s="333" t="str">
        <f t="shared" ca="1" si="5"/>
        <v/>
      </c>
      <c r="D54" s="333"/>
      <c r="E54" s="118" t="str">
        <f t="shared" ca="1" si="6"/>
        <v/>
      </c>
      <c r="F54" s="262" t="str">
        <f t="shared" ca="1" si="7"/>
        <v/>
      </c>
    </row>
    <row r="55" spans="2:6">
      <c r="B55" s="124" t="str">
        <f t="shared" ca="1" si="4"/>
        <v/>
      </c>
      <c r="C55" s="333" t="str">
        <f t="shared" ca="1" si="5"/>
        <v/>
      </c>
      <c r="D55" s="333"/>
      <c r="E55" s="118" t="str">
        <f t="shared" ca="1" si="6"/>
        <v/>
      </c>
      <c r="F55" s="262" t="str">
        <f t="shared" ca="1" si="7"/>
        <v/>
      </c>
    </row>
    <row r="56" spans="2:6">
      <c r="B56" s="124" t="str">
        <f t="shared" ca="1" si="4"/>
        <v/>
      </c>
      <c r="C56" s="333" t="str">
        <f t="shared" ca="1" si="5"/>
        <v/>
      </c>
      <c r="D56" s="333"/>
      <c r="E56" s="118" t="str">
        <f t="shared" ca="1" si="6"/>
        <v/>
      </c>
      <c r="F56" s="262" t="str">
        <f t="shared" ca="1" si="7"/>
        <v/>
      </c>
    </row>
    <row r="57" spans="2:6">
      <c r="B57" s="124" t="str">
        <f t="shared" ca="1" si="4"/>
        <v/>
      </c>
      <c r="C57" s="333" t="str">
        <f t="shared" ca="1" si="5"/>
        <v/>
      </c>
      <c r="D57" s="333"/>
      <c r="E57" s="118" t="str">
        <f t="shared" ca="1" si="6"/>
        <v/>
      </c>
      <c r="F57" s="262" t="str">
        <f t="shared" ca="1" si="7"/>
        <v/>
      </c>
    </row>
    <row r="58" spans="2:6">
      <c r="B58" s="124" t="str">
        <f t="shared" ca="1" si="4"/>
        <v/>
      </c>
      <c r="C58" s="333" t="str">
        <f t="shared" ca="1" si="5"/>
        <v/>
      </c>
      <c r="D58" s="333"/>
      <c r="E58" s="118" t="str">
        <f t="shared" ca="1" si="6"/>
        <v/>
      </c>
      <c r="F58" s="262" t="str">
        <f t="shared" ca="1" si="7"/>
        <v/>
      </c>
    </row>
    <row r="59" spans="2:6">
      <c r="B59" s="124" t="str">
        <f t="shared" ca="1" si="4"/>
        <v/>
      </c>
      <c r="C59" s="333" t="str">
        <f t="shared" ca="1" si="5"/>
        <v/>
      </c>
      <c r="D59" s="333"/>
      <c r="E59" s="118" t="str">
        <f t="shared" ca="1" si="6"/>
        <v/>
      </c>
      <c r="F59" s="262" t="str">
        <f t="shared" ca="1" si="7"/>
        <v/>
      </c>
    </row>
    <row r="60" spans="2:6">
      <c r="B60" s="124" t="str">
        <f t="shared" ca="1" si="4"/>
        <v/>
      </c>
      <c r="C60" s="333" t="str">
        <f t="shared" ca="1" si="5"/>
        <v/>
      </c>
      <c r="D60" s="333"/>
      <c r="E60" s="118" t="str">
        <f t="shared" ca="1" si="6"/>
        <v/>
      </c>
      <c r="F60" s="262" t="str">
        <f t="shared" ca="1" si="7"/>
        <v/>
      </c>
    </row>
    <row r="61" spans="2:6">
      <c r="B61" s="124" t="str">
        <f t="shared" ca="1" si="4"/>
        <v/>
      </c>
      <c r="C61" s="333" t="str">
        <f t="shared" ca="1" si="5"/>
        <v/>
      </c>
      <c r="D61" s="333"/>
      <c r="E61" s="118" t="str">
        <f t="shared" ca="1" si="6"/>
        <v/>
      </c>
      <c r="F61" s="262" t="str">
        <f t="shared" ca="1" si="7"/>
        <v/>
      </c>
    </row>
    <row r="62" spans="2:6">
      <c r="B62" s="124" t="str">
        <f t="shared" ca="1" si="4"/>
        <v/>
      </c>
      <c r="C62" s="333" t="str">
        <f t="shared" ca="1" si="5"/>
        <v/>
      </c>
      <c r="D62" s="333"/>
      <c r="E62" s="118" t="str">
        <f t="shared" ca="1" si="6"/>
        <v/>
      </c>
      <c r="F62" s="262" t="str">
        <f t="shared" ca="1" si="7"/>
        <v/>
      </c>
    </row>
    <row r="63" spans="2:6">
      <c r="B63" s="124" t="str">
        <f t="shared" ca="1" si="4"/>
        <v/>
      </c>
      <c r="C63" s="333" t="str">
        <f t="shared" ca="1" si="5"/>
        <v/>
      </c>
      <c r="D63" s="333"/>
      <c r="E63" s="118" t="str">
        <f t="shared" ca="1" si="6"/>
        <v/>
      </c>
      <c r="F63" s="262" t="str">
        <f t="shared" ca="1" si="7"/>
        <v/>
      </c>
    </row>
    <row r="64" spans="2:6">
      <c r="B64" s="124" t="str">
        <f t="shared" ca="1" si="4"/>
        <v/>
      </c>
      <c r="C64" s="333" t="str">
        <f t="shared" ca="1" si="5"/>
        <v/>
      </c>
      <c r="D64" s="333"/>
      <c r="E64" s="118" t="str">
        <f t="shared" ca="1" si="6"/>
        <v/>
      </c>
      <c r="F64" s="262" t="str">
        <f t="shared" ca="1" si="7"/>
        <v/>
      </c>
    </row>
    <row r="65" spans="2:6">
      <c r="B65" s="124" t="str">
        <f t="shared" ca="1" si="4"/>
        <v/>
      </c>
      <c r="C65" s="333" t="str">
        <f t="shared" ca="1" si="5"/>
        <v/>
      </c>
      <c r="D65" s="333"/>
      <c r="E65" s="118" t="str">
        <f t="shared" ca="1" si="6"/>
        <v/>
      </c>
      <c r="F65" s="262" t="str">
        <f t="shared" ca="1" si="7"/>
        <v/>
      </c>
    </row>
    <row r="66" spans="2:6">
      <c r="B66" s="124" t="str">
        <f t="shared" ca="1" si="4"/>
        <v/>
      </c>
      <c r="C66" s="333" t="str">
        <f t="shared" ca="1" si="5"/>
        <v/>
      </c>
      <c r="D66" s="333"/>
      <c r="E66" s="118" t="str">
        <f t="shared" ca="1" si="6"/>
        <v/>
      </c>
      <c r="F66" s="262" t="str">
        <f t="shared" ca="1" si="7"/>
        <v/>
      </c>
    </row>
    <row r="67" spans="2:6">
      <c r="B67" s="124" t="str">
        <f t="shared" ca="1" si="4"/>
        <v/>
      </c>
      <c r="C67" s="333" t="str">
        <f t="shared" ca="1" si="5"/>
        <v/>
      </c>
      <c r="D67" s="333"/>
      <c r="E67" s="118" t="str">
        <f t="shared" ca="1" si="6"/>
        <v/>
      </c>
      <c r="F67" s="262" t="str">
        <f t="shared" ca="1" si="7"/>
        <v/>
      </c>
    </row>
    <row r="68" spans="2:6">
      <c r="B68" s="124" t="str">
        <f t="shared" ca="1" si="4"/>
        <v/>
      </c>
      <c r="C68" s="333" t="str">
        <f t="shared" ca="1" si="5"/>
        <v/>
      </c>
      <c r="D68" s="333"/>
      <c r="E68" s="118" t="str">
        <f t="shared" ca="1" si="6"/>
        <v/>
      </c>
      <c r="F68" s="262" t="str">
        <f t="shared" ca="1" si="7"/>
        <v/>
      </c>
    </row>
    <row r="69" spans="2:6">
      <c r="B69" s="124" t="str">
        <f t="shared" ca="1" si="4"/>
        <v/>
      </c>
      <c r="C69" s="333" t="str">
        <f t="shared" ca="1" si="5"/>
        <v/>
      </c>
      <c r="D69" s="333"/>
      <c r="E69" s="118" t="str">
        <f t="shared" ca="1" si="6"/>
        <v/>
      </c>
      <c r="F69" s="262" t="str">
        <f t="shared" ca="1" si="7"/>
        <v/>
      </c>
    </row>
    <row r="70" spans="2:6">
      <c r="B70" s="124" t="str">
        <f t="shared" ref="B70:B133" ca="1" si="8">IF(ISNA(VLOOKUP(ROW()-5,益表,1,FALSE))=TRUE,"",IF(VLOOKUP(ROW()-5,益表,7,FALSE)="","",VLOOKUP(ROW()-5,益表,7,FALSE)))</f>
        <v/>
      </c>
      <c r="C70" s="333" t="str">
        <f t="shared" ref="C70:C133" ca="1" si="9">IF(ISNA(VLOOKUP(ROW()-5,益表,1,FALSE))=TRUE,"",VLOOKUP(ROW()-5,益表,9,FALSE))</f>
        <v/>
      </c>
      <c r="D70" s="333"/>
      <c r="E70" s="118" t="str">
        <f t="shared" ref="E70:E133" ca="1" si="10">IF(ISNA(VLOOKUP(ROW()-5,益表,1,FALSE))=TRUE,"",IF(VLOOKUP(ROW()-5,益表,12,FALSE)="","",IF(LEFT(VLOOKUP(ROW()-5,益表,9,FALSE),1)="減",VLOOKUP(ROW()-5,益表,12,FALSE)*-1,VLOOKUP(ROW()-5,益表,12,FALSE))))</f>
        <v/>
      </c>
      <c r="F70" s="262" t="str">
        <f t="shared" ref="F70:F101" ca="1" si="11">IF(AND(ISNUMBER(E70),收入淨額&gt;0),E70/收入淨額,"")</f>
        <v/>
      </c>
    </row>
    <row r="71" spans="2:6">
      <c r="B71" s="124" t="str">
        <f t="shared" ca="1" si="8"/>
        <v/>
      </c>
      <c r="C71" s="333" t="str">
        <f t="shared" ca="1" si="9"/>
        <v/>
      </c>
      <c r="D71" s="333"/>
      <c r="E71" s="118" t="str">
        <f t="shared" ca="1" si="10"/>
        <v/>
      </c>
      <c r="F71" s="262" t="str">
        <f t="shared" ca="1" si="11"/>
        <v/>
      </c>
    </row>
    <row r="72" spans="2:6">
      <c r="B72" s="124" t="str">
        <f t="shared" ca="1" si="8"/>
        <v/>
      </c>
      <c r="C72" s="333" t="str">
        <f t="shared" ca="1" si="9"/>
        <v/>
      </c>
      <c r="D72" s="333"/>
      <c r="E72" s="118" t="str">
        <f t="shared" ca="1" si="10"/>
        <v/>
      </c>
      <c r="F72" s="262" t="str">
        <f t="shared" ca="1" si="11"/>
        <v/>
      </c>
    </row>
    <row r="73" spans="2:6">
      <c r="B73" s="124" t="str">
        <f t="shared" ca="1" si="8"/>
        <v/>
      </c>
      <c r="C73" s="333" t="str">
        <f t="shared" ca="1" si="9"/>
        <v/>
      </c>
      <c r="D73" s="333"/>
      <c r="E73" s="118" t="str">
        <f t="shared" ca="1" si="10"/>
        <v/>
      </c>
      <c r="F73" s="262" t="str">
        <f t="shared" ca="1" si="11"/>
        <v/>
      </c>
    </row>
    <row r="74" spans="2:6">
      <c r="B74" s="124" t="str">
        <f t="shared" ca="1" si="8"/>
        <v/>
      </c>
      <c r="C74" s="333" t="str">
        <f t="shared" ca="1" si="9"/>
        <v/>
      </c>
      <c r="D74" s="333"/>
      <c r="E74" s="118" t="str">
        <f t="shared" ca="1" si="10"/>
        <v/>
      </c>
      <c r="F74" s="262" t="str">
        <f t="shared" ca="1" si="11"/>
        <v/>
      </c>
    </row>
    <row r="75" spans="2:6">
      <c r="B75" s="124" t="str">
        <f t="shared" ca="1" si="8"/>
        <v/>
      </c>
      <c r="C75" s="333" t="str">
        <f t="shared" ca="1" si="9"/>
        <v/>
      </c>
      <c r="D75" s="333"/>
      <c r="E75" s="118" t="str">
        <f t="shared" ca="1" si="10"/>
        <v/>
      </c>
      <c r="F75" s="262" t="str">
        <f t="shared" ca="1" si="11"/>
        <v/>
      </c>
    </row>
    <row r="76" spans="2:6">
      <c r="B76" s="124" t="str">
        <f t="shared" ca="1" si="8"/>
        <v/>
      </c>
      <c r="C76" s="333" t="str">
        <f t="shared" ca="1" si="9"/>
        <v/>
      </c>
      <c r="D76" s="333"/>
      <c r="E76" s="118" t="str">
        <f t="shared" ca="1" si="10"/>
        <v/>
      </c>
      <c r="F76" s="262" t="str">
        <f t="shared" ca="1" si="11"/>
        <v/>
      </c>
    </row>
    <row r="77" spans="2:6">
      <c r="B77" s="124" t="str">
        <f t="shared" ca="1" si="8"/>
        <v/>
      </c>
      <c r="C77" s="333" t="str">
        <f t="shared" ca="1" si="9"/>
        <v/>
      </c>
      <c r="D77" s="333"/>
      <c r="E77" s="118" t="str">
        <f t="shared" ca="1" si="10"/>
        <v/>
      </c>
      <c r="F77" s="262" t="str">
        <f t="shared" ca="1" si="11"/>
        <v/>
      </c>
    </row>
    <row r="78" spans="2:6">
      <c r="B78" s="124" t="str">
        <f t="shared" ca="1" si="8"/>
        <v/>
      </c>
      <c r="C78" s="333" t="str">
        <f t="shared" ca="1" si="9"/>
        <v/>
      </c>
      <c r="D78" s="333"/>
      <c r="E78" s="118" t="str">
        <f t="shared" ca="1" si="10"/>
        <v/>
      </c>
      <c r="F78" s="262" t="str">
        <f t="shared" ca="1" si="11"/>
        <v/>
      </c>
    </row>
    <row r="79" spans="2:6">
      <c r="B79" s="124" t="str">
        <f t="shared" ca="1" si="8"/>
        <v/>
      </c>
      <c r="C79" s="333" t="str">
        <f t="shared" ca="1" si="9"/>
        <v/>
      </c>
      <c r="D79" s="333"/>
      <c r="E79" s="118" t="str">
        <f t="shared" ca="1" si="10"/>
        <v/>
      </c>
      <c r="F79" s="262" t="str">
        <f t="shared" ca="1" si="11"/>
        <v/>
      </c>
    </row>
    <row r="80" spans="2:6">
      <c r="B80" s="124" t="str">
        <f t="shared" ca="1" si="8"/>
        <v/>
      </c>
      <c r="C80" s="333" t="str">
        <f t="shared" ca="1" si="9"/>
        <v/>
      </c>
      <c r="D80" s="333"/>
      <c r="E80" s="118" t="str">
        <f t="shared" ca="1" si="10"/>
        <v/>
      </c>
      <c r="F80" s="262" t="str">
        <f t="shared" ca="1" si="11"/>
        <v/>
      </c>
    </row>
    <row r="81" spans="2:6">
      <c r="B81" s="124" t="str">
        <f t="shared" ca="1" si="8"/>
        <v/>
      </c>
      <c r="C81" s="333" t="str">
        <f t="shared" ca="1" si="9"/>
        <v/>
      </c>
      <c r="D81" s="333"/>
      <c r="E81" s="118" t="str">
        <f t="shared" ca="1" si="10"/>
        <v/>
      </c>
      <c r="F81" s="262" t="str">
        <f t="shared" ca="1" si="11"/>
        <v/>
      </c>
    </row>
    <row r="82" spans="2:6">
      <c r="B82" s="124" t="str">
        <f t="shared" ca="1" si="8"/>
        <v/>
      </c>
      <c r="C82" s="333" t="str">
        <f t="shared" ca="1" si="9"/>
        <v/>
      </c>
      <c r="D82" s="333"/>
      <c r="E82" s="118" t="str">
        <f t="shared" ca="1" si="10"/>
        <v/>
      </c>
      <c r="F82" s="262" t="str">
        <f t="shared" ca="1" si="11"/>
        <v/>
      </c>
    </row>
    <row r="83" spans="2:6">
      <c r="B83" s="124" t="str">
        <f t="shared" ca="1" si="8"/>
        <v/>
      </c>
      <c r="C83" s="333" t="str">
        <f t="shared" ca="1" si="9"/>
        <v/>
      </c>
      <c r="D83" s="333"/>
      <c r="E83" s="118" t="str">
        <f t="shared" ca="1" si="10"/>
        <v/>
      </c>
      <c r="F83" s="262" t="str">
        <f t="shared" ca="1" si="11"/>
        <v/>
      </c>
    </row>
    <row r="84" spans="2:6">
      <c r="B84" s="124" t="str">
        <f t="shared" ca="1" si="8"/>
        <v/>
      </c>
      <c r="C84" s="333" t="str">
        <f t="shared" ca="1" si="9"/>
        <v/>
      </c>
      <c r="D84" s="333"/>
      <c r="E84" s="118" t="str">
        <f t="shared" ca="1" si="10"/>
        <v/>
      </c>
      <c r="F84" s="262" t="str">
        <f t="shared" ca="1" si="11"/>
        <v/>
      </c>
    </row>
    <row r="85" spans="2:6">
      <c r="B85" s="124" t="str">
        <f t="shared" ca="1" si="8"/>
        <v/>
      </c>
      <c r="C85" s="333" t="str">
        <f t="shared" ca="1" si="9"/>
        <v/>
      </c>
      <c r="D85" s="333"/>
      <c r="E85" s="118" t="str">
        <f t="shared" ca="1" si="10"/>
        <v/>
      </c>
      <c r="F85" s="262" t="str">
        <f t="shared" ca="1" si="11"/>
        <v/>
      </c>
    </row>
    <row r="86" spans="2:6">
      <c r="B86" s="124" t="str">
        <f t="shared" ca="1" si="8"/>
        <v/>
      </c>
      <c r="C86" s="333" t="str">
        <f t="shared" ca="1" si="9"/>
        <v/>
      </c>
      <c r="D86" s="333"/>
      <c r="E86" s="118" t="str">
        <f t="shared" ca="1" si="10"/>
        <v/>
      </c>
      <c r="F86" s="262" t="str">
        <f t="shared" ca="1" si="11"/>
        <v/>
      </c>
    </row>
    <row r="87" spans="2:6">
      <c r="B87" s="124" t="str">
        <f t="shared" ca="1" si="8"/>
        <v/>
      </c>
      <c r="C87" s="333" t="str">
        <f t="shared" ca="1" si="9"/>
        <v/>
      </c>
      <c r="D87" s="333"/>
      <c r="E87" s="118" t="str">
        <f t="shared" ca="1" si="10"/>
        <v/>
      </c>
      <c r="F87" s="262" t="str">
        <f t="shared" ca="1" si="11"/>
        <v/>
      </c>
    </row>
    <row r="88" spans="2:6">
      <c r="B88" s="124" t="str">
        <f t="shared" ca="1" si="8"/>
        <v/>
      </c>
      <c r="C88" s="333" t="str">
        <f t="shared" ca="1" si="9"/>
        <v/>
      </c>
      <c r="D88" s="333"/>
      <c r="E88" s="118" t="str">
        <f t="shared" ca="1" si="10"/>
        <v/>
      </c>
      <c r="F88" s="262" t="str">
        <f t="shared" ca="1" si="11"/>
        <v/>
      </c>
    </row>
    <row r="89" spans="2:6">
      <c r="B89" s="124" t="str">
        <f t="shared" ca="1" si="8"/>
        <v/>
      </c>
      <c r="C89" s="333" t="str">
        <f t="shared" ca="1" si="9"/>
        <v/>
      </c>
      <c r="D89" s="333"/>
      <c r="E89" s="118" t="str">
        <f t="shared" ca="1" si="10"/>
        <v/>
      </c>
      <c r="F89" s="262" t="str">
        <f t="shared" ca="1" si="11"/>
        <v/>
      </c>
    </row>
    <row r="90" spans="2:6">
      <c r="B90" s="124" t="str">
        <f t="shared" ca="1" si="8"/>
        <v/>
      </c>
      <c r="C90" s="333" t="str">
        <f t="shared" ca="1" si="9"/>
        <v/>
      </c>
      <c r="D90" s="333"/>
      <c r="E90" s="118" t="str">
        <f t="shared" ca="1" si="10"/>
        <v/>
      </c>
      <c r="F90" s="262" t="str">
        <f t="shared" ca="1" si="11"/>
        <v/>
      </c>
    </row>
    <row r="91" spans="2:6">
      <c r="B91" s="124" t="str">
        <f t="shared" ca="1" si="8"/>
        <v/>
      </c>
      <c r="C91" s="333" t="str">
        <f t="shared" ca="1" si="9"/>
        <v/>
      </c>
      <c r="D91" s="333"/>
      <c r="E91" s="118" t="str">
        <f t="shared" ca="1" si="10"/>
        <v/>
      </c>
      <c r="F91" s="262" t="str">
        <f t="shared" ca="1" si="11"/>
        <v/>
      </c>
    </row>
    <row r="92" spans="2:6">
      <c r="B92" s="124" t="str">
        <f t="shared" ca="1" si="8"/>
        <v/>
      </c>
      <c r="C92" s="333" t="str">
        <f t="shared" ca="1" si="9"/>
        <v/>
      </c>
      <c r="D92" s="333"/>
      <c r="E92" s="118" t="str">
        <f t="shared" ca="1" si="10"/>
        <v/>
      </c>
      <c r="F92" s="262" t="str">
        <f t="shared" ca="1" si="11"/>
        <v/>
      </c>
    </row>
    <row r="93" spans="2:6">
      <c r="B93" s="124" t="str">
        <f t="shared" ca="1" si="8"/>
        <v/>
      </c>
      <c r="C93" s="333" t="str">
        <f t="shared" ca="1" si="9"/>
        <v/>
      </c>
      <c r="D93" s="333"/>
      <c r="E93" s="118" t="str">
        <f t="shared" ca="1" si="10"/>
        <v/>
      </c>
      <c r="F93" s="262" t="str">
        <f t="shared" ca="1" si="11"/>
        <v/>
      </c>
    </row>
    <row r="94" spans="2:6">
      <c r="B94" s="124" t="str">
        <f t="shared" ca="1" si="8"/>
        <v/>
      </c>
      <c r="C94" s="333" t="str">
        <f t="shared" ca="1" si="9"/>
        <v/>
      </c>
      <c r="D94" s="333"/>
      <c r="E94" s="118" t="str">
        <f t="shared" ca="1" si="10"/>
        <v/>
      </c>
      <c r="F94" s="262" t="str">
        <f t="shared" ca="1" si="11"/>
        <v/>
      </c>
    </row>
    <row r="95" spans="2:6">
      <c r="B95" s="124" t="str">
        <f t="shared" ca="1" si="8"/>
        <v/>
      </c>
      <c r="C95" s="333" t="str">
        <f t="shared" ca="1" si="9"/>
        <v/>
      </c>
      <c r="D95" s="333"/>
      <c r="E95" s="118" t="str">
        <f t="shared" ca="1" si="10"/>
        <v/>
      </c>
      <c r="F95" s="262" t="str">
        <f t="shared" ca="1" si="11"/>
        <v/>
      </c>
    </row>
    <row r="96" spans="2:6">
      <c r="B96" s="124" t="str">
        <f t="shared" ca="1" si="8"/>
        <v/>
      </c>
      <c r="C96" s="333" t="str">
        <f t="shared" ca="1" si="9"/>
        <v/>
      </c>
      <c r="D96" s="333"/>
      <c r="E96" s="118" t="str">
        <f t="shared" ca="1" si="10"/>
        <v/>
      </c>
      <c r="F96" s="262" t="str">
        <f t="shared" ca="1" si="11"/>
        <v/>
      </c>
    </row>
    <row r="97" spans="2:6">
      <c r="B97" s="124" t="str">
        <f t="shared" ca="1" si="8"/>
        <v/>
      </c>
      <c r="C97" s="333" t="str">
        <f t="shared" ca="1" si="9"/>
        <v/>
      </c>
      <c r="D97" s="333"/>
      <c r="E97" s="118" t="str">
        <f t="shared" ca="1" si="10"/>
        <v/>
      </c>
      <c r="F97" s="262" t="str">
        <f t="shared" ca="1" si="11"/>
        <v/>
      </c>
    </row>
    <row r="98" spans="2:6">
      <c r="B98" s="124" t="str">
        <f t="shared" ca="1" si="8"/>
        <v/>
      </c>
      <c r="C98" s="333" t="str">
        <f t="shared" ca="1" si="9"/>
        <v/>
      </c>
      <c r="D98" s="333"/>
      <c r="E98" s="118" t="str">
        <f t="shared" ca="1" si="10"/>
        <v/>
      </c>
      <c r="F98" s="262" t="str">
        <f t="shared" ca="1" si="11"/>
        <v/>
      </c>
    </row>
    <row r="99" spans="2:6">
      <c r="B99" s="124" t="str">
        <f t="shared" ca="1" si="8"/>
        <v/>
      </c>
      <c r="C99" s="333" t="str">
        <f t="shared" ca="1" si="9"/>
        <v/>
      </c>
      <c r="D99" s="333"/>
      <c r="E99" s="118" t="str">
        <f t="shared" ca="1" si="10"/>
        <v/>
      </c>
      <c r="F99" s="262" t="str">
        <f t="shared" ca="1" si="11"/>
        <v/>
      </c>
    </row>
    <row r="100" spans="2:6">
      <c r="B100" s="124" t="str">
        <f t="shared" ca="1" si="8"/>
        <v/>
      </c>
      <c r="C100" s="333" t="str">
        <f t="shared" ca="1" si="9"/>
        <v/>
      </c>
      <c r="D100" s="333"/>
      <c r="E100" s="118" t="str">
        <f t="shared" ca="1" si="10"/>
        <v/>
      </c>
      <c r="F100" s="262" t="str">
        <f t="shared" ca="1" si="11"/>
        <v/>
      </c>
    </row>
    <row r="101" spans="2:6">
      <c r="B101" s="124" t="str">
        <f t="shared" ca="1" si="8"/>
        <v/>
      </c>
      <c r="C101" s="333" t="str">
        <f t="shared" ca="1" si="9"/>
        <v/>
      </c>
      <c r="D101" s="333"/>
      <c r="E101" s="118" t="str">
        <f t="shared" ca="1" si="10"/>
        <v/>
      </c>
      <c r="F101" s="262" t="str">
        <f t="shared" ca="1" si="11"/>
        <v/>
      </c>
    </row>
    <row r="102" spans="2:6">
      <c r="B102" s="124" t="str">
        <f t="shared" ca="1" si="8"/>
        <v/>
      </c>
      <c r="C102" s="333" t="str">
        <f t="shared" ca="1" si="9"/>
        <v/>
      </c>
      <c r="D102" s="333"/>
      <c r="E102" s="118" t="str">
        <f t="shared" ca="1" si="10"/>
        <v/>
      </c>
      <c r="F102" s="262" t="str">
        <f t="shared" ref="F102:F133" ca="1" si="12">IF(AND(ISNUMBER(E102),收入淨額&gt;0),E102/收入淨額,"")</f>
        <v/>
      </c>
    </row>
    <row r="103" spans="2:6">
      <c r="B103" s="124" t="str">
        <f t="shared" ca="1" si="8"/>
        <v/>
      </c>
      <c r="C103" s="333" t="str">
        <f t="shared" ca="1" si="9"/>
        <v/>
      </c>
      <c r="D103" s="333"/>
      <c r="E103" s="118" t="str">
        <f t="shared" ca="1" si="10"/>
        <v/>
      </c>
      <c r="F103" s="262" t="str">
        <f t="shared" ca="1" si="12"/>
        <v/>
      </c>
    </row>
    <row r="104" spans="2:6">
      <c r="B104" s="124" t="str">
        <f t="shared" ca="1" si="8"/>
        <v/>
      </c>
      <c r="C104" s="333" t="str">
        <f t="shared" ca="1" si="9"/>
        <v/>
      </c>
      <c r="D104" s="333"/>
      <c r="E104" s="118" t="str">
        <f t="shared" ca="1" si="10"/>
        <v/>
      </c>
      <c r="F104" s="262" t="str">
        <f t="shared" ca="1" si="12"/>
        <v/>
      </c>
    </row>
    <row r="105" spans="2:6">
      <c r="B105" s="124" t="str">
        <f t="shared" ca="1" si="8"/>
        <v/>
      </c>
      <c r="C105" s="333" t="str">
        <f t="shared" ca="1" si="9"/>
        <v/>
      </c>
      <c r="D105" s="333"/>
      <c r="E105" s="118" t="str">
        <f t="shared" ca="1" si="10"/>
        <v/>
      </c>
      <c r="F105" s="262" t="str">
        <f t="shared" ca="1" si="12"/>
        <v/>
      </c>
    </row>
    <row r="106" spans="2:6">
      <c r="B106" s="124" t="str">
        <f t="shared" ca="1" si="8"/>
        <v/>
      </c>
      <c r="C106" s="333" t="str">
        <f t="shared" ca="1" si="9"/>
        <v/>
      </c>
      <c r="D106" s="333"/>
      <c r="E106" s="118" t="str">
        <f t="shared" ca="1" si="10"/>
        <v/>
      </c>
      <c r="F106" s="262" t="str">
        <f t="shared" ca="1" si="12"/>
        <v/>
      </c>
    </row>
    <row r="107" spans="2:6">
      <c r="B107" s="124" t="str">
        <f t="shared" ca="1" si="8"/>
        <v/>
      </c>
      <c r="C107" s="333" t="str">
        <f t="shared" ca="1" si="9"/>
        <v/>
      </c>
      <c r="D107" s="333"/>
      <c r="E107" s="118" t="str">
        <f t="shared" ca="1" si="10"/>
        <v/>
      </c>
      <c r="F107" s="262" t="str">
        <f t="shared" ca="1" si="12"/>
        <v/>
      </c>
    </row>
    <row r="108" spans="2:6">
      <c r="B108" s="124" t="str">
        <f t="shared" ca="1" si="8"/>
        <v/>
      </c>
      <c r="C108" s="333" t="str">
        <f t="shared" ca="1" si="9"/>
        <v/>
      </c>
      <c r="D108" s="333"/>
      <c r="E108" s="118" t="str">
        <f t="shared" ca="1" si="10"/>
        <v/>
      </c>
      <c r="F108" s="262" t="str">
        <f t="shared" ca="1" si="12"/>
        <v/>
      </c>
    </row>
    <row r="109" spans="2:6">
      <c r="B109" s="124" t="str">
        <f t="shared" ca="1" si="8"/>
        <v/>
      </c>
      <c r="C109" s="333" t="str">
        <f t="shared" ca="1" si="9"/>
        <v/>
      </c>
      <c r="D109" s="333"/>
      <c r="E109" s="118" t="str">
        <f t="shared" ca="1" si="10"/>
        <v/>
      </c>
      <c r="F109" s="262" t="str">
        <f t="shared" ca="1" si="12"/>
        <v/>
      </c>
    </row>
    <row r="110" spans="2:6">
      <c r="B110" s="124" t="str">
        <f t="shared" ca="1" si="8"/>
        <v/>
      </c>
      <c r="C110" s="333" t="str">
        <f t="shared" ca="1" si="9"/>
        <v/>
      </c>
      <c r="D110" s="333"/>
      <c r="E110" s="118" t="str">
        <f t="shared" ca="1" si="10"/>
        <v/>
      </c>
      <c r="F110" s="262" t="str">
        <f t="shared" ca="1" si="12"/>
        <v/>
      </c>
    </row>
    <row r="111" spans="2:6">
      <c r="B111" s="124" t="str">
        <f t="shared" ca="1" si="8"/>
        <v/>
      </c>
      <c r="C111" s="333" t="str">
        <f t="shared" ca="1" si="9"/>
        <v/>
      </c>
      <c r="D111" s="333"/>
      <c r="E111" s="118" t="str">
        <f t="shared" ca="1" si="10"/>
        <v/>
      </c>
      <c r="F111" s="262" t="str">
        <f t="shared" ca="1" si="12"/>
        <v/>
      </c>
    </row>
    <row r="112" spans="2:6">
      <c r="B112" s="124" t="str">
        <f t="shared" ca="1" si="8"/>
        <v/>
      </c>
      <c r="C112" s="333" t="str">
        <f t="shared" ca="1" si="9"/>
        <v/>
      </c>
      <c r="D112" s="333"/>
      <c r="E112" s="118" t="str">
        <f t="shared" ca="1" si="10"/>
        <v/>
      </c>
      <c r="F112" s="262" t="str">
        <f t="shared" ca="1" si="12"/>
        <v/>
      </c>
    </row>
    <row r="113" spans="2:6">
      <c r="B113" s="124" t="str">
        <f t="shared" ca="1" si="8"/>
        <v/>
      </c>
      <c r="C113" s="333" t="str">
        <f t="shared" ca="1" si="9"/>
        <v/>
      </c>
      <c r="D113" s="333"/>
      <c r="E113" s="118" t="str">
        <f t="shared" ca="1" si="10"/>
        <v/>
      </c>
      <c r="F113" s="262" t="str">
        <f t="shared" ca="1" si="12"/>
        <v/>
      </c>
    </row>
    <row r="114" spans="2:6">
      <c r="B114" s="124" t="str">
        <f t="shared" ca="1" si="8"/>
        <v/>
      </c>
      <c r="C114" s="333" t="str">
        <f t="shared" ca="1" si="9"/>
        <v/>
      </c>
      <c r="D114" s="333"/>
      <c r="E114" s="118" t="str">
        <f t="shared" ca="1" si="10"/>
        <v/>
      </c>
      <c r="F114" s="262" t="str">
        <f t="shared" ca="1" si="12"/>
        <v/>
      </c>
    </row>
    <row r="115" spans="2:6">
      <c r="B115" s="124" t="str">
        <f t="shared" ca="1" si="8"/>
        <v/>
      </c>
      <c r="C115" s="333" t="str">
        <f t="shared" ca="1" si="9"/>
        <v/>
      </c>
      <c r="D115" s="333"/>
      <c r="E115" s="118" t="str">
        <f t="shared" ca="1" si="10"/>
        <v/>
      </c>
      <c r="F115" s="262" t="str">
        <f t="shared" ca="1" si="12"/>
        <v/>
      </c>
    </row>
    <row r="116" spans="2:6">
      <c r="B116" s="124" t="str">
        <f t="shared" ca="1" si="8"/>
        <v/>
      </c>
      <c r="C116" s="333" t="str">
        <f t="shared" ca="1" si="9"/>
        <v/>
      </c>
      <c r="D116" s="333"/>
      <c r="E116" s="118" t="str">
        <f t="shared" ca="1" si="10"/>
        <v/>
      </c>
      <c r="F116" s="262" t="str">
        <f t="shared" ca="1" si="12"/>
        <v/>
      </c>
    </row>
    <row r="117" spans="2:6">
      <c r="B117" s="124" t="str">
        <f t="shared" ca="1" si="8"/>
        <v/>
      </c>
      <c r="C117" s="333" t="str">
        <f t="shared" ca="1" si="9"/>
        <v/>
      </c>
      <c r="D117" s="333"/>
      <c r="E117" s="118" t="str">
        <f t="shared" ca="1" si="10"/>
        <v/>
      </c>
      <c r="F117" s="262" t="str">
        <f t="shared" ca="1" si="12"/>
        <v/>
      </c>
    </row>
    <row r="118" spans="2:6">
      <c r="B118" s="124" t="str">
        <f t="shared" ca="1" si="8"/>
        <v/>
      </c>
      <c r="C118" s="333" t="str">
        <f t="shared" ca="1" si="9"/>
        <v/>
      </c>
      <c r="D118" s="333"/>
      <c r="E118" s="118" t="str">
        <f t="shared" ca="1" si="10"/>
        <v/>
      </c>
      <c r="F118" s="262" t="str">
        <f t="shared" ca="1" si="12"/>
        <v/>
      </c>
    </row>
    <row r="119" spans="2:6">
      <c r="B119" s="124" t="str">
        <f t="shared" ca="1" si="8"/>
        <v/>
      </c>
      <c r="C119" s="333" t="str">
        <f t="shared" ca="1" si="9"/>
        <v/>
      </c>
      <c r="D119" s="333"/>
      <c r="E119" s="118" t="str">
        <f t="shared" ca="1" si="10"/>
        <v/>
      </c>
      <c r="F119" s="262" t="str">
        <f t="shared" ca="1" si="12"/>
        <v/>
      </c>
    </row>
    <row r="120" spans="2:6">
      <c r="B120" s="124" t="str">
        <f t="shared" ca="1" si="8"/>
        <v/>
      </c>
      <c r="C120" s="333" t="str">
        <f t="shared" ca="1" si="9"/>
        <v/>
      </c>
      <c r="D120" s="333"/>
      <c r="E120" s="118" t="str">
        <f t="shared" ca="1" si="10"/>
        <v/>
      </c>
      <c r="F120" s="262" t="str">
        <f t="shared" ca="1" si="12"/>
        <v/>
      </c>
    </row>
    <row r="121" spans="2:6">
      <c r="B121" s="124" t="str">
        <f t="shared" ca="1" si="8"/>
        <v/>
      </c>
      <c r="C121" s="333" t="str">
        <f t="shared" ca="1" si="9"/>
        <v/>
      </c>
      <c r="D121" s="333"/>
      <c r="E121" s="118" t="str">
        <f t="shared" ca="1" si="10"/>
        <v/>
      </c>
      <c r="F121" s="262" t="str">
        <f t="shared" ca="1" si="12"/>
        <v/>
      </c>
    </row>
    <row r="122" spans="2:6">
      <c r="B122" s="124" t="str">
        <f t="shared" ca="1" si="8"/>
        <v/>
      </c>
      <c r="C122" s="333" t="str">
        <f t="shared" ca="1" si="9"/>
        <v/>
      </c>
      <c r="D122" s="333"/>
      <c r="E122" s="118" t="str">
        <f t="shared" ca="1" si="10"/>
        <v/>
      </c>
      <c r="F122" s="262" t="str">
        <f t="shared" ca="1" si="12"/>
        <v/>
      </c>
    </row>
    <row r="123" spans="2:6">
      <c r="B123" s="124" t="str">
        <f t="shared" ca="1" si="8"/>
        <v/>
      </c>
      <c r="C123" s="333" t="str">
        <f t="shared" ca="1" si="9"/>
        <v/>
      </c>
      <c r="D123" s="333"/>
      <c r="E123" s="118" t="str">
        <f t="shared" ca="1" si="10"/>
        <v/>
      </c>
      <c r="F123" s="262" t="str">
        <f t="shared" ca="1" si="12"/>
        <v/>
      </c>
    </row>
    <row r="124" spans="2:6">
      <c r="B124" s="124" t="str">
        <f t="shared" ca="1" si="8"/>
        <v/>
      </c>
      <c r="C124" s="333" t="str">
        <f t="shared" ca="1" si="9"/>
        <v/>
      </c>
      <c r="D124" s="333"/>
      <c r="E124" s="118" t="str">
        <f t="shared" ca="1" si="10"/>
        <v/>
      </c>
      <c r="F124" s="262" t="str">
        <f t="shared" ca="1" si="12"/>
        <v/>
      </c>
    </row>
    <row r="125" spans="2:6">
      <c r="B125" s="124" t="str">
        <f t="shared" ca="1" si="8"/>
        <v/>
      </c>
      <c r="C125" s="333" t="str">
        <f t="shared" ca="1" si="9"/>
        <v/>
      </c>
      <c r="D125" s="333"/>
      <c r="E125" s="118" t="str">
        <f t="shared" ca="1" si="10"/>
        <v/>
      </c>
      <c r="F125" s="262" t="str">
        <f t="shared" ca="1" si="12"/>
        <v/>
      </c>
    </row>
    <row r="126" spans="2:6">
      <c r="B126" s="124" t="str">
        <f t="shared" ca="1" si="8"/>
        <v/>
      </c>
      <c r="C126" s="333" t="str">
        <f t="shared" ca="1" si="9"/>
        <v/>
      </c>
      <c r="D126" s="333"/>
      <c r="E126" s="118" t="str">
        <f t="shared" ca="1" si="10"/>
        <v/>
      </c>
      <c r="F126" s="262" t="str">
        <f t="shared" ca="1" si="12"/>
        <v/>
      </c>
    </row>
    <row r="127" spans="2:6">
      <c r="B127" s="124" t="str">
        <f t="shared" ca="1" si="8"/>
        <v/>
      </c>
      <c r="C127" s="333" t="str">
        <f t="shared" ca="1" si="9"/>
        <v/>
      </c>
      <c r="D127" s="333"/>
      <c r="E127" s="118" t="str">
        <f t="shared" ca="1" si="10"/>
        <v/>
      </c>
      <c r="F127" s="262" t="str">
        <f t="shared" ca="1" si="12"/>
        <v/>
      </c>
    </row>
    <row r="128" spans="2:6">
      <c r="B128" s="124" t="str">
        <f t="shared" ca="1" si="8"/>
        <v/>
      </c>
      <c r="C128" s="333" t="str">
        <f t="shared" ca="1" si="9"/>
        <v/>
      </c>
      <c r="D128" s="333"/>
      <c r="E128" s="118" t="str">
        <f t="shared" ca="1" si="10"/>
        <v/>
      </c>
      <c r="F128" s="262" t="str">
        <f t="shared" ca="1" si="12"/>
        <v/>
      </c>
    </row>
    <row r="129" spans="2:6">
      <c r="B129" s="124" t="str">
        <f t="shared" ca="1" si="8"/>
        <v/>
      </c>
      <c r="C129" s="333" t="str">
        <f t="shared" ca="1" si="9"/>
        <v/>
      </c>
      <c r="D129" s="333"/>
      <c r="E129" s="118" t="str">
        <f t="shared" ca="1" si="10"/>
        <v/>
      </c>
      <c r="F129" s="262" t="str">
        <f t="shared" ca="1" si="12"/>
        <v/>
      </c>
    </row>
    <row r="130" spans="2:6">
      <c r="B130" s="124" t="str">
        <f t="shared" ca="1" si="8"/>
        <v/>
      </c>
      <c r="C130" s="333" t="str">
        <f t="shared" ca="1" si="9"/>
        <v/>
      </c>
      <c r="D130" s="333"/>
      <c r="E130" s="118" t="str">
        <f t="shared" ca="1" si="10"/>
        <v/>
      </c>
      <c r="F130" s="262" t="str">
        <f t="shared" ca="1" si="12"/>
        <v/>
      </c>
    </row>
    <row r="131" spans="2:6">
      <c r="B131" s="124" t="str">
        <f t="shared" ca="1" si="8"/>
        <v/>
      </c>
      <c r="C131" s="333" t="str">
        <f t="shared" ca="1" si="9"/>
        <v/>
      </c>
      <c r="D131" s="333"/>
      <c r="E131" s="118" t="str">
        <f t="shared" ca="1" si="10"/>
        <v/>
      </c>
      <c r="F131" s="262" t="str">
        <f t="shared" ca="1" si="12"/>
        <v/>
      </c>
    </row>
    <row r="132" spans="2:6">
      <c r="B132" s="124" t="str">
        <f t="shared" ca="1" si="8"/>
        <v/>
      </c>
      <c r="C132" s="333" t="str">
        <f t="shared" ca="1" si="9"/>
        <v/>
      </c>
      <c r="D132" s="333"/>
      <c r="E132" s="118" t="str">
        <f t="shared" ca="1" si="10"/>
        <v/>
      </c>
      <c r="F132" s="262" t="str">
        <f t="shared" ca="1" si="12"/>
        <v/>
      </c>
    </row>
    <row r="133" spans="2:6">
      <c r="B133" s="124" t="str">
        <f t="shared" ca="1" si="8"/>
        <v/>
      </c>
      <c r="C133" s="333" t="str">
        <f t="shared" ca="1" si="9"/>
        <v/>
      </c>
      <c r="D133" s="333"/>
      <c r="E133" s="118" t="str">
        <f t="shared" ca="1" si="10"/>
        <v/>
      </c>
      <c r="F133" s="262" t="str">
        <f t="shared" ca="1" si="12"/>
        <v/>
      </c>
    </row>
    <row r="134" spans="2:6">
      <c r="B134" s="124" t="str">
        <f t="shared" ref="B134:B197" ca="1" si="13">IF(ISNA(VLOOKUP(ROW()-5,益表,1,FALSE))=TRUE,"",IF(VLOOKUP(ROW()-5,益表,7,FALSE)="","",VLOOKUP(ROW()-5,益表,7,FALSE)))</f>
        <v/>
      </c>
      <c r="C134" s="333" t="str">
        <f t="shared" ref="C134:C197" ca="1" si="14">IF(ISNA(VLOOKUP(ROW()-5,益表,1,FALSE))=TRUE,"",VLOOKUP(ROW()-5,益表,9,FALSE))</f>
        <v/>
      </c>
      <c r="D134" s="333"/>
      <c r="E134" s="118" t="str">
        <f t="shared" ref="E134:E197" ca="1" si="15">IF(ISNA(VLOOKUP(ROW()-5,益表,1,FALSE))=TRUE,"",IF(VLOOKUP(ROW()-5,益表,12,FALSE)="","",IF(LEFT(VLOOKUP(ROW()-5,益表,9,FALSE),1)="減",VLOOKUP(ROW()-5,益表,12,FALSE)*-1,VLOOKUP(ROW()-5,益表,12,FALSE))))</f>
        <v/>
      </c>
      <c r="F134" s="262" t="str">
        <f t="shared" ref="F134:F165" ca="1" si="16">IF(AND(ISNUMBER(E134),收入淨額&gt;0),E134/收入淨額,"")</f>
        <v/>
      </c>
    </row>
    <row r="135" spans="2:6">
      <c r="B135" s="124" t="str">
        <f t="shared" ca="1" si="13"/>
        <v/>
      </c>
      <c r="C135" s="333" t="str">
        <f t="shared" ca="1" si="14"/>
        <v/>
      </c>
      <c r="D135" s="333"/>
      <c r="E135" s="118" t="str">
        <f t="shared" ca="1" si="15"/>
        <v/>
      </c>
      <c r="F135" s="262" t="str">
        <f t="shared" ca="1" si="16"/>
        <v/>
      </c>
    </row>
    <row r="136" spans="2:6">
      <c r="B136" s="124" t="str">
        <f t="shared" ca="1" si="13"/>
        <v/>
      </c>
      <c r="C136" s="333" t="str">
        <f t="shared" ca="1" si="14"/>
        <v/>
      </c>
      <c r="D136" s="333"/>
      <c r="E136" s="118" t="str">
        <f t="shared" ca="1" si="15"/>
        <v/>
      </c>
      <c r="F136" s="262" t="str">
        <f t="shared" ca="1" si="16"/>
        <v/>
      </c>
    </row>
    <row r="137" spans="2:6">
      <c r="B137" s="124" t="str">
        <f t="shared" ca="1" si="13"/>
        <v/>
      </c>
      <c r="C137" s="333" t="str">
        <f t="shared" ca="1" si="14"/>
        <v/>
      </c>
      <c r="D137" s="333"/>
      <c r="E137" s="118" t="str">
        <f t="shared" ca="1" si="15"/>
        <v/>
      </c>
      <c r="F137" s="262" t="str">
        <f t="shared" ca="1" si="16"/>
        <v/>
      </c>
    </row>
    <row r="138" spans="2:6">
      <c r="B138" s="124" t="str">
        <f t="shared" ca="1" si="13"/>
        <v/>
      </c>
      <c r="C138" s="333" t="str">
        <f t="shared" ca="1" si="14"/>
        <v/>
      </c>
      <c r="D138" s="333"/>
      <c r="E138" s="118" t="str">
        <f t="shared" ca="1" si="15"/>
        <v/>
      </c>
      <c r="F138" s="262" t="str">
        <f t="shared" ca="1" si="16"/>
        <v/>
      </c>
    </row>
    <row r="139" spans="2:6">
      <c r="B139" s="124" t="str">
        <f t="shared" ca="1" si="13"/>
        <v/>
      </c>
      <c r="C139" s="333" t="str">
        <f t="shared" ca="1" si="14"/>
        <v/>
      </c>
      <c r="D139" s="333"/>
      <c r="E139" s="118" t="str">
        <f t="shared" ca="1" si="15"/>
        <v/>
      </c>
      <c r="F139" s="262" t="str">
        <f t="shared" ca="1" si="16"/>
        <v/>
      </c>
    </row>
    <row r="140" spans="2:6">
      <c r="B140" s="124" t="str">
        <f t="shared" ca="1" si="13"/>
        <v/>
      </c>
      <c r="C140" s="333" t="str">
        <f t="shared" ca="1" si="14"/>
        <v/>
      </c>
      <c r="D140" s="333"/>
      <c r="E140" s="118" t="str">
        <f t="shared" ca="1" si="15"/>
        <v/>
      </c>
      <c r="F140" s="262" t="str">
        <f t="shared" ca="1" si="16"/>
        <v/>
      </c>
    </row>
    <row r="141" spans="2:6">
      <c r="B141" s="124" t="str">
        <f t="shared" ca="1" si="13"/>
        <v/>
      </c>
      <c r="C141" s="333" t="str">
        <f t="shared" ca="1" si="14"/>
        <v/>
      </c>
      <c r="D141" s="333"/>
      <c r="E141" s="118" t="str">
        <f t="shared" ca="1" si="15"/>
        <v/>
      </c>
      <c r="F141" s="262" t="str">
        <f t="shared" ca="1" si="16"/>
        <v/>
      </c>
    </row>
    <row r="142" spans="2:6">
      <c r="B142" s="124" t="str">
        <f t="shared" ca="1" si="13"/>
        <v/>
      </c>
      <c r="C142" s="333" t="str">
        <f t="shared" ca="1" si="14"/>
        <v/>
      </c>
      <c r="D142" s="333"/>
      <c r="E142" s="118" t="str">
        <f t="shared" ca="1" si="15"/>
        <v/>
      </c>
      <c r="F142" s="262" t="str">
        <f t="shared" ca="1" si="16"/>
        <v/>
      </c>
    </row>
    <row r="143" spans="2:6">
      <c r="B143" s="124" t="str">
        <f t="shared" ca="1" si="13"/>
        <v/>
      </c>
      <c r="C143" s="333" t="str">
        <f t="shared" ca="1" si="14"/>
        <v/>
      </c>
      <c r="D143" s="333"/>
      <c r="E143" s="118" t="str">
        <f t="shared" ca="1" si="15"/>
        <v/>
      </c>
      <c r="F143" s="262" t="str">
        <f t="shared" ca="1" si="16"/>
        <v/>
      </c>
    </row>
    <row r="144" spans="2:6">
      <c r="B144" s="124" t="str">
        <f t="shared" ca="1" si="13"/>
        <v/>
      </c>
      <c r="C144" s="333" t="str">
        <f t="shared" ca="1" si="14"/>
        <v/>
      </c>
      <c r="D144" s="333"/>
      <c r="E144" s="118" t="str">
        <f t="shared" ca="1" si="15"/>
        <v/>
      </c>
      <c r="F144" s="262" t="str">
        <f t="shared" ca="1" si="16"/>
        <v/>
      </c>
    </row>
    <row r="145" spans="2:6">
      <c r="B145" s="124" t="str">
        <f t="shared" ca="1" si="13"/>
        <v/>
      </c>
      <c r="C145" s="333" t="str">
        <f t="shared" ca="1" si="14"/>
        <v/>
      </c>
      <c r="D145" s="333"/>
      <c r="E145" s="118" t="str">
        <f t="shared" ca="1" si="15"/>
        <v/>
      </c>
      <c r="F145" s="262" t="str">
        <f t="shared" ca="1" si="16"/>
        <v/>
      </c>
    </row>
    <row r="146" spans="2:6">
      <c r="B146" s="124" t="str">
        <f t="shared" ca="1" si="13"/>
        <v/>
      </c>
      <c r="C146" s="333" t="str">
        <f t="shared" ca="1" si="14"/>
        <v/>
      </c>
      <c r="D146" s="333"/>
      <c r="E146" s="118" t="str">
        <f t="shared" ca="1" si="15"/>
        <v/>
      </c>
      <c r="F146" s="262" t="str">
        <f t="shared" ca="1" si="16"/>
        <v/>
      </c>
    </row>
    <row r="147" spans="2:6">
      <c r="B147" s="124" t="str">
        <f t="shared" ca="1" si="13"/>
        <v/>
      </c>
      <c r="C147" s="333" t="str">
        <f t="shared" ca="1" si="14"/>
        <v/>
      </c>
      <c r="D147" s="333"/>
      <c r="E147" s="118" t="str">
        <f t="shared" ca="1" si="15"/>
        <v/>
      </c>
      <c r="F147" s="262" t="str">
        <f t="shared" ca="1" si="16"/>
        <v/>
      </c>
    </row>
    <row r="148" spans="2:6">
      <c r="B148" s="124" t="str">
        <f t="shared" ca="1" si="13"/>
        <v/>
      </c>
      <c r="C148" s="333" t="str">
        <f t="shared" ca="1" si="14"/>
        <v/>
      </c>
      <c r="D148" s="333"/>
      <c r="E148" s="118" t="str">
        <f t="shared" ca="1" si="15"/>
        <v/>
      </c>
      <c r="F148" s="262" t="str">
        <f t="shared" ca="1" si="16"/>
        <v/>
      </c>
    </row>
    <row r="149" spans="2:6">
      <c r="B149" s="124" t="str">
        <f t="shared" ca="1" si="13"/>
        <v/>
      </c>
      <c r="C149" s="333" t="str">
        <f t="shared" ca="1" si="14"/>
        <v/>
      </c>
      <c r="D149" s="333"/>
      <c r="E149" s="118" t="str">
        <f t="shared" ca="1" si="15"/>
        <v/>
      </c>
      <c r="F149" s="262" t="str">
        <f t="shared" ca="1" si="16"/>
        <v/>
      </c>
    </row>
    <row r="150" spans="2:6">
      <c r="B150" s="124" t="str">
        <f t="shared" ca="1" si="13"/>
        <v/>
      </c>
      <c r="C150" s="333" t="str">
        <f t="shared" ca="1" si="14"/>
        <v/>
      </c>
      <c r="D150" s="333"/>
      <c r="E150" s="118" t="str">
        <f t="shared" ca="1" si="15"/>
        <v/>
      </c>
      <c r="F150" s="262" t="str">
        <f t="shared" ca="1" si="16"/>
        <v/>
      </c>
    </row>
    <row r="151" spans="2:6">
      <c r="B151" s="124" t="str">
        <f t="shared" ca="1" si="13"/>
        <v/>
      </c>
      <c r="C151" s="333" t="str">
        <f t="shared" ca="1" si="14"/>
        <v/>
      </c>
      <c r="D151" s="333"/>
      <c r="E151" s="118" t="str">
        <f t="shared" ca="1" si="15"/>
        <v/>
      </c>
      <c r="F151" s="262" t="str">
        <f t="shared" ca="1" si="16"/>
        <v/>
      </c>
    </row>
    <row r="152" spans="2:6">
      <c r="B152" s="124" t="str">
        <f t="shared" ca="1" si="13"/>
        <v/>
      </c>
      <c r="C152" s="333" t="str">
        <f t="shared" ca="1" si="14"/>
        <v/>
      </c>
      <c r="D152" s="333"/>
      <c r="E152" s="118" t="str">
        <f t="shared" ca="1" si="15"/>
        <v/>
      </c>
      <c r="F152" s="262" t="str">
        <f t="shared" ca="1" si="16"/>
        <v/>
      </c>
    </row>
    <row r="153" spans="2:6">
      <c r="B153" s="124" t="str">
        <f t="shared" ca="1" si="13"/>
        <v/>
      </c>
      <c r="C153" s="333" t="str">
        <f t="shared" ca="1" si="14"/>
        <v/>
      </c>
      <c r="D153" s="333"/>
      <c r="E153" s="118" t="str">
        <f t="shared" ca="1" si="15"/>
        <v/>
      </c>
      <c r="F153" s="262" t="str">
        <f t="shared" ca="1" si="16"/>
        <v/>
      </c>
    </row>
    <row r="154" spans="2:6">
      <c r="B154" s="124" t="str">
        <f t="shared" ca="1" si="13"/>
        <v/>
      </c>
      <c r="C154" s="333" t="str">
        <f t="shared" ca="1" si="14"/>
        <v/>
      </c>
      <c r="D154" s="333"/>
      <c r="E154" s="118" t="str">
        <f t="shared" ca="1" si="15"/>
        <v/>
      </c>
      <c r="F154" s="262" t="str">
        <f t="shared" ca="1" si="16"/>
        <v/>
      </c>
    </row>
    <row r="155" spans="2:6">
      <c r="B155" s="124" t="str">
        <f t="shared" ca="1" si="13"/>
        <v/>
      </c>
      <c r="C155" s="333" t="str">
        <f t="shared" ca="1" si="14"/>
        <v/>
      </c>
      <c r="D155" s="333"/>
      <c r="E155" s="118" t="str">
        <f t="shared" ca="1" si="15"/>
        <v/>
      </c>
      <c r="F155" s="262" t="str">
        <f t="shared" ca="1" si="16"/>
        <v/>
      </c>
    </row>
    <row r="156" spans="2:6">
      <c r="B156" s="124" t="str">
        <f t="shared" ca="1" si="13"/>
        <v/>
      </c>
      <c r="C156" s="333" t="str">
        <f t="shared" ca="1" si="14"/>
        <v/>
      </c>
      <c r="D156" s="333"/>
      <c r="E156" s="118" t="str">
        <f t="shared" ca="1" si="15"/>
        <v/>
      </c>
      <c r="F156" s="262" t="str">
        <f t="shared" ca="1" si="16"/>
        <v/>
      </c>
    </row>
    <row r="157" spans="2:6">
      <c r="B157" s="124" t="str">
        <f t="shared" ca="1" si="13"/>
        <v/>
      </c>
      <c r="C157" s="333" t="str">
        <f t="shared" ca="1" si="14"/>
        <v/>
      </c>
      <c r="D157" s="333"/>
      <c r="E157" s="118" t="str">
        <f t="shared" ca="1" si="15"/>
        <v/>
      </c>
      <c r="F157" s="262" t="str">
        <f t="shared" ca="1" si="16"/>
        <v/>
      </c>
    </row>
    <row r="158" spans="2:6">
      <c r="B158" s="124" t="str">
        <f t="shared" ca="1" si="13"/>
        <v/>
      </c>
      <c r="C158" s="333" t="str">
        <f t="shared" ca="1" si="14"/>
        <v/>
      </c>
      <c r="D158" s="333"/>
      <c r="E158" s="118" t="str">
        <f t="shared" ca="1" si="15"/>
        <v/>
      </c>
      <c r="F158" s="262" t="str">
        <f t="shared" ca="1" si="16"/>
        <v/>
      </c>
    </row>
    <row r="159" spans="2:6">
      <c r="B159" s="124" t="str">
        <f t="shared" ca="1" si="13"/>
        <v/>
      </c>
      <c r="C159" s="333" t="str">
        <f t="shared" ca="1" si="14"/>
        <v/>
      </c>
      <c r="D159" s="333"/>
      <c r="E159" s="118" t="str">
        <f t="shared" ca="1" si="15"/>
        <v/>
      </c>
      <c r="F159" s="262" t="str">
        <f t="shared" ca="1" si="16"/>
        <v/>
      </c>
    </row>
    <row r="160" spans="2:6">
      <c r="B160" s="124" t="str">
        <f t="shared" ca="1" si="13"/>
        <v/>
      </c>
      <c r="C160" s="333" t="str">
        <f t="shared" ca="1" si="14"/>
        <v/>
      </c>
      <c r="D160" s="333"/>
      <c r="E160" s="118" t="str">
        <f t="shared" ca="1" si="15"/>
        <v/>
      </c>
      <c r="F160" s="262" t="str">
        <f t="shared" ca="1" si="16"/>
        <v/>
      </c>
    </row>
    <row r="161" spans="2:6">
      <c r="B161" s="124" t="str">
        <f t="shared" ca="1" si="13"/>
        <v/>
      </c>
      <c r="C161" s="333" t="str">
        <f t="shared" ca="1" si="14"/>
        <v/>
      </c>
      <c r="D161" s="333"/>
      <c r="E161" s="118" t="str">
        <f t="shared" ca="1" si="15"/>
        <v/>
      </c>
      <c r="F161" s="262" t="str">
        <f t="shared" ca="1" si="16"/>
        <v/>
      </c>
    </row>
    <row r="162" spans="2:6">
      <c r="B162" s="124" t="str">
        <f t="shared" ca="1" si="13"/>
        <v/>
      </c>
      <c r="C162" s="333" t="str">
        <f t="shared" ca="1" si="14"/>
        <v/>
      </c>
      <c r="D162" s="333"/>
      <c r="E162" s="118" t="str">
        <f t="shared" ca="1" si="15"/>
        <v/>
      </c>
      <c r="F162" s="262" t="str">
        <f t="shared" ca="1" si="16"/>
        <v/>
      </c>
    </row>
    <row r="163" spans="2:6">
      <c r="B163" s="124" t="str">
        <f t="shared" ca="1" si="13"/>
        <v/>
      </c>
      <c r="C163" s="333" t="str">
        <f t="shared" ca="1" si="14"/>
        <v/>
      </c>
      <c r="D163" s="333"/>
      <c r="E163" s="118" t="str">
        <f t="shared" ca="1" si="15"/>
        <v/>
      </c>
      <c r="F163" s="262" t="str">
        <f t="shared" ca="1" si="16"/>
        <v/>
      </c>
    </row>
    <row r="164" spans="2:6">
      <c r="B164" s="124" t="str">
        <f t="shared" ca="1" si="13"/>
        <v/>
      </c>
      <c r="C164" s="333" t="str">
        <f t="shared" ca="1" si="14"/>
        <v/>
      </c>
      <c r="D164" s="333"/>
      <c r="E164" s="118" t="str">
        <f t="shared" ca="1" si="15"/>
        <v/>
      </c>
      <c r="F164" s="262" t="str">
        <f t="shared" ca="1" si="16"/>
        <v/>
      </c>
    </row>
    <row r="165" spans="2:6">
      <c r="B165" s="124" t="str">
        <f t="shared" ca="1" si="13"/>
        <v/>
      </c>
      <c r="C165" s="333" t="str">
        <f t="shared" ca="1" si="14"/>
        <v/>
      </c>
      <c r="D165" s="333"/>
      <c r="E165" s="118" t="str">
        <f t="shared" ca="1" si="15"/>
        <v/>
      </c>
      <c r="F165" s="262" t="str">
        <f t="shared" ca="1" si="16"/>
        <v/>
      </c>
    </row>
    <row r="166" spans="2:6">
      <c r="B166" s="124" t="str">
        <f t="shared" ca="1" si="13"/>
        <v/>
      </c>
      <c r="C166" s="333" t="str">
        <f t="shared" ca="1" si="14"/>
        <v/>
      </c>
      <c r="D166" s="333"/>
      <c r="E166" s="118" t="str">
        <f t="shared" ca="1" si="15"/>
        <v/>
      </c>
      <c r="F166" s="262" t="str">
        <f t="shared" ref="F166:F197" ca="1" si="17">IF(AND(ISNUMBER(E166),收入淨額&gt;0),E166/收入淨額,"")</f>
        <v/>
      </c>
    </row>
    <row r="167" spans="2:6">
      <c r="B167" s="124" t="str">
        <f t="shared" ca="1" si="13"/>
        <v/>
      </c>
      <c r="C167" s="333" t="str">
        <f t="shared" ca="1" si="14"/>
        <v/>
      </c>
      <c r="D167" s="333"/>
      <c r="E167" s="118" t="str">
        <f t="shared" ca="1" si="15"/>
        <v/>
      </c>
      <c r="F167" s="262" t="str">
        <f t="shared" ca="1" si="17"/>
        <v/>
      </c>
    </row>
    <row r="168" spans="2:6">
      <c r="B168" s="124" t="str">
        <f t="shared" ca="1" si="13"/>
        <v/>
      </c>
      <c r="C168" s="333" t="str">
        <f t="shared" ca="1" si="14"/>
        <v/>
      </c>
      <c r="D168" s="333"/>
      <c r="E168" s="118" t="str">
        <f t="shared" ca="1" si="15"/>
        <v/>
      </c>
      <c r="F168" s="262" t="str">
        <f t="shared" ca="1" si="17"/>
        <v/>
      </c>
    </row>
    <row r="169" spans="2:6">
      <c r="B169" s="124" t="str">
        <f t="shared" ca="1" si="13"/>
        <v/>
      </c>
      <c r="C169" s="333" t="str">
        <f t="shared" ca="1" si="14"/>
        <v/>
      </c>
      <c r="D169" s="333"/>
      <c r="E169" s="118" t="str">
        <f t="shared" ca="1" si="15"/>
        <v/>
      </c>
      <c r="F169" s="262" t="str">
        <f t="shared" ca="1" si="17"/>
        <v/>
      </c>
    </row>
    <row r="170" spans="2:6">
      <c r="B170" s="124" t="str">
        <f t="shared" ca="1" si="13"/>
        <v/>
      </c>
      <c r="C170" s="333" t="str">
        <f t="shared" ca="1" si="14"/>
        <v/>
      </c>
      <c r="D170" s="333"/>
      <c r="E170" s="118" t="str">
        <f t="shared" ca="1" si="15"/>
        <v/>
      </c>
      <c r="F170" s="262" t="str">
        <f t="shared" ca="1" si="17"/>
        <v/>
      </c>
    </row>
    <row r="171" spans="2:6">
      <c r="B171" s="124" t="str">
        <f t="shared" ca="1" si="13"/>
        <v/>
      </c>
      <c r="C171" s="333" t="str">
        <f t="shared" ca="1" si="14"/>
        <v/>
      </c>
      <c r="D171" s="333"/>
      <c r="E171" s="118" t="str">
        <f t="shared" ca="1" si="15"/>
        <v/>
      </c>
      <c r="F171" s="262" t="str">
        <f t="shared" ca="1" si="17"/>
        <v/>
      </c>
    </row>
    <row r="172" spans="2:6">
      <c r="B172" s="124" t="str">
        <f t="shared" ca="1" si="13"/>
        <v/>
      </c>
      <c r="C172" s="333" t="str">
        <f t="shared" ca="1" si="14"/>
        <v/>
      </c>
      <c r="D172" s="333"/>
      <c r="E172" s="118" t="str">
        <f t="shared" ca="1" si="15"/>
        <v/>
      </c>
      <c r="F172" s="262" t="str">
        <f t="shared" ca="1" si="17"/>
        <v/>
      </c>
    </row>
    <row r="173" spans="2:6">
      <c r="B173" s="124" t="str">
        <f t="shared" ca="1" si="13"/>
        <v/>
      </c>
      <c r="C173" s="333" t="str">
        <f t="shared" ca="1" si="14"/>
        <v/>
      </c>
      <c r="D173" s="333"/>
      <c r="E173" s="118" t="str">
        <f t="shared" ca="1" si="15"/>
        <v/>
      </c>
      <c r="F173" s="262" t="str">
        <f t="shared" ca="1" si="17"/>
        <v/>
      </c>
    </row>
    <row r="174" spans="2:6">
      <c r="B174" s="124" t="str">
        <f t="shared" ca="1" si="13"/>
        <v/>
      </c>
      <c r="C174" s="333" t="str">
        <f t="shared" ca="1" si="14"/>
        <v/>
      </c>
      <c r="D174" s="333"/>
      <c r="E174" s="118" t="str">
        <f t="shared" ca="1" si="15"/>
        <v/>
      </c>
      <c r="F174" s="262" t="str">
        <f t="shared" ca="1" si="17"/>
        <v/>
      </c>
    </row>
    <row r="175" spans="2:6">
      <c r="B175" s="124" t="str">
        <f t="shared" ca="1" si="13"/>
        <v/>
      </c>
      <c r="C175" s="333" t="str">
        <f t="shared" ca="1" si="14"/>
        <v/>
      </c>
      <c r="D175" s="333"/>
      <c r="E175" s="118" t="str">
        <f t="shared" ca="1" si="15"/>
        <v/>
      </c>
      <c r="F175" s="262" t="str">
        <f t="shared" ca="1" si="17"/>
        <v/>
      </c>
    </row>
    <row r="176" spans="2:6">
      <c r="B176" s="124" t="str">
        <f t="shared" ca="1" si="13"/>
        <v/>
      </c>
      <c r="C176" s="333" t="str">
        <f t="shared" ca="1" si="14"/>
        <v/>
      </c>
      <c r="D176" s="333"/>
      <c r="E176" s="118" t="str">
        <f t="shared" ca="1" si="15"/>
        <v/>
      </c>
      <c r="F176" s="262" t="str">
        <f t="shared" ca="1" si="17"/>
        <v/>
      </c>
    </row>
    <row r="177" spans="2:6">
      <c r="B177" s="124" t="str">
        <f t="shared" ca="1" si="13"/>
        <v/>
      </c>
      <c r="C177" s="333" t="str">
        <f t="shared" ca="1" si="14"/>
        <v/>
      </c>
      <c r="D177" s="333"/>
      <c r="E177" s="118" t="str">
        <f t="shared" ca="1" si="15"/>
        <v/>
      </c>
      <c r="F177" s="262" t="str">
        <f t="shared" ca="1" si="17"/>
        <v/>
      </c>
    </row>
    <row r="178" spans="2:6">
      <c r="B178" s="124" t="str">
        <f t="shared" ca="1" si="13"/>
        <v/>
      </c>
      <c r="C178" s="333" t="str">
        <f t="shared" ca="1" si="14"/>
        <v/>
      </c>
      <c r="D178" s="333"/>
      <c r="E178" s="118" t="str">
        <f t="shared" ca="1" si="15"/>
        <v/>
      </c>
      <c r="F178" s="262" t="str">
        <f t="shared" ca="1" si="17"/>
        <v/>
      </c>
    </row>
    <row r="179" spans="2:6">
      <c r="B179" s="124" t="str">
        <f t="shared" ca="1" si="13"/>
        <v/>
      </c>
      <c r="C179" s="333" t="str">
        <f t="shared" ca="1" si="14"/>
        <v/>
      </c>
      <c r="D179" s="333"/>
      <c r="E179" s="118" t="str">
        <f t="shared" ca="1" si="15"/>
        <v/>
      </c>
      <c r="F179" s="262" t="str">
        <f t="shared" ca="1" si="17"/>
        <v/>
      </c>
    </row>
    <row r="180" spans="2:6">
      <c r="B180" s="124" t="str">
        <f t="shared" ca="1" si="13"/>
        <v/>
      </c>
      <c r="C180" s="333" t="str">
        <f t="shared" ca="1" si="14"/>
        <v/>
      </c>
      <c r="D180" s="333"/>
      <c r="E180" s="118" t="str">
        <f t="shared" ca="1" si="15"/>
        <v/>
      </c>
      <c r="F180" s="262" t="str">
        <f t="shared" ca="1" si="17"/>
        <v/>
      </c>
    </row>
    <row r="181" spans="2:6">
      <c r="B181" s="124" t="str">
        <f t="shared" ca="1" si="13"/>
        <v/>
      </c>
      <c r="C181" s="333" t="str">
        <f t="shared" ca="1" si="14"/>
        <v/>
      </c>
      <c r="D181" s="333"/>
      <c r="E181" s="118" t="str">
        <f t="shared" ca="1" si="15"/>
        <v/>
      </c>
      <c r="F181" s="262" t="str">
        <f t="shared" ca="1" si="17"/>
        <v/>
      </c>
    </row>
    <row r="182" spans="2:6">
      <c r="B182" s="124" t="str">
        <f t="shared" ca="1" si="13"/>
        <v/>
      </c>
      <c r="C182" s="333" t="str">
        <f t="shared" ca="1" si="14"/>
        <v/>
      </c>
      <c r="D182" s="333"/>
      <c r="E182" s="118" t="str">
        <f t="shared" ca="1" si="15"/>
        <v/>
      </c>
      <c r="F182" s="262" t="str">
        <f t="shared" ca="1" si="17"/>
        <v/>
      </c>
    </row>
    <row r="183" spans="2:6">
      <c r="B183" s="124" t="str">
        <f t="shared" ca="1" si="13"/>
        <v/>
      </c>
      <c r="C183" s="333" t="str">
        <f t="shared" ca="1" si="14"/>
        <v/>
      </c>
      <c r="D183" s="333"/>
      <c r="E183" s="118" t="str">
        <f t="shared" ca="1" si="15"/>
        <v/>
      </c>
      <c r="F183" s="262" t="str">
        <f t="shared" ca="1" si="17"/>
        <v/>
      </c>
    </row>
    <row r="184" spans="2:6">
      <c r="B184" s="124" t="str">
        <f t="shared" ca="1" si="13"/>
        <v/>
      </c>
      <c r="C184" s="333" t="str">
        <f t="shared" ca="1" si="14"/>
        <v/>
      </c>
      <c r="D184" s="333"/>
      <c r="E184" s="118" t="str">
        <f t="shared" ca="1" si="15"/>
        <v/>
      </c>
      <c r="F184" s="262" t="str">
        <f t="shared" ca="1" si="17"/>
        <v/>
      </c>
    </row>
    <row r="185" spans="2:6">
      <c r="B185" s="124" t="str">
        <f t="shared" ca="1" si="13"/>
        <v/>
      </c>
      <c r="C185" s="333" t="str">
        <f t="shared" ca="1" si="14"/>
        <v/>
      </c>
      <c r="D185" s="333"/>
      <c r="E185" s="118" t="str">
        <f t="shared" ca="1" si="15"/>
        <v/>
      </c>
      <c r="F185" s="262" t="str">
        <f t="shared" ca="1" si="17"/>
        <v/>
      </c>
    </row>
    <row r="186" spans="2:6">
      <c r="B186" s="124" t="str">
        <f t="shared" ca="1" si="13"/>
        <v/>
      </c>
      <c r="C186" s="333" t="str">
        <f t="shared" ca="1" si="14"/>
        <v/>
      </c>
      <c r="D186" s="333"/>
      <c r="E186" s="118" t="str">
        <f t="shared" ca="1" si="15"/>
        <v/>
      </c>
      <c r="F186" s="262" t="str">
        <f t="shared" ca="1" si="17"/>
        <v/>
      </c>
    </row>
    <row r="187" spans="2:6">
      <c r="B187" s="124" t="str">
        <f t="shared" ca="1" si="13"/>
        <v/>
      </c>
      <c r="C187" s="333" t="str">
        <f t="shared" ca="1" si="14"/>
        <v/>
      </c>
      <c r="D187" s="333"/>
      <c r="E187" s="118" t="str">
        <f t="shared" ca="1" si="15"/>
        <v/>
      </c>
      <c r="F187" s="262" t="str">
        <f t="shared" ca="1" si="17"/>
        <v/>
      </c>
    </row>
    <row r="188" spans="2:6">
      <c r="B188" s="124" t="str">
        <f t="shared" ca="1" si="13"/>
        <v/>
      </c>
      <c r="C188" s="333" t="str">
        <f t="shared" ca="1" si="14"/>
        <v/>
      </c>
      <c r="D188" s="333"/>
      <c r="E188" s="118" t="str">
        <f t="shared" ca="1" si="15"/>
        <v/>
      </c>
      <c r="F188" s="262" t="str">
        <f t="shared" ca="1" si="17"/>
        <v/>
      </c>
    </row>
    <row r="189" spans="2:6">
      <c r="B189" s="124" t="str">
        <f t="shared" ca="1" si="13"/>
        <v/>
      </c>
      <c r="C189" s="333" t="str">
        <f t="shared" ca="1" si="14"/>
        <v/>
      </c>
      <c r="D189" s="333"/>
      <c r="E189" s="118" t="str">
        <f t="shared" ca="1" si="15"/>
        <v/>
      </c>
      <c r="F189" s="262" t="str">
        <f t="shared" ca="1" si="17"/>
        <v/>
      </c>
    </row>
    <row r="190" spans="2:6">
      <c r="B190" s="124" t="str">
        <f t="shared" ca="1" si="13"/>
        <v/>
      </c>
      <c r="C190" s="333" t="str">
        <f t="shared" ca="1" si="14"/>
        <v/>
      </c>
      <c r="D190" s="333"/>
      <c r="E190" s="118" t="str">
        <f t="shared" ca="1" si="15"/>
        <v/>
      </c>
      <c r="F190" s="262" t="str">
        <f t="shared" ca="1" si="17"/>
        <v/>
      </c>
    </row>
    <row r="191" spans="2:6">
      <c r="B191" s="124" t="str">
        <f t="shared" ca="1" si="13"/>
        <v/>
      </c>
      <c r="C191" s="333" t="str">
        <f t="shared" ca="1" si="14"/>
        <v/>
      </c>
      <c r="D191" s="333"/>
      <c r="E191" s="118" t="str">
        <f t="shared" ca="1" si="15"/>
        <v/>
      </c>
      <c r="F191" s="262" t="str">
        <f t="shared" ca="1" si="17"/>
        <v/>
      </c>
    </row>
    <row r="192" spans="2:6">
      <c r="B192" s="124" t="str">
        <f t="shared" ca="1" si="13"/>
        <v/>
      </c>
      <c r="C192" s="333" t="str">
        <f t="shared" ca="1" si="14"/>
        <v/>
      </c>
      <c r="D192" s="333"/>
      <c r="E192" s="118" t="str">
        <f t="shared" ca="1" si="15"/>
        <v/>
      </c>
      <c r="F192" s="262" t="str">
        <f t="shared" ca="1" si="17"/>
        <v/>
      </c>
    </row>
    <row r="193" spans="2:6">
      <c r="B193" s="124" t="str">
        <f t="shared" ca="1" si="13"/>
        <v/>
      </c>
      <c r="C193" s="333" t="str">
        <f t="shared" ca="1" si="14"/>
        <v/>
      </c>
      <c r="D193" s="333"/>
      <c r="E193" s="118" t="str">
        <f t="shared" ca="1" si="15"/>
        <v/>
      </c>
      <c r="F193" s="262" t="str">
        <f t="shared" ca="1" si="17"/>
        <v/>
      </c>
    </row>
    <row r="194" spans="2:6">
      <c r="B194" s="124" t="str">
        <f t="shared" ca="1" si="13"/>
        <v/>
      </c>
      <c r="C194" s="333" t="str">
        <f t="shared" ca="1" si="14"/>
        <v/>
      </c>
      <c r="D194" s="333"/>
      <c r="E194" s="118" t="str">
        <f t="shared" ca="1" si="15"/>
        <v/>
      </c>
      <c r="F194" s="262" t="str">
        <f t="shared" ca="1" si="17"/>
        <v/>
      </c>
    </row>
    <row r="195" spans="2:6">
      <c r="B195" s="124" t="str">
        <f t="shared" ca="1" si="13"/>
        <v/>
      </c>
      <c r="C195" s="333" t="str">
        <f t="shared" ca="1" si="14"/>
        <v/>
      </c>
      <c r="D195" s="333"/>
      <c r="E195" s="118" t="str">
        <f t="shared" ca="1" si="15"/>
        <v/>
      </c>
      <c r="F195" s="262" t="str">
        <f t="shared" ca="1" si="17"/>
        <v/>
      </c>
    </row>
    <row r="196" spans="2:6">
      <c r="B196" s="124" t="str">
        <f t="shared" ca="1" si="13"/>
        <v/>
      </c>
      <c r="C196" s="333" t="str">
        <f t="shared" ca="1" si="14"/>
        <v/>
      </c>
      <c r="D196" s="333"/>
      <c r="E196" s="118" t="str">
        <f t="shared" ca="1" si="15"/>
        <v/>
      </c>
      <c r="F196" s="262" t="str">
        <f t="shared" ca="1" si="17"/>
        <v/>
      </c>
    </row>
    <row r="197" spans="2:6">
      <c r="B197" s="124" t="str">
        <f t="shared" ca="1" si="13"/>
        <v/>
      </c>
      <c r="C197" s="333" t="str">
        <f t="shared" ca="1" si="14"/>
        <v/>
      </c>
      <c r="D197" s="333"/>
      <c r="E197" s="118" t="str">
        <f t="shared" ca="1" si="15"/>
        <v/>
      </c>
      <c r="F197" s="262" t="str">
        <f t="shared" ca="1" si="17"/>
        <v/>
      </c>
    </row>
    <row r="198" spans="2:6">
      <c r="B198" s="124" t="str">
        <f ca="1">IF(ISNA(VLOOKUP(ROW()-5,益表,1,FALSE))=TRUE,"",IF(VLOOKUP(ROW()-5,益表,7,FALSE)="","",VLOOKUP(ROW()-5,益表,7,FALSE)))</f>
        <v/>
      </c>
      <c r="C198" s="333" t="str">
        <f ca="1">IF(ISNA(VLOOKUP(ROW()-5,益表,1,FALSE))=TRUE,"",VLOOKUP(ROW()-5,益表,9,FALSE))</f>
        <v/>
      </c>
      <c r="D198" s="333"/>
      <c r="E198" s="118" t="str">
        <f ca="1">IF(ISNA(VLOOKUP(ROW()-5,益表,1,FALSE))=TRUE,"",IF(VLOOKUP(ROW()-5,益表,12,FALSE)="","",IF(LEFT(VLOOKUP(ROW()-5,益表,9,FALSE),1)="減",VLOOKUP(ROW()-5,益表,12,FALSE)*-1,VLOOKUP(ROW()-5,益表,12,FALSE))))</f>
        <v/>
      </c>
      <c r="F198" s="262" t="str">
        <f t="shared" ref="F198:F200" ca="1" si="18">IF(AND(ISNUMBER(E198),收入淨額&gt;0),E198/收入淨額,"")</f>
        <v/>
      </c>
    </row>
    <row r="199" spans="2:6">
      <c r="B199" s="124" t="str">
        <f ca="1">IF(ISNA(VLOOKUP(ROW()-5,益表,1,FALSE))=TRUE,"",IF(VLOOKUP(ROW()-5,益表,7,FALSE)="","",VLOOKUP(ROW()-5,益表,7,FALSE)))</f>
        <v/>
      </c>
      <c r="C199" s="333" t="str">
        <f ca="1">IF(ISNA(VLOOKUP(ROW()-5,益表,1,FALSE))=TRUE,"",VLOOKUP(ROW()-5,益表,9,FALSE))</f>
        <v/>
      </c>
      <c r="D199" s="333"/>
      <c r="E199" s="118" t="str">
        <f ca="1">IF(ISNA(VLOOKUP(ROW()-5,益表,1,FALSE))=TRUE,"",IF(VLOOKUP(ROW()-5,益表,12,FALSE)="","",IF(LEFT(VLOOKUP(ROW()-5,益表,9,FALSE),1)="減",VLOOKUP(ROW()-5,益表,12,FALSE)*-1,VLOOKUP(ROW()-5,益表,12,FALSE))))</f>
        <v/>
      </c>
      <c r="F199" s="262" t="str">
        <f t="shared" ca="1" si="18"/>
        <v/>
      </c>
    </row>
    <row r="200" spans="2:6">
      <c r="B200" s="124" t="str">
        <f ca="1">IF(ISNA(VLOOKUP(ROW()-5,益表,1,FALSE))=TRUE,"",IF(VLOOKUP(ROW()-5,益表,7,FALSE)="","",VLOOKUP(ROW()-5,益表,7,FALSE)))</f>
        <v/>
      </c>
      <c r="C200" s="333" t="str">
        <f ca="1">IF(ISNA(VLOOKUP(ROW()-5,益表,1,FALSE))=TRUE,"",VLOOKUP(ROW()-5,益表,9,FALSE))</f>
        <v/>
      </c>
      <c r="D200" s="333"/>
      <c r="E200" s="118" t="str">
        <f ca="1">IF(ISNA(VLOOKUP(ROW()-5,益表,1,FALSE))=TRUE,"",IF(VLOOKUP(ROW()-5,益表,12,FALSE)="","",IF(LEFT(VLOOKUP(ROW()-5,益表,9,FALSE),1)="減",VLOOKUP(ROW()-5,益表,12,FALSE)*-1,VLOOKUP(ROW()-5,益表,12,FALSE))))</f>
        <v/>
      </c>
      <c r="F200" s="262" t="str">
        <f t="shared" ca="1" si="18"/>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C6:C200">
    <cfRule type="expression" dxfId="29" priority="4">
      <formula>LEN(B6)&gt;2</formula>
    </cfRule>
  </conditionalFormatting>
  <conditionalFormatting sqref="E6:E200">
    <cfRule type="expression" dxfId="28" priority="2">
      <formula>RIGHT($C6,2)="淨利"</formula>
    </cfRule>
    <cfRule type="expression" dxfId="27" priority="3">
      <formula>RIGHT($C6,2)="損益"</formula>
    </cfRule>
    <cfRule type="expression" dxfId="26" priority="8">
      <formula>RIGHT($C6,2)="淨額"</formula>
    </cfRule>
    <cfRule type="expression" dxfId="25" priority="9">
      <formula>RIGHT($C6,2)="毛利"</formula>
    </cfRule>
    <cfRule type="expression" dxfId="24" priority="10">
      <formula>RIGHT($C6,2)="合計"</formula>
    </cfRule>
  </conditionalFormatting>
  <conditionalFormatting sqref="I3:I4">
    <cfRule type="expression" dxfId="23"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301" customWidth="1"/>
    <col min="6" max="6" width="11.6328125" style="14" customWidth="1"/>
    <col min="7" max="7" width="25.6328125" style="14" customWidth="1"/>
    <col min="8" max="8" width="14.6328125" style="1" customWidth="1"/>
    <col min="9" max="10" width="9" style="3"/>
    <col min="11" max="16384" width="9" style="1"/>
  </cols>
  <sheetData>
    <row r="1" spans="1:10" s="175" customFormat="1" ht="17" customHeight="1">
      <c r="A1" s="179" t="str">
        <f ca="1">日記簿!F1</f>
        <v/>
      </c>
      <c r="C1" s="171"/>
      <c r="D1" s="176">
        <f>會計項目表!J1</f>
        <v>4</v>
      </c>
      <c r="E1" s="295"/>
      <c r="F1" s="177"/>
      <c r="G1" s="171"/>
      <c r="H1" s="281">
        <f>會計項目表!L1</f>
        <v>3</v>
      </c>
      <c r="I1" s="178"/>
      <c r="J1" s="178"/>
    </row>
    <row r="2" spans="1:10" ht="20" customHeight="1">
      <c r="B2" s="57" t="str">
        <f>公司名稱</f>
        <v>OO有限公司</v>
      </c>
      <c r="C2" s="26"/>
      <c r="D2" s="77"/>
      <c r="E2" s="296"/>
      <c r="F2" s="78"/>
      <c r="G2" s="78"/>
      <c r="H2" s="78"/>
    </row>
    <row r="3" spans="1:10" ht="20" customHeight="1">
      <c r="B3" s="57" t="s">
        <v>159</v>
      </c>
      <c r="C3" s="26"/>
      <c r="D3" s="77"/>
      <c r="E3" s="296"/>
      <c r="F3" s="78"/>
      <c r="G3" s="78"/>
      <c r="H3" s="78"/>
    </row>
    <row r="4" spans="1:10" ht="20" customHeight="1" thickBot="1">
      <c r="B4" s="253"/>
      <c r="C4" s="254">
        <f>資產負債表日</f>
        <v>45292</v>
      </c>
      <c r="D4" s="79"/>
      <c r="E4" s="297"/>
      <c r="F4" s="34"/>
      <c r="G4" s="34"/>
      <c r="H4" s="97" t="str">
        <f>日記簿!M5</f>
        <v>幣別：新台幣</v>
      </c>
    </row>
    <row r="5" spans="1:10" ht="20" customHeight="1">
      <c r="B5" s="255" t="s">
        <v>157</v>
      </c>
      <c r="C5" s="256"/>
      <c r="D5" s="257"/>
      <c r="E5" s="298"/>
      <c r="F5" s="258" t="s">
        <v>124</v>
      </c>
      <c r="G5" s="255"/>
      <c r="H5" s="255"/>
    </row>
    <row r="6" spans="1:10" ht="18.5">
      <c r="B6" s="126" t="s">
        <v>242</v>
      </c>
      <c r="C6" s="126" t="s">
        <v>243</v>
      </c>
      <c r="D6" s="126" t="s">
        <v>158</v>
      </c>
      <c r="E6" s="299"/>
      <c r="F6" s="128" t="s">
        <v>242</v>
      </c>
      <c r="G6" s="126" t="s">
        <v>243</v>
      </c>
      <c r="H6" s="126" t="s">
        <v>158</v>
      </c>
    </row>
    <row r="7" spans="1:10">
      <c r="B7" s="25">
        <f t="shared" ref="B7:B38" ca="1" si="0">IF(ROW()-6&lt;=$D$1,VLOOKUP(ROW()-6,試算借,5,FALSE),"")</f>
        <v>1111</v>
      </c>
      <c r="C7" s="81" t="str">
        <f t="shared" ref="C7:C38" ca="1" si="1">IF(ROW()-6&lt;=$D$1,VLOOKUP(ROW()-6,試算借,7,FALSE),IF(ROW()-7=MAX($D$1,$H$1),"合計",""))</f>
        <v>零用金</v>
      </c>
      <c r="D7" s="80">
        <f t="shared" ref="D7:D38" ca="1" si="2">IF(ROW()-6&lt;=$D$1,VLOOKUP(ROW()-6,試算借,9,FALSE),IF(ROW()-7=MAX($D$1,$H$1),SUM(OFFSET($D$7,0,0,ROW()-7,1)),""))</f>
        <v>10000</v>
      </c>
      <c r="E7" s="300" t="str">
        <f ca="1">D7&amp;F7</f>
        <v>100002131</v>
      </c>
      <c r="F7" s="25">
        <f t="shared" ref="F7:F38" ca="1" si="3">IF(ROW()-6&lt;=$H$1,VLOOKUP(ROW()-6,試算貸,3,FALSE),"")</f>
        <v>2131</v>
      </c>
      <c r="G7" s="81" t="str">
        <f t="shared" ref="G7:G38" ca="1" si="4">IF(ROW()-6&lt;=$H$1,VLOOKUP(ROW()-6,試算貸,5,FALSE),IF(ROW()-7=MAX($D$1,$H$1),"合計",""))</f>
        <v>應付費用</v>
      </c>
      <c r="H7" s="80">
        <f t="shared" ref="H7:H38" ca="1" si="5">IF(ROW()-6&lt;=$H$1,VLOOKUP(ROW()-6,試算貸,7,FALSE),IF(ROW()-7=MAX($D$1,$H$1),SUM(OFFSET($H$7,0,0,ROW()-7,1)),""))</f>
        <v>5000</v>
      </c>
    </row>
    <row r="8" spans="1:10">
      <c r="B8" s="25">
        <f t="shared" ca="1" si="0"/>
        <v>11121</v>
      </c>
      <c r="C8" s="81" t="str">
        <f t="shared" ca="1" si="1"/>
        <v>銀行存款-台銀活存</v>
      </c>
      <c r="D8" s="80">
        <f t="shared" ca="1" si="2"/>
        <v>200000</v>
      </c>
      <c r="E8" s="300" t="str">
        <f t="shared" ref="E8:E71" ca="1" si="6">D8&amp;F8</f>
        <v>2000003110</v>
      </c>
      <c r="F8" s="25">
        <f t="shared" ca="1" si="3"/>
        <v>3110</v>
      </c>
      <c r="G8" s="81" t="str">
        <f t="shared" ca="1" si="4"/>
        <v>實收資本</v>
      </c>
      <c r="H8" s="80">
        <f t="shared" ca="1" si="5"/>
        <v>200000</v>
      </c>
    </row>
    <row r="9" spans="1:10">
      <c r="B9" s="25">
        <f t="shared" ca="1" si="0"/>
        <v>1131</v>
      </c>
      <c r="C9" s="81" t="str">
        <f t="shared" ca="1" si="1"/>
        <v>商品存貨</v>
      </c>
      <c r="D9" s="80">
        <f t="shared" ca="1" si="2"/>
        <v>65000</v>
      </c>
      <c r="E9" s="300" t="str">
        <f t="shared" ca="1" si="6"/>
        <v>650003430</v>
      </c>
      <c r="F9" s="25">
        <f t="shared" ca="1" si="3"/>
        <v>3430</v>
      </c>
      <c r="G9" s="81" t="str">
        <f t="shared" ca="1" si="4"/>
        <v>累積盈虧</v>
      </c>
      <c r="H9" s="80">
        <f t="shared" ca="1" si="5"/>
        <v>120000</v>
      </c>
    </row>
    <row r="10" spans="1:10">
      <c r="B10" s="25">
        <f t="shared" ca="1" si="0"/>
        <v>1901</v>
      </c>
      <c r="C10" s="81" t="str">
        <f t="shared" ca="1" si="1"/>
        <v>存出保證金</v>
      </c>
      <c r="D10" s="80">
        <f t="shared" ca="1" si="2"/>
        <v>50000</v>
      </c>
      <c r="E10" s="300" t="str">
        <f t="shared" ca="1" si="6"/>
        <v>50000</v>
      </c>
      <c r="F10" s="25" t="str">
        <f t="shared" si="3"/>
        <v/>
      </c>
      <c r="G10" s="81" t="str">
        <f t="shared" si="4"/>
        <v/>
      </c>
      <c r="H10" s="80" t="str">
        <f t="shared" ca="1" si="5"/>
        <v/>
      </c>
    </row>
    <row r="11" spans="1:10">
      <c r="B11" s="25" t="str">
        <f t="shared" si="0"/>
        <v/>
      </c>
      <c r="C11" s="81" t="str">
        <f t="shared" si="1"/>
        <v>合計</v>
      </c>
      <c r="D11" s="80">
        <f t="shared" ca="1" si="2"/>
        <v>325000</v>
      </c>
      <c r="E11" s="300" t="str">
        <f t="shared" ca="1" si="6"/>
        <v>325000</v>
      </c>
      <c r="F11" s="25" t="str">
        <f t="shared" si="3"/>
        <v/>
      </c>
      <c r="G11" s="81" t="str">
        <f t="shared" si="4"/>
        <v>合計</v>
      </c>
      <c r="H11" s="80">
        <f t="shared" ca="1" si="5"/>
        <v>325000</v>
      </c>
    </row>
    <row r="12" spans="1:10">
      <c r="B12" s="25" t="str">
        <f t="shared" si="0"/>
        <v/>
      </c>
      <c r="C12" s="81" t="str">
        <f t="shared" si="1"/>
        <v/>
      </c>
      <c r="D12" s="80" t="str">
        <f t="shared" ca="1" si="2"/>
        <v/>
      </c>
      <c r="E12" s="300" t="str">
        <f t="shared" ca="1" si="6"/>
        <v/>
      </c>
      <c r="F12" s="25" t="str">
        <f t="shared" si="3"/>
        <v/>
      </c>
      <c r="G12" s="81" t="str">
        <f t="shared" si="4"/>
        <v/>
      </c>
      <c r="H12" s="80" t="str">
        <f t="shared" ca="1" si="5"/>
        <v/>
      </c>
    </row>
    <row r="13" spans="1:10">
      <c r="B13" s="25" t="str">
        <f t="shared" si="0"/>
        <v/>
      </c>
      <c r="C13" s="81" t="str">
        <f t="shared" si="1"/>
        <v/>
      </c>
      <c r="D13" s="80" t="str">
        <f t="shared" ca="1" si="2"/>
        <v/>
      </c>
      <c r="E13" s="300" t="str">
        <f t="shared" ca="1" si="6"/>
        <v/>
      </c>
      <c r="F13" s="25" t="str">
        <f t="shared" si="3"/>
        <v/>
      </c>
      <c r="G13" s="81" t="str">
        <f t="shared" si="4"/>
        <v/>
      </c>
      <c r="H13" s="80" t="str">
        <f t="shared" ca="1" si="5"/>
        <v/>
      </c>
    </row>
    <row r="14" spans="1:10">
      <c r="B14" s="25" t="str">
        <f t="shared" si="0"/>
        <v/>
      </c>
      <c r="C14" s="81" t="str">
        <f t="shared" si="1"/>
        <v/>
      </c>
      <c r="D14" s="80" t="str">
        <f t="shared" ca="1" si="2"/>
        <v/>
      </c>
      <c r="E14" s="300" t="str">
        <f t="shared" ca="1" si="6"/>
        <v/>
      </c>
      <c r="F14" s="25" t="str">
        <f t="shared" si="3"/>
        <v/>
      </c>
      <c r="G14" s="81" t="str">
        <f t="shared" si="4"/>
        <v/>
      </c>
      <c r="H14" s="80" t="str">
        <f t="shared" ca="1" si="5"/>
        <v/>
      </c>
    </row>
    <row r="15" spans="1:10">
      <c r="B15" s="25" t="str">
        <f t="shared" si="0"/>
        <v/>
      </c>
      <c r="C15" s="81" t="str">
        <f t="shared" si="1"/>
        <v/>
      </c>
      <c r="D15" s="80" t="str">
        <f t="shared" ca="1" si="2"/>
        <v/>
      </c>
      <c r="E15" s="300" t="str">
        <f t="shared" ca="1" si="6"/>
        <v/>
      </c>
      <c r="F15" s="25" t="str">
        <f t="shared" si="3"/>
        <v/>
      </c>
      <c r="G15" s="81" t="str">
        <f t="shared" si="4"/>
        <v/>
      </c>
      <c r="H15" s="80" t="str">
        <f t="shared" ca="1" si="5"/>
        <v/>
      </c>
    </row>
    <row r="16" spans="1:10">
      <c r="B16" s="25" t="str">
        <f t="shared" si="0"/>
        <v/>
      </c>
      <c r="C16" s="81" t="str">
        <f t="shared" si="1"/>
        <v/>
      </c>
      <c r="D16" s="80" t="str">
        <f t="shared" ca="1" si="2"/>
        <v/>
      </c>
      <c r="E16" s="300" t="str">
        <f t="shared" ca="1" si="6"/>
        <v/>
      </c>
      <c r="F16" s="25" t="str">
        <f t="shared" si="3"/>
        <v/>
      </c>
      <c r="G16" s="81" t="str">
        <f t="shared" si="4"/>
        <v/>
      </c>
      <c r="H16" s="80" t="str">
        <f t="shared" ca="1" si="5"/>
        <v/>
      </c>
    </row>
    <row r="17" spans="2:8">
      <c r="B17" s="25" t="str">
        <f t="shared" si="0"/>
        <v/>
      </c>
      <c r="C17" s="81" t="str">
        <f t="shared" si="1"/>
        <v/>
      </c>
      <c r="D17" s="80" t="str">
        <f t="shared" ca="1" si="2"/>
        <v/>
      </c>
      <c r="E17" s="300" t="str">
        <f t="shared" ca="1" si="6"/>
        <v/>
      </c>
      <c r="F17" s="25" t="str">
        <f t="shared" si="3"/>
        <v/>
      </c>
      <c r="G17" s="81" t="str">
        <f t="shared" si="4"/>
        <v/>
      </c>
      <c r="H17" s="80" t="str">
        <f t="shared" ca="1" si="5"/>
        <v/>
      </c>
    </row>
    <row r="18" spans="2:8">
      <c r="B18" s="25" t="str">
        <f t="shared" si="0"/>
        <v/>
      </c>
      <c r="C18" s="81" t="str">
        <f t="shared" si="1"/>
        <v/>
      </c>
      <c r="D18" s="80" t="str">
        <f t="shared" ca="1" si="2"/>
        <v/>
      </c>
      <c r="E18" s="300" t="str">
        <f t="shared" ca="1" si="6"/>
        <v/>
      </c>
      <c r="F18" s="25" t="str">
        <f t="shared" si="3"/>
        <v/>
      </c>
      <c r="G18" s="81" t="str">
        <f t="shared" si="4"/>
        <v/>
      </c>
      <c r="H18" s="80" t="str">
        <f t="shared" ca="1" si="5"/>
        <v/>
      </c>
    </row>
    <row r="19" spans="2:8">
      <c r="B19" s="25" t="str">
        <f t="shared" si="0"/>
        <v/>
      </c>
      <c r="C19" s="81" t="str">
        <f t="shared" si="1"/>
        <v/>
      </c>
      <c r="D19" s="80" t="str">
        <f t="shared" ca="1" si="2"/>
        <v/>
      </c>
      <c r="E19" s="300" t="str">
        <f t="shared" ca="1" si="6"/>
        <v/>
      </c>
      <c r="F19" s="25" t="str">
        <f t="shared" si="3"/>
        <v/>
      </c>
      <c r="G19" s="81" t="str">
        <f t="shared" si="4"/>
        <v/>
      </c>
      <c r="H19" s="80" t="str">
        <f t="shared" ca="1" si="5"/>
        <v/>
      </c>
    </row>
    <row r="20" spans="2:8">
      <c r="B20" s="25" t="str">
        <f t="shared" si="0"/>
        <v/>
      </c>
      <c r="C20" s="81" t="str">
        <f t="shared" si="1"/>
        <v/>
      </c>
      <c r="D20" s="80" t="str">
        <f t="shared" ca="1" si="2"/>
        <v/>
      </c>
      <c r="E20" s="300" t="str">
        <f t="shared" ca="1" si="6"/>
        <v/>
      </c>
      <c r="F20" s="25" t="str">
        <f t="shared" si="3"/>
        <v/>
      </c>
      <c r="G20" s="81" t="str">
        <f t="shared" si="4"/>
        <v/>
      </c>
      <c r="H20" s="80" t="str">
        <f t="shared" ca="1" si="5"/>
        <v/>
      </c>
    </row>
    <row r="21" spans="2:8">
      <c r="B21" s="25" t="str">
        <f t="shared" si="0"/>
        <v/>
      </c>
      <c r="C21" s="81" t="str">
        <f t="shared" si="1"/>
        <v/>
      </c>
      <c r="D21" s="80" t="str">
        <f t="shared" ca="1" si="2"/>
        <v/>
      </c>
      <c r="E21" s="300" t="str">
        <f t="shared" ca="1" si="6"/>
        <v/>
      </c>
      <c r="F21" s="25" t="str">
        <f t="shared" si="3"/>
        <v/>
      </c>
      <c r="G21" s="81" t="str">
        <f t="shared" si="4"/>
        <v/>
      </c>
      <c r="H21" s="80" t="str">
        <f t="shared" ca="1" si="5"/>
        <v/>
      </c>
    </row>
    <row r="22" spans="2:8">
      <c r="B22" s="25" t="str">
        <f t="shared" si="0"/>
        <v/>
      </c>
      <c r="C22" s="81" t="str">
        <f t="shared" si="1"/>
        <v/>
      </c>
      <c r="D22" s="80" t="str">
        <f t="shared" ca="1" si="2"/>
        <v/>
      </c>
      <c r="E22" s="300" t="str">
        <f t="shared" ca="1" si="6"/>
        <v/>
      </c>
      <c r="F22" s="25" t="str">
        <f t="shared" si="3"/>
        <v/>
      </c>
      <c r="G22" s="81" t="str">
        <f t="shared" si="4"/>
        <v/>
      </c>
      <c r="H22" s="80" t="str">
        <f t="shared" ca="1" si="5"/>
        <v/>
      </c>
    </row>
    <row r="23" spans="2:8">
      <c r="B23" s="25" t="str">
        <f t="shared" si="0"/>
        <v/>
      </c>
      <c r="C23" s="81" t="str">
        <f t="shared" si="1"/>
        <v/>
      </c>
      <c r="D23" s="80" t="str">
        <f t="shared" ca="1" si="2"/>
        <v/>
      </c>
      <c r="E23" s="300" t="str">
        <f t="shared" ca="1" si="6"/>
        <v/>
      </c>
      <c r="F23" s="25" t="str">
        <f t="shared" si="3"/>
        <v/>
      </c>
      <c r="G23" s="81" t="str">
        <f t="shared" si="4"/>
        <v/>
      </c>
      <c r="H23" s="80" t="str">
        <f t="shared" ca="1" si="5"/>
        <v/>
      </c>
    </row>
    <row r="24" spans="2:8">
      <c r="B24" s="25" t="str">
        <f t="shared" si="0"/>
        <v/>
      </c>
      <c r="C24" s="81" t="str">
        <f t="shared" si="1"/>
        <v/>
      </c>
      <c r="D24" s="80" t="str">
        <f t="shared" ca="1" si="2"/>
        <v/>
      </c>
      <c r="E24" s="300" t="str">
        <f t="shared" ca="1" si="6"/>
        <v/>
      </c>
      <c r="F24" s="25" t="str">
        <f t="shared" si="3"/>
        <v/>
      </c>
      <c r="G24" s="81" t="str">
        <f t="shared" si="4"/>
        <v/>
      </c>
      <c r="H24" s="80" t="str">
        <f t="shared" ca="1" si="5"/>
        <v/>
      </c>
    </row>
    <row r="25" spans="2:8">
      <c r="B25" s="25" t="str">
        <f t="shared" si="0"/>
        <v/>
      </c>
      <c r="C25" s="81" t="str">
        <f t="shared" si="1"/>
        <v/>
      </c>
      <c r="D25" s="80" t="str">
        <f t="shared" ca="1" si="2"/>
        <v/>
      </c>
      <c r="E25" s="300" t="str">
        <f t="shared" ca="1" si="6"/>
        <v/>
      </c>
      <c r="F25" s="25" t="str">
        <f t="shared" si="3"/>
        <v/>
      </c>
      <c r="G25" s="81" t="str">
        <f t="shared" si="4"/>
        <v/>
      </c>
      <c r="H25" s="80" t="str">
        <f t="shared" ca="1" si="5"/>
        <v/>
      </c>
    </row>
    <row r="26" spans="2:8">
      <c r="B26" s="25" t="str">
        <f t="shared" si="0"/>
        <v/>
      </c>
      <c r="C26" s="81" t="str">
        <f t="shared" si="1"/>
        <v/>
      </c>
      <c r="D26" s="80" t="str">
        <f t="shared" ca="1" si="2"/>
        <v/>
      </c>
      <c r="E26" s="300" t="str">
        <f t="shared" ca="1" si="6"/>
        <v/>
      </c>
      <c r="F26" s="25" t="str">
        <f t="shared" si="3"/>
        <v/>
      </c>
      <c r="G26" s="81" t="str">
        <f t="shared" si="4"/>
        <v/>
      </c>
      <c r="H26" s="80" t="str">
        <f t="shared" ca="1" si="5"/>
        <v/>
      </c>
    </row>
    <row r="27" spans="2:8">
      <c r="B27" s="25" t="str">
        <f t="shared" si="0"/>
        <v/>
      </c>
      <c r="C27" s="81" t="str">
        <f t="shared" si="1"/>
        <v/>
      </c>
      <c r="D27" s="80" t="str">
        <f t="shared" ca="1" si="2"/>
        <v/>
      </c>
      <c r="E27" s="300" t="str">
        <f t="shared" ca="1" si="6"/>
        <v/>
      </c>
      <c r="F27" s="25" t="str">
        <f t="shared" si="3"/>
        <v/>
      </c>
      <c r="G27" s="81" t="str">
        <f t="shared" si="4"/>
        <v/>
      </c>
      <c r="H27" s="80" t="str">
        <f t="shared" ca="1" si="5"/>
        <v/>
      </c>
    </row>
    <row r="28" spans="2:8">
      <c r="B28" s="25" t="str">
        <f t="shared" si="0"/>
        <v/>
      </c>
      <c r="C28" s="81" t="str">
        <f t="shared" si="1"/>
        <v/>
      </c>
      <c r="D28" s="80" t="str">
        <f t="shared" ca="1" si="2"/>
        <v/>
      </c>
      <c r="E28" s="300" t="str">
        <f t="shared" ca="1" si="6"/>
        <v/>
      </c>
      <c r="F28" s="25" t="str">
        <f t="shared" si="3"/>
        <v/>
      </c>
      <c r="G28" s="81" t="str">
        <f t="shared" si="4"/>
        <v/>
      </c>
      <c r="H28" s="80" t="str">
        <f t="shared" ca="1" si="5"/>
        <v/>
      </c>
    </row>
    <row r="29" spans="2:8">
      <c r="B29" s="25" t="str">
        <f t="shared" si="0"/>
        <v/>
      </c>
      <c r="C29" s="81" t="str">
        <f t="shared" si="1"/>
        <v/>
      </c>
      <c r="D29" s="80" t="str">
        <f t="shared" ca="1" si="2"/>
        <v/>
      </c>
      <c r="E29" s="300" t="str">
        <f t="shared" ca="1" si="6"/>
        <v/>
      </c>
      <c r="F29" s="25" t="str">
        <f t="shared" si="3"/>
        <v/>
      </c>
      <c r="G29" s="81" t="str">
        <f t="shared" si="4"/>
        <v/>
      </c>
      <c r="H29" s="80" t="str">
        <f t="shared" ca="1" si="5"/>
        <v/>
      </c>
    </row>
    <row r="30" spans="2:8">
      <c r="B30" s="25" t="str">
        <f t="shared" si="0"/>
        <v/>
      </c>
      <c r="C30" s="81" t="str">
        <f t="shared" si="1"/>
        <v/>
      </c>
      <c r="D30" s="80" t="str">
        <f t="shared" ca="1" si="2"/>
        <v/>
      </c>
      <c r="E30" s="300" t="str">
        <f t="shared" ca="1" si="6"/>
        <v/>
      </c>
      <c r="F30" s="25" t="str">
        <f t="shared" si="3"/>
        <v/>
      </c>
      <c r="G30" s="81" t="str">
        <f t="shared" si="4"/>
        <v/>
      </c>
      <c r="H30" s="80" t="str">
        <f t="shared" ca="1" si="5"/>
        <v/>
      </c>
    </row>
    <row r="31" spans="2:8">
      <c r="B31" s="25" t="str">
        <f t="shared" si="0"/>
        <v/>
      </c>
      <c r="C31" s="81" t="str">
        <f t="shared" si="1"/>
        <v/>
      </c>
      <c r="D31" s="80" t="str">
        <f t="shared" ca="1" si="2"/>
        <v/>
      </c>
      <c r="E31" s="300" t="str">
        <f t="shared" ca="1" si="6"/>
        <v/>
      </c>
      <c r="F31" s="25" t="str">
        <f t="shared" si="3"/>
        <v/>
      </c>
      <c r="G31" s="81" t="str">
        <f t="shared" si="4"/>
        <v/>
      </c>
      <c r="H31" s="80" t="str">
        <f t="shared" ca="1" si="5"/>
        <v/>
      </c>
    </row>
    <row r="32" spans="2:8">
      <c r="B32" s="25" t="str">
        <f t="shared" si="0"/>
        <v/>
      </c>
      <c r="C32" s="81" t="str">
        <f t="shared" si="1"/>
        <v/>
      </c>
      <c r="D32" s="80" t="str">
        <f t="shared" ca="1" si="2"/>
        <v/>
      </c>
      <c r="E32" s="300" t="str">
        <f t="shared" ca="1" si="6"/>
        <v/>
      </c>
      <c r="F32" s="25" t="str">
        <f t="shared" si="3"/>
        <v/>
      </c>
      <c r="G32" s="81" t="str">
        <f t="shared" si="4"/>
        <v/>
      </c>
      <c r="H32" s="80" t="str">
        <f t="shared" ca="1" si="5"/>
        <v/>
      </c>
    </row>
    <row r="33" spans="2:8">
      <c r="B33" s="25" t="str">
        <f t="shared" si="0"/>
        <v/>
      </c>
      <c r="C33" s="81" t="str">
        <f t="shared" si="1"/>
        <v/>
      </c>
      <c r="D33" s="80" t="str">
        <f t="shared" ca="1" si="2"/>
        <v/>
      </c>
      <c r="E33" s="300" t="str">
        <f t="shared" ca="1" si="6"/>
        <v/>
      </c>
      <c r="F33" s="25" t="str">
        <f t="shared" si="3"/>
        <v/>
      </c>
      <c r="G33" s="81" t="str">
        <f t="shared" si="4"/>
        <v/>
      </c>
      <c r="H33" s="80" t="str">
        <f t="shared" ca="1" si="5"/>
        <v/>
      </c>
    </row>
    <row r="34" spans="2:8">
      <c r="B34" s="25" t="str">
        <f t="shared" si="0"/>
        <v/>
      </c>
      <c r="C34" s="81" t="str">
        <f t="shared" si="1"/>
        <v/>
      </c>
      <c r="D34" s="80" t="str">
        <f t="shared" ca="1" si="2"/>
        <v/>
      </c>
      <c r="E34" s="300" t="str">
        <f t="shared" ca="1" si="6"/>
        <v/>
      </c>
      <c r="F34" s="25" t="str">
        <f t="shared" si="3"/>
        <v/>
      </c>
      <c r="G34" s="81" t="str">
        <f t="shared" si="4"/>
        <v/>
      </c>
      <c r="H34" s="80" t="str">
        <f t="shared" ca="1" si="5"/>
        <v/>
      </c>
    </row>
    <row r="35" spans="2:8">
      <c r="B35" s="25" t="str">
        <f t="shared" si="0"/>
        <v/>
      </c>
      <c r="C35" s="81" t="str">
        <f t="shared" si="1"/>
        <v/>
      </c>
      <c r="D35" s="80" t="str">
        <f t="shared" ca="1" si="2"/>
        <v/>
      </c>
      <c r="E35" s="300" t="str">
        <f t="shared" ca="1" si="6"/>
        <v/>
      </c>
      <c r="F35" s="25" t="str">
        <f t="shared" si="3"/>
        <v/>
      </c>
      <c r="G35" s="81" t="str">
        <f t="shared" si="4"/>
        <v/>
      </c>
      <c r="H35" s="80" t="str">
        <f t="shared" ca="1" si="5"/>
        <v/>
      </c>
    </row>
    <row r="36" spans="2:8">
      <c r="B36" s="25" t="str">
        <f t="shared" si="0"/>
        <v/>
      </c>
      <c r="C36" s="81" t="str">
        <f t="shared" si="1"/>
        <v/>
      </c>
      <c r="D36" s="80" t="str">
        <f t="shared" ca="1" si="2"/>
        <v/>
      </c>
      <c r="E36" s="300" t="str">
        <f t="shared" ca="1" si="6"/>
        <v/>
      </c>
      <c r="F36" s="25" t="str">
        <f t="shared" si="3"/>
        <v/>
      </c>
      <c r="G36" s="81" t="str">
        <f t="shared" si="4"/>
        <v/>
      </c>
      <c r="H36" s="80" t="str">
        <f t="shared" ca="1" si="5"/>
        <v/>
      </c>
    </row>
    <row r="37" spans="2:8">
      <c r="B37" s="25" t="str">
        <f t="shared" si="0"/>
        <v/>
      </c>
      <c r="C37" s="81" t="str">
        <f t="shared" si="1"/>
        <v/>
      </c>
      <c r="D37" s="80" t="str">
        <f t="shared" ca="1" si="2"/>
        <v/>
      </c>
      <c r="E37" s="300" t="str">
        <f t="shared" ca="1" si="6"/>
        <v/>
      </c>
      <c r="F37" s="25" t="str">
        <f t="shared" si="3"/>
        <v/>
      </c>
      <c r="G37" s="81" t="str">
        <f t="shared" si="4"/>
        <v/>
      </c>
      <c r="H37" s="80" t="str">
        <f t="shared" ca="1" si="5"/>
        <v/>
      </c>
    </row>
    <row r="38" spans="2:8">
      <c r="B38" s="25" t="str">
        <f t="shared" si="0"/>
        <v/>
      </c>
      <c r="C38" s="81" t="str">
        <f t="shared" si="1"/>
        <v/>
      </c>
      <c r="D38" s="80" t="str">
        <f t="shared" ca="1" si="2"/>
        <v/>
      </c>
      <c r="E38" s="300" t="str">
        <f t="shared" ca="1" si="6"/>
        <v/>
      </c>
      <c r="F38" s="25" t="str">
        <f t="shared" si="3"/>
        <v/>
      </c>
      <c r="G38" s="81" t="str">
        <f t="shared" si="4"/>
        <v/>
      </c>
      <c r="H38" s="80" t="str">
        <f t="shared" ca="1" si="5"/>
        <v/>
      </c>
    </row>
    <row r="39" spans="2:8">
      <c r="B39" s="25" t="str">
        <f t="shared" ref="B39:B70" si="7">IF(ROW()-6&lt;=$D$1,VLOOKUP(ROW()-6,試算借,5,FALSE),"")</f>
        <v/>
      </c>
      <c r="C39" s="81" t="str">
        <f t="shared" ref="C39:C70" si="8">IF(ROW()-6&lt;=$D$1,VLOOKUP(ROW()-6,試算借,7,FALSE),IF(ROW()-7=MAX($D$1,$H$1),"合計",""))</f>
        <v/>
      </c>
      <c r="D39" s="80" t="str">
        <f t="shared" ref="D39:D70" ca="1" si="9">IF(ROW()-6&lt;=$D$1,VLOOKUP(ROW()-6,試算借,9,FALSE),IF(ROW()-7=MAX($D$1,$H$1),SUM(OFFSET($D$7,0,0,ROW()-7,1)),""))</f>
        <v/>
      </c>
      <c r="E39" s="300" t="str">
        <f t="shared" ca="1" si="6"/>
        <v/>
      </c>
      <c r="F39" s="25" t="str">
        <f t="shared" ref="F39:F70" si="10">IF(ROW()-6&lt;=$H$1,VLOOKUP(ROW()-6,試算貸,3,FALSE),"")</f>
        <v/>
      </c>
      <c r="G39" s="81" t="str">
        <f t="shared" ref="G39:G70" si="11">IF(ROW()-6&lt;=$H$1,VLOOKUP(ROW()-6,試算貸,5,FALSE),IF(ROW()-7=MAX($D$1,$H$1),"合計",""))</f>
        <v/>
      </c>
      <c r="H39" s="80" t="str">
        <f t="shared" ref="H39:H70" ca="1" si="12">IF(ROW()-6&lt;=$H$1,VLOOKUP(ROW()-6,試算貸,7,FALSE),IF(ROW()-7=MAX($D$1,$H$1),SUM(OFFSET($H$7,0,0,ROW()-7,1)),""))</f>
        <v/>
      </c>
    </row>
    <row r="40" spans="2:8">
      <c r="B40" s="25" t="str">
        <f t="shared" si="7"/>
        <v/>
      </c>
      <c r="C40" s="81" t="str">
        <f t="shared" si="8"/>
        <v/>
      </c>
      <c r="D40" s="80" t="str">
        <f t="shared" ca="1" si="9"/>
        <v/>
      </c>
      <c r="E40" s="300" t="str">
        <f t="shared" ca="1" si="6"/>
        <v/>
      </c>
      <c r="F40" s="25" t="str">
        <f t="shared" si="10"/>
        <v/>
      </c>
      <c r="G40" s="81" t="str">
        <f t="shared" si="11"/>
        <v/>
      </c>
      <c r="H40" s="80" t="str">
        <f t="shared" ca="1" si="12"/>
        <v/>
      </c>
    </row>
    <row r="41" spans="2:8">
      <c r="B41" s="25" t="str">
        <f t="shared" si="7"/>
        <v/>
      </c>
      <c r="C41" s="81" t="str">
        <f t="shared" si="8"/>
        <v/>
      </c>
      <c r="D41" s="80" t="str">
        <f t="shared" ca="1" si="9"/>
        <v/>
      </c>
      <c r="E41" s="300" t="str">
        <f t="shared" ca="1" si="6"/>
        <v/>
      </c>
      <c r="F41" s="25" t="str">
        <f t="shared" si="10"/>
        <v/>
      </c>
      <c r="G41" s="81" t="str">
        <f t="shared" si="11"/>
        <v/>
      </c>
      <c r="H41" s="80" t="str">
        <f t="shared" ca="1" si="12"/>
        <v/>
      </c>
    </row>
    <row r="42" spans="2:8">
      <c r="B42" s="25" t="str">
        <f t="shared" si="7"/>
        <v/>
      </c>
      <c r="C42" s="81" t="str">
        <f t="shared" si="8"/>
        <v/>
      </c>
      <c r="D42" s="80" t="str">
        <f t="shared" ca="1" si="9"/>
        <v/>
      </c>
      <c r="E42" s="300" t="str">
        <f t="shared" ca="1" si="6"/>
        <v/>
      </c>
      <c r="F42" s="25" t="str">
        <f t="shared" si="10"/>
        <v/>
      </c>
      <c r="G42" s="81" t="str">
        <f t="shared" si="11"/>
        <v/>
      </c>
      <c r="H42" s="80" t="str">
        <f t="shared" ca="1" si="12"/>
        <v/>
      </c>
    </row>
    <row r="43" spans="2:8">
      <c r="B43" s="25" t="str">
        <f t="shared" si="7"/>
        <v/>
      </c>
      <c r="C43" s="81" t="str">
        <f t="shared" si="8"/>
        <v/>
      </c>
      <c r="D43" s="80" t="str">
        <f t="shared" ca="1" si="9"/>
        <v/>
      </c>
      <c r="E43" s="300" t="str">
        <f t="shared" ca="1" si="6"/>
        <v/>
      </c>
      <c r="F43" s="25" t="str">
        <f t="shared" si="10"/>
        <v/>
      </c>
      <c r="G43" s="81" t="str">
        <f t="shared" si="11"/>
        <v/>
      </c>
      <c r="H43" s="80" t="str">
        <f t="shared" ca="1" si="12"/>
        <v/>
      </c>
    </row>
    <row r="44" spans="2:8">
      <c r="B44" s="25" t="str">
        <f t="shared" si="7"/>
        <v/>
      </c>
      <c r="C44" s="81" t="str">
        <f t="shared" si="8"/>
        <v/>
      </c>
      <c r="D44" s="80" t="str">
        <f t="shared" ca="1" si="9"/>
        <v/>
      </c>
      <c r="E44" s="300" t="str">
        <f t="shared" ca="1" si="6"/>
        <v/>
      </c>
      <c r="F44" s="25" t="str">
        <f t="shared" si="10"/>
        <v/>
      </c>
      <c r="G44" s="81" t="str">
        <f t="shared" si="11"/>
        <v/>
      </c>
      <c r="H44" s="80" t="str">
        <f t="shared" ca="1" si="12"/>
        <v/>
      </c>
    </row>
    <row r="45" spans="2:8">
      <c r="B45" s="25" t="str">
        <f t="shared" si="7"/>
        <v/>
      </c>
      <c r="C45" s="81" t="str">
        <f t="shared" si="8"/>
        <v/>
      </c>
      <c r="D45" s="80" t="str">
        <f t="shared" ca="1" si="9"/>
        <v/>
      </c>
      <c r="E45" s="300" t="str">
        <f t="shared" ca="1" si="6"/>
        <v/>
      </c>
      <c r="F45" s="25" t="str">
        <f t="shared" si="10"/>
        <v/>
      </c>
      <c r="G45" s="81" t="str">
        <f t="shared" si="11"/>
        <v/>
      </c>
      <c r="H45" s="80" t="str">
        <f t="shared" ca="1" si="12"/>
        <v/>
      </c>
    </row>
    <row r="46" spans="2:8">
      <c r="B46" s="25" t="str">
        <f t="shared" si="7"/>
        <v/>
      </c>
      <c r="C46" s="81" t="str">
        <f t="shared" si="8"/>
        <v/>
      </c>
      <c r="D46" s="80" t="str">
        <f t="shared" ca="1" si="9"/>
        <v/>
      </c>
      <c r="E46" s="300" t="str">
        <f t="shared" ca="1" si="6"/>
        <v/>
      </c>
      <c r="F46" s="25" t="str">
        <f t="shared" si="10"/>
        <v/>
      </c>
      <c r="G46" s="81" t="str">
        <f t="shared" si="11"/>
        <v/>
      </c>
      <c r="H46" s="80" t="str">
        <f t="shared" ca="1" si="12"/>
        <v/>
      </c>
    </row>
    <row r="47" spans="2:8">
      <c r="B47" s="25" t="str">
        <f t="shared" si="7"/>
        <v/>
      </c>
      <c r="C47" s="81" t="str">
        <f t="shared" si="8"/>
        <v/>
      </c>
      <c r="D47" s="80" t="str">
        <f t="shared" ca="1" si="9"/>
        <v/>
      </c>
      <c r="E47" s="300" t="str">
        <f t="shared" ca="1" si="6"/>
        <v/>
      </c>
      <c r="F47" s="25" t="str">
        <f t="shared" si="10"/>
        <v/>
      </c>
      <c r="G47" s="81" t="str">
        <f t="shared" si="11"/>
        <v/>
      </c>
      <c r="H47" s="80" t="str">
        <f t="shared" ca="1" si="12"/>
        <v/>
      </c>
    </row>
    <row r="48" spans="2:8">
      <c r="B48" s="25" t="str">
        <f t="shared" si="7"/>
        <v/>
      </c>
      <c r="C48" s="81" t="str">
        <f t="shared" si="8"/>
        <v/>
      </c>
      <c r="D48" s="80" t="str">
        <f t="shared" ca="1" si="9"/>
        <v/>
      </c>
      <c r="E48" s="300" t="str">
        <f t="shared" ca="1" si="6"/>
        <v/>
      </c>
      <c r="F48" s="25" t="str">
        <f t="shared" si="10"/>
        <v/>
      </c>
      <c r="G48" s="81" t="str">
        <f t="shared" si="11"/>
        <v/>
      </c>
      <c r="H48" s="80" t="str">
        <f t="shared" ca="1" si="12"/>
        <v/>
      </c>
    </row>
    <row r="49" spans="2:8">
      <c r="B49" s="25" t="str">
        <f t="shared" si="7"/>
        <v/>
      </c>
      <c r="C49" s="81" t="str">
        <f t="shared" si="8"/>
        <v/>
      </c>
      <c r="D49" s="80" t="str">
        <f t="shared" ca="1" si="9"/>
        <v/>
      </c>
      <c r="E49" s="300" t="str">
        <f t="shared" ca="1" si="6"/>
        <v/>
      </c>
      <c r="F49" s="25" t="str">
        <f t="shared" si="10"/>
        <v/>
      </c>
      <c r="G49" s="81" t="str">
        <f t="shared" si="11"/>
        <v/>
      </c>
      <c r="H49" s="80" t="str">
        <f t="shared" ca="1" si="12"/>
        <v/>
      </c>
    </row>
    <row r="50" spans="2:8">
      <c r="B50" s="25" t="str">
        <f t="shared" si="7"/>
        <v/>
      </c>
      <c r="C50" s="81" t="str">
        <f t="shared" si="8"/>
        <v/>
      </c>
      <c r="D50" s="80" t="str">
        <f t="shared" ca="1" si="9"/>
        <v/>
      </c>
      <c r="E50" s="300" t="str">
        <f t="shared" ca="1" si="6"/>
        <v/>
      </c>
      <c r="F50" s="25" t="str">
        <f t="shared" si="10"/>
        <v/>
      </c>
      <c r="G50" s="81" t="str">
        <f t="shared" si="11"/>
        <v/>
      </c>
      <c r="H50" s="80" t="str">
        <f t="shared" ca="1" si="12"/>
        <v/>
      </c>
    </row>
    <row r="51" spans="2:8">
      <c r="B51" s="25" t="str">
        <f t="shared" si="7"/>
        <v/>
      </c>
      <c r="C51" s="81" t="str">
        <f t="shared" si="8"/>
        <v/>
      </c>
      <c r="D51" s="80" t="str">
        <f t="shared" ca="1" si="9"/>
        <v/>
      </c>
      <c r="E51" s="300" t="str">
        <f t="shared" ca="1" si="6"/>
        <v/>
      </c>
      <c r="F51" s="25" t="str">
        <f t="shared" si="10"/>
        <v/>
      </c>
      <c r="G51" s="81" t="str">
        <f t="shared" si="11"/>
        <v/>
      </c>
      <c r="H51" s="80" t="str">
        <f t="shared" ca="1" si="12"/>
        <v/>
      </c>
    </row>
    <row r="52" spans="2:8">
      <c r="B52" s="25" t="str">
        <f t="shared" si="7"/>
        <v/>
      </c>
      <c r="C52" s="81" t="str">
        <f t="shared" si="8"/>
        <v/>
      </c>
      <c r="D52" s="80" t="str">
        <f t="shared" ca="1" si="9"/>
        <v/>
      </c>
      <c r="E52" s="300" t="str">
        <f t="shared" ca="1" si="6"/>
        <v/>
      </c>
      <c r="F52" s="25" t="str">
        <f t="shared" si="10"/>
        <v/>
      </c>
      <c r="G52" s="81" t="str">
        <f t="shared" si="11"/>
        <v/>
      </c>
      <c r="H52" s="80" t="str">
        <f t="shared" ca="1" si="12"/>
        <v/>
      </c>
    </row>
    <row r="53" spans="2:8">
      <c r="B53" s="25" t="str">
        <f t="shared" si="7"/>
        <v/>
      </c>
      <c r="C53" s="81" t="str">
        <f t="shared" si="8"/>
        <v/>
      </c>
      <c r="D53" s="80" t="str">
        <f t="shared" ca="1" si="9"/>
        <v/>
      </c>
      <c r="E53" s="300" t="str">
        <f t="shared" ca="1" si="6"/>
        <v/>
      </c>
      <c r="F53" s="25" t="str">
        <f t="shared" si="10"/>
        <v/>
      </c>
      <c r="G53" s="81" t="str">
        <f t="shared" si="11"/>
        <v/>
      </c>
      <c r="H53" s="80" t="str">
        <f t="shared" ca="1" si="12"/>
        <v/>
      </c>
    </row>
    <row r="54" spans="2:8">
      <c r="B54" s="25" t="str">
        <f t="shared" si="7"/>
        <v/>
      </c>
      <c r="C54" s="81" t="str">
        <f t="shared" si="8"/>
        <v/>
      </c>
      <c r="D54" s="80" t="str">
        <f t="shared" ca="1" si="9"/>
        <v/>
      </c>
      <c r="E54" s="300" t="str">
        <f t="shared" ca="1" si="6"/>
        <v/>
      </c>
      <c r="F54" s="25" t="str">
        <f t="shared" si="10"/>
        <v/>
      </c>
      <c r="G54" s="81" t="str">
        <f t="shared" si="11"/>
        <v/>
      </c>
      <c r="H54" s="80" t="str">
        <f t="shared" ca="1" si="12"/>
        <v/>
      </c>
    </row>
    <row r="55" spans="2:8">
      <c r="B55" s="25" t="str">
        <f t="shared" si="7"/>
        <v/>
      </c>
      <c r="C55" s="81" t="str">
        <f t="shared" si="8"/>
        <v/>
      </c>
      <c r="D55" s="80" t="str">
        <f t="shared" ca="1" si="9"/>
        <v/>
      </c>
      <c r="E55" s="300" t="str">
        <f t="shared" ca="1" si="6"/>
        <v/>
      </c>
      <c r="F55" s="25" t="str">
        <f t="shared" si="10"/>
        <v/>
      </c>
      <c r="G55" s="81" t="str">
        <f t="shared" si="11"/>
        <v/>
      </c>
      <c r="H55" s="80" t="str">
        <f t="shared" ca="1" si="12"/>
        <v/>
      </c>
    </row>
    <row r="56" spans="2:8">
      <c r="B56" s="25" t="str">
        <f t="shared" si="7"/>
        <v/>
      </c>
      <c r="C56" s="81" t="str">
        <f t="shared" si="8"/>
        <v/>
      </c>
      <c r="D56" s="80" t="str">
        <f t="shared" ca="1" si="9"/>
        <v/>
      </c>
      <c r="E56" s="300" t="str">
        <f t="shared" ca="1" si="6"/>
        <v/>
      </c>
      <c r="F56" s="25" t="str">
        <f t="shared" si="10"/>
        <v/>
      </c>
      <c r="G56" s="81" t="str">
        <f t="shared" si="11"/>
        <v/>
      </c>
      <c r="H56" s="80" t="str">
        <f t="shared" ca="1" si="12"/>
        <v/>
      </c>
    </row>
    <row r="57" spans="2:8">
      <c r="B57" s="25" t="str">
        <f t="shared" si="7"/>
        <v/>
      </c>
      <c r="C57" s="81" t="str">
        <f t="shared" si="8"/>
        <v/>
      </c>
      <c r="D57" s="80" t="str">
        <f t="shared" ca="1" si="9"/>
        <v/>
      </c>
      <c r="E57" s="300" t="str">
        <f t="shared" ca="1" si="6"/>
        <v/>
      </c>
      <c r="F57" s="25" t="str">
        <f t="shared" si="10"/>
        <v/>
      </c>
      <c r="G57" s="81" t="str">
        <f t="shared" si="11"/>
        <v/>
      </c>
      <c r="H57" s="80" t="str">
        <f t="shared" ca="1" si="12"/>
        <v/>
      </c>
    </row>
    <row r="58" spans="2:8">
      <c r="B58" s="25" t="str">
        <f t="shared" si="7"/>
        <v/>
      </c>
      <c r="C58" s="81" t="str">
        <f t="shared" si="8"/>
        <v/>
      </c>
      <c r="D58" s="80" t="str">
        <f t="shared" ca="1" si="9"/>
        <v/>
      </c>
      <c r="E58" s="300" t="str">
        <f t="shared" ca="1" si="6"/>
        <v/>
      </c>
      <c r="F58" s="25" t="str">
        <f t="shared" si="10"/>
        <v/>
      </c>
      <c r="G58" s="81" t="str">
        <f t="shared" si="11"/>
        <v/>
      </c>
      <c r="H58" s="80" t="str">
        <f t="shared" ca="1" si="12"/>
        <v/>
      </c>
    </row>
    <row r="59" spans="2:8">
      <c r="B59" s="25" t="str">
        <f t="shared" si="7"/>
        <v/>
      </c>
      <c r="C59" s="81" t="str">
        <f t="shared" si="8"/>
        <v/>
      </c>
      <c r="D59" s="80" t="str">
        <f t="shared" ca="1" si="9"/>
        <v/>
      </c>
      <c r="E59" s="300" t="str">
        <f t="shared" ca="1" si="6"/>
        <v/>
      </c>
      <c r="F59" s="25" t="str">
        <f t="shared" si="10"/>
        <v/>
      </c>
      <c r="G59" s="81" t="str">
        <f t="shared" si="11"/>
        <v/>
      </c>
      <c r="H59" s="80" t="str">
        <f t="shared" ca="1" si="12"/>
        <v/>
      </c>
    </row>
    <row r="60" spans="2:8">
      <c r="B60" s="25" t="str">
        <f t="shared" si="7"/>
        <v/>
      </c>
      <c r="C60" s="81" t="str">
        <f t="shared" si="8"/>
        <v/>
      </c>
      <c r="D60" s="80" t="str">
        <f t="shared" ca="1" si="9"/>
        <v/>
      </c>
      <c r="E60" s="300" t="str">
        <f t="shared" ca="1" si="6"/>
        <v/>
      </c>
      <c r="F60" s="25" t="str">
        <f t="shared" si="10"/>
        <v/>
      </c>
      <c r="G60" s="81" t="str">
        <f t="shared" si="11"/>
        <v/>
      </c>
      <c r="H60" s="80" t="str">
        <f t="shared" ca="1" si="12"/>
        <v/>
      </c>
    </row>
    <row r="61" spans="2:8">
      <c r="B61" s="25" t="str">
        <f t="shared" si="7"/>
        <v/>
      </c>
      <c r="C61" s="81" t="str">
        <f t="shared" si="8"/>
        <v/>
      </c>
      <c r="D61" s="80" t="str">
        <f t="shared" ca="1" si="9"/>
        <v/>
      </c>
      <c r="E61" s="300" t="str">
        <f t="shared" ca="1" si="6"/>
        <v/>
      </c>
      <c r="F61" s="25" t="str">
        <f t="shared" si="10"/>
        <v/>
      </c>
      <c r="G61" s="81" t="str">
        <f t="shared" si="11"/>
        <v/>
      </c>
      <c r="H61" s="80" t="str">
        <f t="shared" ca="1" si="12"/>
        <v/>
      </c>
    </row>
    <row r="62" spans="2:8">
      <c r="B62" s="25" t="str">
        <f t="shared" si="7"/>
        <v/>
      </c>
      <c r="C62" s="81" t="str">
        <f t="shared" si="8"/>
        <v/>
      </c>
      <c r="D62" s="80" t="str">
        <f t="shared" ca="1" si="9"/>
        <v/>
      </c>
      <c r="E62" s="300" t="str">
        <f t="shared" ca="1" si="6"/>
        <v/>
      </c>
      <c r="F62" s="25" t="str">
        <f t="shared" si="10"/>
        <v/>
      </c>
      <c r="G62" s="81" t="str">
        <f t="shared" si="11"/>
        <v/>
      </c>
      <c r="H62" s="80" t="str">
        <f t="shared" ca="1" si="12"/>
        <v/>
      </c>
    </row>
    <row r="63" spans="2:8">
      <c r="B63" s="25" t="str">
        <f t="shared" si="7"/>
        <v/>
      </c>
      <c r="C63" s="81" t="str">
        <f t="shared" si="8"/>
        <v/>
      </c>
      <c r="D63" s="80" t="str">
        <f t="shared" ca="1" si="9"/>
        <v/>
      </c>
      <c r="E63" s="300" t="str">
        <f t="shared" ca="1" si="6"/>
        <v/>
      </c>
      <c r="F63" s="25" t="str">
        <f t="shared" si="10"/>
        <v/>
      </c>
      <c r="G63" s="81" t="str">
        <f t="shared" si="11"/>
        <v/>
      </c>
      <c r="H63" s="80" t="str">
        <f t="shared" ca="1" si="12"/>
        <v/>
      </c>
    </row>
    <row r="64" spans="2:8">
      <c r="B64" s="25" t="str">
        <f t="shared" si="7"/>
        <v/>
      </c>
      <c r="C64" s="81" t="str">
        <f t="shared" si="8"/>
        <v/>
      </c>
      <c r="D64" s="80" t="str">
        <f t="shared" ca="1" si="9"/>
        <v/>
      </c>
      <c r="E64" s="300" t="str">
        <f t="shared" ca="1" si="6"/>
        <v/>
      </c>
      <c r="F64" s="25" t="str">
        <f t="shared" si="10"/>
        <v/>
      </c>
      <c r="G64" s="81" t="str">
        <f t="shared" si="11"/>
        <v/>
      </c>
      <c r="H64" s="80" t="str">
        <f t="shared" ca="1" si="12"/>
        <v/>
      </c>
    </row>
    <row r="65" spans="2:8">
      <c r="B65" s="25" t="str">
        <f t="shared" si="7"/>
        <v/>
      </c>
      <c r="C65" s="81" t="str">
        <f t="shared" si="8"/>
        <v/>
      </c>
      <c r="D65" s="80" t="str">
        <f t="shared" ca="1" si="9"/>
        <v/>
      </c>
      <c r="E65" s="300" t="str">
        <f t="shared" ca="1" si="6"/>
        <v/>
      </c>
      <c r="F65" s="25" t="str">
        <f t="shared" si="10"/>
        <v/>
      </c>
      <c r="G65" s="81" t="str">
        <f t="shared" si="11"/>
        <v/>
      </c>
      <c r="H65" s="80" t="str">
        <f t="shared" ca="1" si="12"/>
        <v/>
      </c>
    </row>
    <row r="66" spans="2:8">
      <c r="B66" s="25" t="str">
        <f t="shared" si="7"/>
        <v/>
      </c>
      <c r="C66" s="81" t="str">
        <f t="shared" si="8"/>
        <v/>
      </c>
      <c r="D66" s="80" t="str">
        <f t="shared" ca="1" si="9"/>
        <v/>
      </c>
      <c r="E66" s="300" t="str">
        <f t="shared" ca="1" si="6"/>
        <v/>
      </c>
      <c r="F66" s="25" t="str">
        <f t="shared" si="10"/>
        <v/>
      </c>
      <c r="G66" s="81" t="str">
        <f t="shared" si="11"/>
        <v/>
      </c>
      <c r="H66" s="80" t="str">
        <f t="shared" ca="1" si="12"/>
        <v/>
      </c>
    </row>
    <row r="67" spans="2:8">
      <c r="B67" s="25" t="str">
        <f t="shared" si="7"/>
        <v/>
      </c>
      <c r="C67" s="81" t="str">
        <f t="shared" si="8"/>
        <v/>
      </c>
      <c r="D67" s="80" t="str">
        <f t="shared" ca="1" si="9"/>
        <v/>
      </c>
      <c r="E67" s="300" t="str">
        <f t="shared" ca="1" si="6"/>
        <v/>
      </c>
      <c r="F67" s="25" t="str">
        <f t="shared" si="10"/>
        <v/>
      </c>
      <c r="G67" s="81" t="str">
        <f t="shared" si="11"/>
        <v/>
      </c>
      <c r="H67" s="80" t="str">
        <f t="shared" ca="1" si="12"/>
        <v/>
      </c>
    </row>
    <row r="68" spans="2:8">
      <c r="B68" s="25" t="str">
        <f t="shared" si="7"/>
        <v/>
      </c>
      <c r="C68" s="81" t="str">
        <f t="shared" si="8"/>
        <v/>
      </c>
      <c r="D68" s="80" t="str">
        <f t="shared" ca="1" si="9"/>
        <v/>
      </c>
      <c r="E68" s="300" t="str">
        <f t="shared" ca="1" si="6"/>
        <v/>
      </c>
      <c r="F68" s="25" t="str">
        <f t="shared" si="10"/>
        <v/>
      </c>
      <c r="G68" s="81" t="str">
        <f t="shared" si="11"/>
        <v/>
      </c>
      <c r="H68" s="80" t="str">
        <f t="shared" ca="1" si="12"/>
        <v/>
      </c>
    </row>
    <row r="69" spans="2:8">
      <c r="B69" s="25" t="str">
        <f t="shared" si="7"/>
        <v/>
      </c>
      <c r="C69" s="81" t="str">
        <f t="shared" si="8"/>
        <v/>
      </c>
      <c r="D69" s="80" t="str">
        <f t="shared" ca="1" si="9"/>
        <v/>
      </c>
      <c r="E69" s="300" t="str">
        <f t="shared" ca="1" si="6"/>
        <v/>
      </c>
      <c r="F69" s="25" t="str">
        <f t="shared" si="10"/>
        <v/>
      </c>
      <c r="G69" s="81" t="str">
        <f t="shared" si="11"/>
        <v/>
      </c>
      <c r="H69" s="80" t="str">
        <f t="shared" ca="1" si="12"/>
        <v/>
      </c>
    </row>
    <row r="70" spans="2:8">
      <c r="B70" s="25" t="str">
        <f t="shared" si="7"/>
        <v/>
      </c>
      <c r="C70" s="81" t="str">
        <f t="shared" si="8"/>
        <v/>
      </c>
      <c r="D70" s="80" t="str">
        <f t="shared" ca="1" si="9"/>
        <v/>
      </c>
      <c r="E70" s="300" t="str">
        <f t="shared" ca="1" si="6"/>
        <v/>
      </c>
      <c r="F70" s="25" t="str">
        <f t="shared" si="10"/>
        <v/>
      </c>
      <c r="G70" s="81" t="str">
        <f t="shared" si="11"/>
        <v/>
      </c>
      <c r="H70" s="80" t="str">
        <f t="shared" ca="1" si="12"/>
        <v/>
      </c>
    </row>
    <row r="71" spans="2:8">
      <c r="B71" s="25" t="str">
        <f t="shared" ref="B71:B102" si="13">IF(ROW()-6&lt;=$D$1,VLOOKUP(ROW()-6,試算借,5,FALSE),"")</f>
        <v/>
      </c>
      <c r="C71" s="81" t="str">
        <f t="shared" ref="C71:C102" si="14">IF(ROW()-6&lt;=$D$1,VLOOKUP(ROW()-6,試算借,7,FALSE),IF(ROW()-7=MAX($D$1,$H$1),"合計",""))</f>
        <v/>
      </c>
      <c r="D71" s="80" t="str">
        <f t="shared" ref="D71:D102" ca="1" si="15">IF(ROW()-6&lt;=$D$1,VLOOKUP(ROW()-6,試算借,9,FALSE),IF(ROW()-7=MAX($D$1,$H$1),SUM(OFFSET($D$7,0,0,ROW()-7,1)),""))</f>
        <v/>
      </c>
      <c r="E71" s="300" t="str">
        <f t="shared" ca="1" si="6"/>
        <v/>
      </c>
      <c r="F71" s="25" t="str">
        <f t="shared" ref="F71:F102" si="16">IF(ROW()-6&lt;=$H$1,VLOOKUP(ROW()-6,試算貸,3,FALSE),"")</f>
        <v/>
      </c>
      <c r="G71" s="81" t="str">
        <f t="shared" ref="G71:G102" si="17">IF(ROW()-6&lt;=$H$1,VLOOKUP(ROW()-6,試算貸,5,FALSE),IF(ROW()-7=MAX($D$1,$H$1),"合計",""))</f>
        <v/>
      </c>
      <c r="H71" s="80" t="str">
        <f t="shared" ref="H71:H102" ca="1" si="18">IF(ROW()-6&lt;=$H$1,VLOOKUP(ROW()-6,試算貸,7,FALSE),IF(ROW()-7=MAX($D$1,$H$1),SUM(OFFSET($H$7,0,0,ROW()-7,1)),""))</f>
        <v/>
      </c>
    </row>
    <row r="72" spans="2:8">
      <c r="B72" s="25" t="str">
        <f t="shared" si="13"/>
        <v/>
      </c>
      <c r="C72" s="81" t="str">
        <f t="shared" si="14"/>
        <v/>
      </c>
      <c r="D72" s="80" t="str">
        <f t="shared" ca="1" si="15"/>
        <v/>
      </c>
      <c r="E72" s="300" t="str">
        <f t="shared" ref="E72:E135" ca="1" si="19">D72&amp;F72</f>
        <v/>
      </c>
      <c r="F72" s="25" t="str">
        <f t="shared" si="16"/>
        <v/>
      </c>
      <c r="G72" s="81" t="str">
        <f t="shared" si="17"/>
        <v/>
      </c>
      <c r="H72" s="80" t="str">
        <f t="shared" ca="1" si="18"/>
        <v/>
      </c>
    </row>
    <row r="73" spans="2:8">
      <c r="B73" s="25" t="str">
        <f t="shared" si="13"/>
        <v/>
      </c>
      <c r="C73" s="81" t="str">
        <f t="shared" si="14"/>
        <v/>
      </c>
      <c r="D73" s="80" t="str">
        <f t="shared" ca="1" si="15"/>
        <v/>
      </c>
      <c r="E73" s="300" t="str">
        <f t="shared" ca="1" si="19"/>
        <v/>
      </c>
      <c r="F73" s="25" t="str">
        <f t="shared" si="16"/>
        <v/>
      </c>
      <c r="G73" s="81" t="str">
        <f t="shared" si="17"/>
        <v/>
      </c>
      <c r="H73" s="80" t="str">
        <f t="shared" ca="1" si="18"/>
        <v/>
      </c>
    </row>
    <row r="74" spans="2:8">
      <c r="B74" s="25" t="str">
        <f t="shared" si="13"/>
        <v/>
      </c>
      <c r="C74" s="81" t="str">
        <f t="shared" si="14"/>
        <v/>
      </c>
      <c r="D74" s="80" t="str">
        <f t="shared" ca="1" si="15"/>
        <v/>
      </c>
      <c r="E74" s="300" t="str">
        <f t="shared" ca="1" si="19"/>
        <v/>
      </c>
      <c r="F74" s="25" t="str">
        <f t="shared" si="16"/>
        <v/>
      </c>
      <c r="G74" s="81" t="str">
        <f t="shared" si="17"/>
        <v/>
      </c>
      <c r="H74" s="80" t="str">
        <f t="shared" ca="1" si="18"/>
        <v/>
      </c>
    </row>
    <row r="75" spans="2:8">
      <c r="B75" s="25" t="str">
        <f t="shared" si="13"/>
        <v/>
      </c>
      <c r="C75" s="81" t="str">
        <f t="shared" si="14"/>
        <v/>
      </c>
      <c r="D75" s="80" t="str">
        <f t="shared" ca="1" si="15"/>
        <v/>
      </c>
      <c r="E75" s="300" t="str">
        <f t="shared" ca="1" si="19"/>
        <v/>
      </c>
      <c r="F75" s="25" t="str">
        <f t="shared" si="16"/>
        <v/>
      </c>
      <c r="G75" s="81" t="str">
        <f t="shared" si="17"/>
        <v/>
      </c>
      <c r="H75" s="80" t="str">
        <f t="shared" ca="1" si="18"/>
        <v/>
      </c>
    </row>
    <row r="76" spans="2:8">
      <c r="B76" s="25" t="str">
        <f t="shared" si="13"/>
        <v/>
      </c>
      <c r="C76" s="81" t="str">
        <f t="shared" si="14"/>
        <v/>
      </c>
      <c r="D76" s="80" t="str">
        <f t="shared" ca="1" si="15"/>
        <v/>
      </c>
      <c r="E76" s="300" t="str">
        <f t="shared" ca="1" si="19"/>
        <v/>
      </c>
      <c r="F76" s="25" t="str">
        <f t="shared" si="16"/>
        <v/>
      </c>
      <c r="G76" s="81" t="str">
        <f t="shared" si="17"/>
        <v/>
      </c>
      <c r="H76" s="80" t="str">
        <f t="shared" ca="1" si="18"/>
        <v/>
      </c>
    </row>
    <row r="77" spans="2:8">
      <c r="B77" s="25" t="str">
        <f t="shared" si="13"/>
        <v/>
      </c>
      <c r="C77" s="81" t="str">
        <f t="shared" si="14"/>
        <v/>
      </c>
      <c r="D77" s="80" t="str">
        <f t="shared" ca="1" si="15"/>
        <v/>
      </c>
      <c r="E77" s="300" t="str">
        <f t="shared" ca="1" si="19"/>
        <v/>
      </c>
      <c r="F77" s="25" t="str">
        <f t="shared" si="16"/>
        <v/>
      </c>
      <c r="G77" s="81" t="str">
        <f t="shared" si="17"/>
        <v/>
      </c>
      <c r="H77" s="80" t="str">
        <f t="shared" ca="1" si="18"/>
        <v/>
      </c>
    </row>
    <row r="78" spans="2:8">
      <c r="B78" s="25" t="str">
        <f t="shared" si="13"/>
        <v/>
      </c>
      <c r="C78" s="81" t="str">
        <f t="shared" si="14"/>
        <v/>
      </c>
      <c r="D78" s="80" t="str">
        <f t="shared" ca="1" si="15"/>
        <v/>
      </c>
      <c r="E78" s="300" t="str">
        <f t="shared" ca="1" si="19"/>
        <v/>
      </c>
      <c r="F78" s="25" t="str">
        <f t="shared" si="16"/>
        <v/>
      </c>
      <c r="G78" s="81" t="str">
        <f t="shared" si="17"/>
        <v/>
      </c>
      <c r="H78" s="80" t="str">
        <f t="shared" ca="1" si="18"/>
        <v/>
      </c>
    </row>
    <row r="79" spans="2:8">
      <c r="B79" s="25" t="str">
        <f t="shared" si="13"/>
        <v/>
      </c>
      <c r="C79" s="81" t="str">
        <f t="shared" si="14"/>
        <v/>
      </c>
      <c r="D79" s="80" t="str">
        <f t="shared" ca="1" si="15"/>
        <v/>
      </c>
      <c r="E79" s="300" t="str">
        <f t="shared" ca="1" si="19"/>
        <v/>
      </c>
      <c r="F79" s="25" t="str">
        <f t="shared" si="16"/>
        <v/>
      </c>
      <c r="G79" s="81" t="str">
        <f t="shared" si="17"/>
        <v/>
      </c>
      <c r="H79" s="80" t="str">
        <f t="shared" ca="1" si="18"/>
        <v/>
      </c>
    </row>
    <row r="80" spans="2:8">
      <c r="B80" s="25" t="str">
        <f t="shared" si="13"/>
        <v/>
      </c>
      <c r="C80" s="81" t="str">
        <f t="shared" si="14"/>
        <v/>
      </c>
      <c r="D80" s="80" t="str">
        <f t="shared" ca="1" si="15"/>
        <v/>
      </c>
      <c r="E80" s="300" t="str">
        <f t="shared" ca="1" si="19"/>
        <v/>
      </c>
      <c r="F80" s="25" t="str">
        <f t="shared" si="16"/>
        <v/>
      </c>
      <c r="G80" s="81" t="str">
        <f t="shared" si="17"/>
        <v/>
      </c>
      <c r="H80" s="80" t="str">
        <f t="shared" ca="1" si="18"/>
        <v/>
      </c>
    </row>
    <row r="81" spans="2:8">
      <c r="B81" s="25" t="str">
        <f t="shared" si="13"/>
        <v/>
      </c>
      <c r="C81" s="81" t="str">
        <f t="shared" si="14"/>
        <v/>
      </c>
      <c r="D81" s="80" t="str">
        <f t="shared" ca="1" si="15"/>
        <v/>
      </c>
      <c r="E81" s="300" t="str">
        <f t="shared" ca="1" si="19"/>
        <v/>
      </c>
      <c r="F81" s="25" t="str">
        <f t="shared" si="16"/>
        <v/>
      </c>
      <c r="G81" s="81" t="str">
        <f t="shared" si="17"/>
        <v/>
      </c>
      <c r="H81" s="80" t="str">
        <f t="shared" ca="1" si="18"/>
        <v/>
      </c>
    </row>
    <row r="82" spans="2:8">
      <c r="B82" s="25" t="str">
        <f t="shared" si="13"/>
        <v/>
      </c>
      <c r="C82" s="81" t="str">
        <f t="shared" si="14"/>
        <v/>
      </c>
      <c r="D82" s="80" t="str">
        <f t="shared" ca="1" si="15"/>
        <v/>
      </c>
      <c r="E82" s="300" t="str">
        <f t="shared" ca="1" si="19"/>
        <v/>
      </c>
      <c r="F82" s="25" t="str">
        <f t="shared" si="16"/>
        <v/>
      </c>
      <c r="G82" s="81" t="str">
        <f t="shared" si="17"/>
        <v/>
      </c>
      <c r="H82" s="80" t="str">
        <f t="shared" ca="1" si="18"/>
        <v/>
      </c>
    </row>
    <row r="83" spans="2:8">
      <c r="B83" s="25" t="str">
        <f t="shared" si="13"/>
        <v/>
      </c>
      <c r="C83" s="81" t="str">
        <f t="shared" si="14"/>
        <v/>
      </c>
      <c r="D83" s="80" t="str">
        <f t="shared" ca="1" si="15"/>
        <v/>
      </c>
      <c r="E83" s="300" t="str">
        <f t="shared" ca="1" si="19"/>
        <v/>
      </c>
      <c r="F83" s="25" t="str">
        <f t="shared" si="16"/>
        <v/>
      </c>
      <c r="G83" s="81" t="str">
        <f t="shared" si="17"/>
        <v/>
      </c>
      <c r="H83" s="80" t="str">
        <f t="shared" ca="1" si="18"/>
        <v/>
      </c>
    </row>
    <row r="84" spans="2:8">
      <c r="B84" s="25" t="str">
        <f t="shared" si="13"/>
        <v/>
      </c>
      <c r="C84" s="81" t="str">
        <f t="shared" si="14"/>
        <v/>
      </c>
      <c r="D84" s="80" t="str">
        <f t="shared" ca="1" si="15"/>
        <v/>
      </c>
      <c r="E84" s="300" t="str">
        <f t="shared" ca="1" si="19"/>
        <v/>
      </c>
      <c r="F84" s="25" t="str">
        <f t="shared" si="16"/>
        <v/>
      </c>
      <c r="G84" s="81" t="str">
        <f t="shared" si="17"/>
        <v/>
      </c>
      <c r="H84" s="80" t="str">
        <f t="shared" ca="1" si="18"/>
        <v/>
      </c>
    </row>
    <row r="85" spans="2:8">
      <c r="B85" s="25" t="str">
        <f t="shared" si="13"/>
        <v/>
      </c>
      <c r="C85" s="81" t="str">
        <f t="shared" si="14"/>
        <v/>
      </c>
      <c r="D85" s="80" t="str">
        <f t="shared" ca="1" si="15"/>
        <v/>
      </c>
      <c r="E85" s="300" t="str">
        <f t="shared" ca="1" si="19"/>
        <v/>
      </c>
      <c r="F85" s="25" t="str">
        <f t="shared" si="16"/>
        <v/>
      </c>
      <c r="G85" s="81" t="str">
        <f t="shared" si="17"/>
        <v/>
      </c>
      <c r="H85" s="80" t="str">
        <f t="shared" ca="1" si="18"/>
        <v/>
      </c>
    </row>
    <row r="86" spans="2:8">
      <c r="B86" s="25" t="str">
        <f t="shared" si="13"/>
        <v/>
      </c>
      <c r="C86" s="81" t="str">
        <f t="shared" si="14"/>
        <v/>
      </c>
      <c r="D86" s="80" t="str">
        <f t="shared" ca="1" si="15"/>
        <v/>
      </c>
      <c r="E86" s="300" t="str">
        <f t="shared" ca="1" si="19"/>
        <v/>
      </c>
      <c r="F86" s="25" t="str">
        <f t="shared" si="16"/>
        <v/>
      </c>
      <c r="G86" s="81" t="str">
        <f t="shared" si="17"/>
        <v/>
      </c>
      <c r="H86" s="80" t="str">
        <f t="shared" ca="1" si="18"/>
        <v/>
      </c>
    </row>
    <row r="87" spans="2:8">
      <c r="B87" s="25" t="str">
        <f t="shared" si="13"/>
        <v/>
      </c>
      <c r="C87" s="81" t="str">
        <f t="shared" si="14"/>
        <v/>
      </c>
      <c r="D87" s="80" t="str">
        <f t="shared" ca="1" si="15"/>
        <v/>
      </c>
      <c r="E87" s="300" t="str">
        <f t="shared" ca="1" si="19"/>
        <v/>
      </c>
      <c r="F87" s="25" t="str">
        <f t="shared" si="16"/>
        <v/>
      </c>
      <c r="G87" s="81" t="str">
        <f t="shared" si="17"/>
        <v/>
      </c>
      <c r="H87" s="80" t="str">
        <f t="shared" ca="1" si="18"/>
        <v/>
      </c>
    </row>
    <row r="88" spans="2:8">
      <c r="B88" s="25" t="str">
        <f t="shared" si="13"/>
        <v/>
      </c>
      <c r="C88" s="81" t="str">
        <f t="shared" si="14"/>
        <v/>
      </c>
      <c r="D88" s="80" t="str">
        <f t="shared" ca="1" si="15"/>
        <v/>
      </c>
      <c r="E88" s="300" t="str">
        <f t="shared" ca="1" si="19"/>
        <v/>
      </c>
      <c r="F88" s="25" t="str">
        <f t="shared" si="16"/>
        <v/>
      </c>
      <c r="G88" s="81" t="str">
        <f t="shared" si="17"/>
        <v/>
      </c>
      <c r="H88" s="80" t="str">
        <f t="shared" ca="1" si="18"/>
        <v/>
      </c>
    </row>
    <row r="89" spans="2:8">
      <c r="B89" s="25" t="str">
        <f t="shared" si="13"/>
        <v/>
      </c>
      <c r="C89" s="81" t="str">
        <f t="shared" si="14"/>
        <v/>
      </c>
      <c r="D89" s="80" t="str">
        <f t="shared" ca="1" si="15"/>
        <v/>
      </c>
      <c r="E89" s="300" t="str">
        <f t="shared" ca="1" si="19"/>
        <v/>
      </c>
      <c r="F89" s="25" t="str">
        <f t="shared" si="16"/>
        <v/>
      </c>
      <c r="G89" s="81" t="str">
        <f t="shared" si="17"/>
        <v/>
      </c>
      <c r="H89" s="80" t="str">
        <f t="shared" ca="1" si="18"/>
        <v/>
      </c>
    </row>
    <row r="90" spans="2:8">
      <c r="B90" s="25" t="str">
        <f t="shared" si="13"/>
        <v/>
      </c>
      <c r="C90" s="81" t="str">
        <f t="shared" si="14"/>
        <v/>
      </c>
      <c r="D90" s="80" t="str">
        <f t="shared" ca="1" si="15"/>
        <v/>
      </c>
      <c r="E90" s="300" t="str">
        <f t="shared" ca="1" si="19"/>
        <v/>
      </c>
      <c r="F90" s="25" t="str">
        <f t="shared" si="16"/>
        <v/>
      </c>
      <c r="G90" s="81" t="str">
        <f t="shared" si="17"/>
        <v/>
      </c>
      <c r="H90" s="80" t="str">
        <f t="shared" ca="1" si="18"/>
        <v/>
      </c>
    </row>
    <row r="91" spans="2:8">
      <c r="B91" s="25" t="str">
        <f t="shared" si="13"/>
        <v/>
      </c>
      <c r="C91" s="81" t="str">
        <f t="shared" si="14"/>
        <v/>
      </c>
      <c r="D91" s="80" t="str">
        <f t="shared" ca="1" si="15"/>
        <v/>
      </c>
      <c r="E91" s="300" t="str">
        <f t="shared" ca="1" si="19"/>
        <v/>
      </c>
      <c r="F91" s="25" t="str">
        <f t="shared" si="16"/>
        <v/>
      </c>
      <c r="G91" s="81" t="str">
        <f t="shared" si="17"/>
        <v/>
      </c>
      <c r="H91" s="80" t="str">
        <f t="shared" ca="1" si="18"/>
        <v/>
      </c>
    </row>
    <row r="92" spans="2:8">
      <c r="B92" s="25" t="str">
        <f t="shared" si="13"/>
        <v/>
      </c>
      <c r="C92" s="81" t="str">
        <f t="shared" si="14"/>
        <v/>
      </c>
      <c r="D92" s="80" t="str">
        <f t="shared" ca="1" si="15"/>
        <v/>
      </c>
      <c r="E92" s="300" t="str">
        <f t="shared" ca="1" si="19"/>
        <v/>
      </c>
      <c r="F92" s="25" t="str">
        <f t="shared" si="16"/>
        <v/>
      </c>
      <c r="G92" s="81" t="str">
        <f t="shared" si="17"/>
        <v/>
      </c>
      <c r="H92" s="80" t="str">
        <f t="shared" ca="1" si="18"/>
        <v/>
      </c>
    </row>
    <row r="93" spans="2:8">
      <c r="B93" s="25" t="str">
        <f t="shared" si="13"/>
        <v/>
      </c>
      <c r="C93" s="81" t="str">
        <f t="shared" si="14"/>
        <v/>
      </c>
      <c r="D93" s="80" t="str">
        <f t="shared" ca="1" si="15"/>
        <v/>
      </c>
      <c r="E93" s="300" t="str">
        <f t="shared" ca="1" si="19"/>
        <v/>
      </c>
      <c r="F93" s="25" t="str">
        <f t="shared" si="16"/>
        <v/>
      </c>
      <c r="G93" s="81" t="str">
        <f t="shared" si="17"/>
        <v/>
      </c>
      <c r="H93" s="80" t="str">
        <f t="shared" ca="1" si="18"/>
        <v/>
      </c>
    </row>
    <row r="94" spans="2:8">
      <c r="B94" s="25" t="str">
        <f t="shared" si="13"/>
        <v/>
      </c>
      <c r="C94" s="81" t="str">
        <f t="shared" si="14"/>
        <v/>
      </c>
      <c r="D94" s="80" t="str">
        <f t="shared" ca="1" si="15"/>
        <v/>
      </c>
      <c r="E94" s="300" t="str">
        <f t="shared" ca="1" si="19"/>
        <v/>
      </c>
      <c r="F94" s="25" t="str">
        <f t="shared" si="16"/>
        <v/>
      </c>
      <c r="G94" s="81" t="str">
        <f t="shared" si="17"/>
        <v/>
      </c>
      <c r="H94" s="80" t="str">
        <f t="shared" ca="1" si="18"/>
        <v/>
      </c>
    </row>
    <row r="95" spans="2:8">
      <c r="B95" s="25" t="str">
        <f t="shared" si="13"/>
        <v/>
      </c>
      <c r="C95" s="81" t="str">
        <f t="shared" si="14"/>
        <v/>
      </c>
      <c r="D95" s="80" t="str">
        <f t="shared" ca="1" si="15"/>
        <v/>
      </c>
      <c r="E95" s="300" t="str">
        <f t="shared" ca="1" si="19"/>
        <v/>
      </c>
      <c r="F95" s="25" t="str">
        <f t="shared" si="16"/>
        <v/>
      </c>
      <c r="G95" s="81" t="str">
        <f t="shared" si="17"/>
        <v/>
      </c>
      <c r="H95" s="80" t="str">
        <f t="shared" ca="1" si="18"/>
        <v/>
      </c>
    </row>
    <row r="96" spans="2:8">
      <c r="B96" s="25" t="str">
        <f t="shared" si="13"/>
        <v/>
      </c>
      <c r="C96" s="81" t="str">
        <f t="shared" si="14"/>
        <v/>
      </c>
      <c r="D96" s="80" t="str">
        <f t="shared" ca="1" si="15"/>
        <v/>
      </c>
      <c r="E96" s="300" t="str">
        <f t="shared" ca="1" si="19"/>
        <v/>
      </c>
      <c r="F96" s="25" t="str">
        <f t="shared" si="16"/>
        <v/>
      </c>
      <c r="G96" s="81" t="str">
        <f t="shared" si="17"/>
        <v/>
      </c>
      <c r="H96" s="80" t="str">
        <f t="shared" ca="1" si="18"/>
        <v/>
      </c>
    </row>
    <row r="97" spans="2:8">
      <c r="B97" s="25" t="str">
        <f t="shared" si="13"/>
        <v/>
      </c>
      <c r="C97" s="81" t="str">
        <f t="shared" si="14"/>
        <v/>
      </c>
      <c r="D97" s="80" t="str">
        <f t="shared" ca="1" si="15"/>
        <v/>
      </c>
      <c r="E97" s="300" t="str">
        <f t="shared" ca="1" si="19"/>
        <v/>
      </c>
      <c r="F97" s="25" t="str">
        <f t="shared" si="16"/>
        <v/>
      </c>
      <c r="G97" s="81" t="str">
        <f t="shared" si="17"/>
        <v/>
      </c>
      <c r="H97" s="80" t="str">
        <f t="shared" ca="1" si="18"/>
        <v/>
      </c>
    </row>
    <row r="98" spans="2:8">
      <c r="B98" s="25" t="str">
        <f t="shared" si="13"/>
        <v/>
      </c>
      <c r="C98" s="81" t="str">
        <f t="shared" si="14"/>
        <v/>
      </c>
      <c r="D98" s="80" t="str">
        <f t="shared" ca="1" si="15"/>
        <v/>
      </c>
      <c r="E98" s="300" t="str">
        <f t="shared" ca="1" si="19"/>
        <v/>
      </c>
      <c r="F98" s="25" t="str">
        <f t="shared" si="16"/>
        <v/>
      </c>
      <c r="G98" s="81" t="str">
        <f t="shared" si="17"/>
        <v/>
      </c>
      <c r="H98" s="80" t="str">
        <f t="shared" ca="1" si="18"/>
        <v/>
      </c>
    </row>
    <row r="99" spans="2:8">
      <c r="B99" s="25" t="str">
        <f t="shared" si="13"/>
        <v/>
      </c>
      <c r="C99" s="81" t="str">
        <f t="shared" si="14"/>
        <v/>
      </c>
      <c r="D99" s="80" t="str">
        <f t="shared" ca="1" si="15"/>
        <v/>
      </c>
      <c r="E99" s="300" t="str">
        <f t="shared" ca="1" si="19"/>
        <v/>
      </c>
      <c r="F99" s="25" t="str">
        <f t="shared" si="16"/>
        <v/>
      </c>
      <c r="G99" s="81" t="str">
        <f t="shared" si="17"/>
        <v/>
      </c>
      <c r="H99" s="80" t="str">
        <f t="shared" ca="1" si="18"/>
        <v/>
      </c>
    </row>
    <row r="100" spans="2:8">
      <c r="B100" s="25" t="str">
        <f t="shared" si="13"/>
        <v/>
      </c>
      <c r="C100" s="81" t="str">
        <f t="shared" si="14"/>
        <v/>
      </c>
      <c r="D100" s="80" t="str">
        <f t="shared" ca="1" si="15"/>
        <v/>
      </c>
      <c r="E100" s="300" t="str">
        <f t="shared" ca="1" si="19"/>
        <v/>
      </c>
      <c r="F100" s="25" t="str">
        <f t="shared" si="16"/>
        <v/>
      </c>
      <c r="G100" s="81" t="str">
        <f t="shared" si="17"/>
        <v/>
      </c>
      <c r="H100" s="80" t="str">
        <f t="shared" ca="1" si="18"/>
        <v/>
      </c>
    </row>
    <row r="101" spans="2:8">
      <c r="B101" s="25" t="str">
        <f t="shared" si="13"/>
        <v/>
      </c>
      <c r="C101" s="81" t="str">
        <f t="shared" si="14"/>
        <v/>
      </c>
      <c r="D101" s="80" t="str">
        <f t="shared" ca="1" si="15"/>
        <v/>
      </c>
      <c r="E101" s="300" t="str">
        <f t="shared" ca="1" si="19"/>
        <v/>
      </c>
      <c r="F101" s="25" t="str">
        <f t="shared" si="16"/>
        <v/>
      </c>
      <c r="G101" s="81" t="str">
        <f t="shared" si="17"/>
        <v/>
      </c>
      <c r="H101" s="80" t="str">
        <f t="shared" ca="1" si="18"/>
        <v/>
      </c>
    </row>
    <row r="102" spans="2:8">
      <c r="B102" s="25" t="str">
        <f t="shared" si="13"/>
        <v/>
      </c>
      <c r="C102" s="81" t="str">
        <f t="shared" si="14"/>
        <v/>
      </c>
      <c r="D102" s="80" t="str">
        <f t="shared" ca="1" si="15"/>
        <v/>
      </c>
      <c r="E102" s="300" t="str">
        <f t="shared" ca="1" si="19"/>
        <v/>
      </c>
      <c r="F102" s="25" t="str">
        <f t="shared" si="16"/>
        <v/>
      </c>
      <c r="G102" s="81" t="str">
        <f t="shared" si="17"/>
        <v/>
      </c>
      <c r="H102" s="80" t="str">
        <f t="shared" ca="1" si="18"/>
        <v/>
      </c>
    </row>
    <row r="103" spans="2:8">
      <c r="B103" s="25" t="str">
        <f t="shared" ref="B103:B134" si="20">IF(ROW()-6&lt;=$D$1,VLOOKUP(ROW()-6,試算借,5,FALSE),"")</f>
        <v/>
      </c>
      <c r="C103" s="81" t="str">
        <f t="shared" ref="C103:C134" si="21">IF(ROW()-6&lt;=$D$1,VLOOKUP(ROW()-6,試算借,7,FALSE),IF(ROW()-7=MAX($D$1,$H$1),"合計",""))</f>
        <v/>
      </c>
      <c r="D103" s="80" t="str">
        <f t="shared" ref="D103:D134" ca="1" si="22">IF(ROW()-6&lt;=$D$1,VLOOKUP(ROW()-6,試算借,9,FALSE),IF(ROW()-7=MAX($D$1,$H$1),SUM(OFFSET($D$7,0,0,ROW()-7,1)),""))</f>
        <v/>
      </c>
      <c r="E103" s="300" t="str">
        <f t="shared" ca="1" si="19"/>
        <v/>
      </c>
      <c r="F103" s="25" t="str">
        <f t="shared" ref="F103:F134" si="23">IF(ROW()-6&lt;=$H$1,VLOOKUP(ROW()-6,試算貸,3,FALSE),"")</f>
        <v/>
      </c>
      <c r="G103" s="81" t="str">
        <f t="shared" ref="G103:G134" si="24">IF(ROW()-6&lt;=$H$1,VLOOKUP(ROW()-6,試算貸,5,FALSE),IF(ROW()-7=MAX($D$1,$H$1),"合計",""))</f>
        <v/>
      </c>
      <c r="H103" s="80" t="str">
        <f t="shared" ref="H103:H134" ca="1" si="25">IF(ROW()-6&lt;=$H$1,VLOOKUP(ROW()-6,試算貸,7,FALSE),IF(ROW()-7=MAX($D$1,$H$1),SUM(OFFSET($H$7,0,0,ROW()-7,1)),""))</f>
        <v/>
      </c>
    </row>
    <row r="104" spans="2:8">
      <c r="B104" s="25" t="str">
        <f t="shared" si="20"/>
        <v/>
      </c>
      <c r="C104" s="81" t="str">
        <f t="shared" si="21"/>
        <v/>
      </c>
      <c r="D104" s="80" t="str">
        <f t="shared" ca="1" si="22"/>
        <v/>
      </c>
      <c r="E104" s="300" t="str">
        <f t="shared" ca="1" si="19"/>
        <v/>
      </c>
      <c r="F104" s="25" t="str">
        <f t="shared" si="23"/>
        <v/>
      </c>
      <c r="G104" s="81" t="str">
        <f t="shared" si="24"/>
        <v/>
      </c>
      <c r="H104" s="80" t="str">
        <f t="shared" ca="1" si="25"/>
        <v/>
      </c>
    </row>
    <row r="105" spans="2:8">
      <c r="B105" s="25" t="str">
        <f t="shared" si="20"/>
        <v/>
      </c>
      <c r="C105" s="81" t="str">
        <f t="shared" si="21"/>
        <v/>
      </c>
      <c r="D105" s="80" t="str">
        <f t="shared" ca="1" si="22"/>
        <v/>
      </c>
      <c r="E105" s="300" t="str">
        <f t="shared" ca="1" si="19"/>
        <v/>
      </c>
      <c r="F105" s="25" t="str">
        <f t="shared" si="23"/>
        <v/>
      </c>
      <c r="G105" s="81" t="str">
        <f t="shared" si="24"/>
        <v/>
      </c>
      <c r="H105" s="80" t="str">
        <f t="shared" ca="1" si="25"/>
        <v/>
      </c>
    </row>
    <row r="106" spans="2:8">
      <c r="B106" s="25" t="str">
        <f t="shared" si="20"/>
        <v/>
      </c>
      <c r="C106" s="81" t="str">
        <f t="shared" si="21"/>
        <v/>
      </c>
      <c r="D106" s="80" t="str">
        <f t="shared" ca="1" si="22"/>
        <v/>
      </c>
      <c r="E106" s="300" t="str">
        <f t="shared" ca="1" si="19"/>
        <v/>
      </c>
      <c r="F106" s="25" t="str">
        <f t="shared" si="23"/>
        <v/>
      </c>
      <c r="G106" s="81" t="str">
        <f t="shared" si="24"/>
        <v/>
      </c>
      <c r="H106" s="80" t="str">
        <f t="shared" ca="1" si="25"/>
        <v/>
      </c>
    </row>
    <row r="107" spans="2:8">
      <c r="B107" s="25" t="str">
        <f t="shared" si="20"/>
        <v/>
      </c>
      <c r="C107" s="81" t="str">
        <f t="shared" si="21"/>
        <v/>
      </c>
      <c r="D107" s="80" t="str">
        <f t="shared" ca="1" si="22"/>
        <v/>
      </c>
      <c r="E107" s="300" t="str">
        <f t="shared" ca="1" si="19"/>
        <v/>
      </c>
      <c r="F107" s="25" t="str">
        <f t="shared" si="23"/>
        <v/>
      </c>
      <c r="G107" s="81" t="str">
        <f t="shared" si="24"/>
        <v/>
      </c>
      <c r="H107" s="80" t="str">
        <f t="shared" ca="1" si="25"/>
        <v/>
      </c>
    </row>
    <row r="108" spans="2:8">
      <c r="B108" s="25" t="str">
        <f t="shared" si="20"/>
        <v/>
      </c>
      <c r="C108" s="81" t="str">
        <f t="shared" si="21"/>
        <v/>
      </c>
      <c r="D108" s="80" t="str">
        <f t="shared" ca="1" si="22"/>
        <v/>
      </c>
      <c r="E108" s="300" t="str">
        <f t="shared" ca="1" si="19"/>
        <v/>
      </c>
      <c r="F108" s="25" t="str">
        <f t="shared" si="23"/>
        <v/>
      </c>
      <c r="G108" s="81" t="str">
        <f t="shared" si="24"/>
        <v/>
      </c>
      <c r="H108" s="80" t="str">
        <f t="shared" ca="1" si="25"/>
        <v/>
      </c>
    </row>
    <row r="109" spans="2:8">
      <c r="B109" s="25" t="str">
        <f t="shared" si="20"/>
        <v/>
      </c>
      <c r="C109" s="81" t="str">
        <f t="shared" si="21"/>
        <v/>
      </c>
      <c r="D109" s="80" t="str">
        <f t="shared" ca="1" si="22"/>
        <v/>
      </c>
      <c r="E109" s="300" t="str">
        <f t="shared" ca="1" si="19"/>
        <v/>
      </c>
      <c r="F109" s="25" t="str">
        <f t="shared" si="23"/>
        <v/>
      </c>
      <c r="G109" s="81" t="str">
        <f t="shared" si="24"/>
        <v/>
      </c>
      <c r="H109" s="80" t="str">
        <f t="shared" ca="1" si="25"/>
        <v/>
      </c>
    </row>
    <row r="110" spans="2:8">
      <c r="B110" s="25" t="str">
        <f t="shared" si="20"/>
        <v/>
      </c>
      <c r="C110" s="81" t="str">
        <f t="shared" si="21"/>
        <v/>
      </c>
      <c r="D110" s="80" t="str">
        <f t="shared" ca="1" si="22"/>
        <v/>
      </c>
      <c r="E110" s="300" t="str">
        <f t="shared" ca="1" si="19"/>
        <v/>
      </c>
      <c r="F110" s="25" t="str">
        <f t="shared" si="23"/>
        <v/>
      </c>
      <c r="G110" s="81" t="str">
        <f t="shared" si="24"/>
        <v/>
      </c>
      <c r="H110" s="80" t="str">
        <f t="shared" ca="1" si="25"/>
        <v/>
      </c>
    </row>
    <row r="111" spans="2:8">
      <c r="B111" s="25" t="str">
        <f t="shared" si="20"/>
        <v/>
      </c>
      <c r="C111" s="81" t="str">
        <f t="shared" si="21"/>
        <v/>
      </c>
      <c r="D111" s="80" t="str">
        <f t="shared" ca="1" si="22"/>
        <v/>
      </c>
      <c r="E111" s="300" t="str">
        <f t="shared" ca="1" si="19"/>
        <v/>
      </c>
      <c r="F111" s="25" t="str">
        <f t="shared" si="23"/>
        <v/>
      </c>
      <c r="G111" s="81" t="str">
        <f t="shared" si="24"/>
        <v/>
      </c>
      <c r="H111" s="80" t="str">
        <f t="shared" ca="1" si="25"/>
        <v/>
      </c>
    </row>
    <row r="112" spans="2:8">
      <c r="B112" s="25" t="str">
        <f t="shared" si="20"/>
        <v/>
      </c>
      <c r="C112" s="81" t="str">
        <f t="shared" si="21"/>
        <v/>
      </c>
      <c r="D112" s="80" t="str">
        <f t="shared" ca="1" si="22"/>
        <v/>
      </c>
      <c r="E112" s="300" t="str">
        <f t="shared" ca="1" si="19"/>
        <v/>
      </c>
      <c r="F112" s="25" t="str">
        <f t="shared" si="23"/>
        <v/>
      </c>
      <c r="G112" s="81" t="str">
        <f t="shared" si="24"/>
        <v/>
      </c>
      <c r="H112" s="80" t="str">
        <f t="shared" ca="1" si="25"/>
        <v/>
      </c>
    </row>
    <row r="113" spans="2:8">
      <c r="B113" s="25" t="str">
        <f t="shared" si="20"/>
        <v/>
      </c>
      <c r="C113" s="81" t="str">
        <f t="shared" si="21"/>
        <v/>
      </c>
      <c r="D113" s="80" t="str">
        <f t="shared" ca="1" si="22"/>
        <v/>
      </c>
      <c r="E113" s="300" t="str">
        <f t="shared" ca="1" si="19"/>
        <v/>
      </c>
      <c r="F113" s="25" t="str">
        <f t="shared" si="23"/>
        <v/>
      </c>
      <c r="G113" s="81" t="str">
        <f t="shared" si="24"/>
        <v/>
      </c>
      <c r="H113" s="80" t="str">
        <f t="shared" ca="1" si="25"/>
        <v/>
      </c>
    </row>
    <row r="114" spans="2:8">
      <c r="B114" s="25" t="str">
        <f t="shared" si="20"/>
        <v/>
      </c>
      <c r="C114" s="81" t="str">
        <f t="shared" si="21"/>
        <v/>
      </c>
      <c r="D114" s="80" t="str">
        <f t="shared" ca="1" si="22"/>
        <v/>
      </c>
      <c r="E114" s="300" t="str">
        <f t="shared" ca="1" si="19"/>
        <v/>
      </c>
      <c r="F114" s="25" t="str">
        <f t="shared" si="23"/>
        <v/>
      </c>
      <c r="G114" s="81" t="str">
        <f t="shared" si="24"/>
        <v/>
      </c>
      <c r="H114" s="80" t="str">
        <f t="shared" ca="1" si="25"/>
        <v/>
      </c>
    </row>
    <row r="115" spans="2:8">
      <c r="B115" s="25" t="str">
        <f t="shared" si="20"/>
        <v/>
      </c>
      <c r="C115" s="81" t="str">
        <f t="shared" si="21"/>
        <v/>
      </c>
      <c r="D115" s="80" t="str">
        <f t="shared" ca="1" si="22"/>
        <v/>
      </c>
      <c r="E115" s="300" t="str">
        <f t="shared" ca="1" si="19"/>
        <v/>
      </c>
      <c r="F115" s="25" t="str">
        <f t="shared" si="23"/>
        <v/>
      </c>
      <c r="G115" s="81" t="str">
        <f t="shared" si="24"/>
        <v/>
      </c>
      <c r="H115" s="80" t="str">
        <f t="shared" ca="1" si="25"/>
        <v/>
      </c>
    </row>
    <row r="116" spans="2:8">
      <c r="B116" s="25" t="str">
        <f t="shared" si="20"/>
        <v/>
      </c>
      <c r="C116" s="81" t="str">
        <f t="shared" si="21"/>
        <v/>
      </c>
      <c r="D116" s="80" t="str">
        <f t="shared" ca="1" si="22"/>
        <v/>
      </c>
      <c r="E116" s="300" t="str">
        <f t="shared" ca="1" si="19"/>
        <v/>
      </c>
      <c r="F116" s="25" t="str">
        <f t="shared" si="23"/>
        <v/>
      </c>
      <c r="G116" s="81" t="str">
        <f t="shared" si="24"/>
        <v/>
      </c>
      <c r="H116" s="80" t="str">
        <f t="shared" ca="1" si="25"/>
        <v/>
      </c>
    </row>
    <row r="117" spans="2:8">
      <c r="B117" s="25" t="str">
        <f t="shared" si="20"/>
        <v/>
      </c>
      <c r="C117" s="81" t="str">
        <f t="shared" si="21"/>
        <v/>
      </c>
      <c r="D117" s="80" t="str">
        <f t="shared" ca="1" si="22"/>
        <v/>
      </c>
      <c r="E117" s="300" t="str">
        <f t="shared" ca="1" si="19"/>
        <v/>
      </c>
      <c r="F117" s="25" t="str">
        <f t="shared" si="23"/>
        <v/>
      </c>
      <c r="G117" s="81" t="str">
        <f t="shared" si="24"/>
        <v/>
      </c>
      <c r="H117" s="80" t="str">
        <f t="shared" ca="1" si="25"/>
        <v/>
      </c>
    </row>
    <row r="118" spans="2:8">
      <c r="B118" s="25" t="str">
        <f t="shared" si="20"/>
        <v/>
      </c>
      <c r="C118" s="81" t="str">
        <f t="shared" si="21"/>
        <v/>
      </c>
      <c r="D118" s="80" t="str">
        <f t="shared" ca="1" si="22"/>
        <v/>
      </c>
      <c r="E118" s="300" t="str">
        <f t="shared" ca="1" si="19"/>
        <v/>
      </c>
      <c r="F118" s="25" t="str">
        <f t="shared" si="23"/>
        <v/>
      </c>
      <c r="G118" s="81" t="str">
        <f t="shared" si="24"/>
        <v/>
      </c>
      <c r="H118" s="80" t="str">
        <f t="shared" ca="1" si="25"/>
        <v/>
      </c>
    </row>
    <row r="119" spans="2:8">
      <c r="B119" s="25" t="str">
        <f t="shared" si="20"/>
        <v/>
      </c>
      <c r="C119" s="81" t="str">
        <f t="shared" si="21"/>
        <v/>
      </c>
      <c r="D119" s="80" t="str">
        <f t="shared" ca="1" si="22"/>
        <v/>
      </c>
      <c r="E119" s="300" t="str">
        <f t="shared" ca="1" si="19"/>
        <v/>
      </c>
      <c r="F119" s="25" t="str">
        <f t="shared" si="23"/>
        <v/>
      </c>
      <c r="G119" s="81" t="str">
        <f t="shared" si="24"/>
        <v/>
      </c>
      <c r="H119" s="80" t="str">
        <f t="shared" ca="1" si="25"/>
        <v/>
      </c>
    </row>
    <row r="120" spans="2:8">
      <c r="B120" s="25" t="str">
        <f t="shared" si="20"/>
        <v/>
      </c>
      <c r="C120" s="81" t="str">
        <f t="shared" si="21"/>
        <v/>
      </c>
      <c r="D120" s="80" t="str">
        <f t="shared" ca="1" si="22"/>
        <v/>
      </c>
      <c r="E120" s="300" t="str">
        <f t="shared" ca="1" si="19"/>
        <v/>
      </c>
      <c r="F120" s="25" t="str">
        <f t="shared" si="23"/>
        <v/>
      </c>
      <c r="G120" s="81" t="str">
        <f t="shared" si="24"/>
        <v/>
      </c>
      <c r="H120" s="80" t="str">
        <f t="shared" ca="1" si="25"/>
        <v/>
      </c>
    </row>
    <row r="121" spans="2:8">
      <c r="B121" s="25" t="str">
        <f t="shared" si="20"/>
        <v/>
      </c>
      <c r="C121" s="81" t="str">
        <f t="shared" si="21"/>
        <v/>
      </c>
      <c r="D121" s="80" t="str">
        <f t="shared" ca="1" si="22"/>
        <v/>
      </c>
      <c r="E121" s="300" t="str">
        <f t="shared" ca="1" si="19"/>
        <v/>
      </c>
      <c r="F121" s="25" t="str">
        <f t="shared" si="23"/>
        <v/>
      </c>
      <c r="G121" s="81" t="str">
        <f t="shared" si="24"/>
        <v/>
      </c>
      <c r="H121" s="80" t="str">
        <f t="shared" ca="1" si="25"/>
        <v/>
      </c>
    </row>
    <row r="122" spans="2:8">
      <c r="B122" s="25" t="str">
        <f t="shared" si="20"/>
        <v/>
      </c>
      <c r="C122" s="81" t="str">
        <f t="shared" si="21"/>
        <v/>
      </c>
      <c r="D122" s="80" t="str">
        <f t="shared" ca="1" si="22"/>
        <v/>
      </c>
      <c r="E122" s="300" t="str">
        <f t="shared" ca="1" si="19"/>
        <v/>
      </c>
      <c r="F122" s="25" t="str">
        <f t="shared" si="23"/>
        <v/>
      </c>
      <c r="G122" s="81" t="str">
        <f t="shared" si="24"/>
        <v/>
      </c>
      <c r="H122" s="80" t="str">
        <f t="shared" ca="1" si="25"/>
        <v/>
      </c>
    </row>
    <row r="123" spans="2:8">
      <c r="B123" s="25" t="str">
        <f t="shared" si="20"/>
        <v/>
      </c>
      <c r="C123" s="81" t="str">
        <f t="shared" si="21"/>
        <v/>
      </c>
      <c r="D123" s="80" t="str">
        <f t="shared" ca="1" si="22"/>
        <v/>
      </c>
      <c r="E123" s="300" t="str">
        <f t="shared" ca="1" si="19"/>
        <v/>
      </c>
      <c r="F123" s="25" t="str">
        <f t="shared" si="23"/>
        <v/>
      </c>
      <c r="G123" s="81" t="str">
        <f t="shared" si="24"/>
        <v/>
      </c>
      <c r="H123" s="80" t="str">
        <f t="shared" ca="1" si="25"/>
        <v/>
      </c>
    </row>
    <row r="124" spans="2:8">
      <c r="B124" s="25" t="str">
        <f t="shared" si="20"/>
        <v/>
      </c>
      <c r="C124" s="81" t="str">
        <f t="shared" si="21"/>
        <v/>
      </c>
      <c r="D124" s="80" t="str">
        <f t="shared" ca="1" si="22"/>
        <v/>
      </c>
      <c r="E124" s="300" t="str">
        <f t="shared" ca="1" si="19"/>
        <v/>
      </c>
      <c r="F124" s="25" t="str">
        <f t="shared" si="23"/>
        <v/>
      </c>
      <c r="G124" s="81" t="str">
        <f t="shared" si="24"/>
        <v/>
      </c>
      <c r="H124" s="80" t="str">
        <f t="shared" ca="1" si="25"/>
        <v/>
      </c>
    </row>
    <row r="125" spans="2:8">
      <c r="B125" s="25" t="str">
        <f t="shared" si="20"/>
        <v/>
      </c>
      <c r="C125" s="81" t="str">
        <f t="shared" si="21"/>
        <v/>
      </c>
      <c r="D125" s="80" t="str">
        <f t="shared" ca="1" si="22"/>
        <v/>
      </c>
      <c r="E125" s="300" t="str">
        <f t="shared" ca="1" si="19"/>
        <v/>
      </c>
      <c r="F125" s="25" t="str">
        <f t="shared" si="23"/>
        <v/>
      </c>
      <c r="G125" s="81" t="str">
        <f t="shared" si="24"/>
        <v/>
      </c>
      <c r="H125" s="80" t="str">
        <f t="shared" ca="1" si="25"/>
        <v/>
      </c>
    </row>
    <row r="126" spans="2:8">
      <c r="B126" s="25" t="str">
        <f t="shared" si="20"/>
        <v/>
      </c>
      <c r="C126" s="81" t="str">
        <f t="shared" si="21"/>
        <v/>
      </c>
      <c r="D126" s="80" t="str">
        <f t="shared" ca="1" si="22"/>
        <v/>
      </c>
      <c r="E126" s="300" t="str">
        <f t="shared" ca="1" si="19"/>
        <v/>
      </c>
      <c r="F126" s="25" t="str">
        <f t="shared" si="23"/>
        <v/>
      </c>
      <c r="G126" s="81" t="str">
        <f t="shared" si="24"/>
        <v/>
      </c>
      <c r="H126" s="80" t="str">
        <f t="shared" ca="1" si="25"/>
        <v/>
      </c>
    </row>
    <row r="127" spans="2:8">
      <c r="B127" s="25" t="str">
        <f t="shared" si="20"/>
        <v/>
      </c>
      <c r="C127" s="81" t="str">
        <f t="shared" si="21"/>
        <v/>
      </c>
      <c r="D127" s="80" t="str">
        <f t="shared" ca="1" si="22"/>
        <v/>
      </c>
      <c r="E127" s="300" t="str">
        <f t="shared" ca="1" si="19"/>
        <v/>
      </c>
      <c r="F127" s="25" t="str">
        <f t="shared" si="23"/>
        <v/>
      </c>
      <c r="G127" s="81" t="str">
        <f t="shared" si="24"/>
        <v/>
      </c>
      <c r="H127" s="80" t="str">
        <f t="shared" ca="1" si="25"/>
        <v/>
      </c>
    </row>
    <row r="128" spans="2:8">
      <c r="B128" s="25" t="str">
        <f t="shared" si="20"/>
        <v/>
      </c>
      <c r="C128" s="81" t="str">
        <f t="shared" si="21"/>
        <v/>
      </c>
      <c r="D128" s="80" t="str">
        <f t="shared" ca="1" si="22"/>
        <v/>
      </c>
      <c r="E128" s="300" t="str">
        <f t="shared" ca="1" si="19"/>
        <v/>
      </c>
      <c r="F128" s="25" t="str">
        <f t="shared" si="23"/>
        <v/>
      </c>
      <c r="G128" s="81" t="str">
        <f t="shared" si="24"/>
        <v/>
      </c>
      <c r="H128" s="80" t="str">
        <f t="shared" ca="1" si="25"/>
        <v/>
      </c>
    </row>
    <row r="129" spans="2:8">
      <c r="B129" s="25" t="str">
        <f t="shared" si="20"/>
        <v/>
      </c>
      <c r="C129" s="81" t="str">
        <f t="shared" si="21"/>
        <v/>
      </c>
      <c r="D129" s="80" t="str">
        <f t="shared" ca="1" si="22"/>
        <v/>
      </c>
      <c r="E129" s="300" t="str">
        <f t="shared" ca="1" si="19"/>
        <v/>
      </c>
      <c r="F129" s="25" t="str">
        <f t="shared" si="23"/>
        <v/>
      </c>
      <c r="G129" s="81" t="str">
        <f t="shared" si="24"/>
        <v/>
      </c>
      <c r="H129" s="80" t="str">
        <f t="shared" ca="1" si="25"/>
        <v/>
      </c>
    </row>
    <row r="130" spans="2:8">
      <c r="B130" s="25" t="str">
        <f t="shared" si="20"/>
        <v/>
      </c>
      <c r="C130" s="81" t="str">
        <f t="shared" si="21"/>
        <v/>
      </c>
      <c r="D130" s="80" t="str">
        <f t="shared" ca="1" si="22"/>
        <v/>
      </c>
      <c r="E130" s="300" t="str">
        <f t="shared" ca="1" si="19"/>
        <v/>
      </c>
      <c r="F130" s="25" t="str">
        <f t="shared" si="23"/>
        <v/>
      </c>
      <c r="G130" s="81" t="str">
        <f t="shared" si="24"/>
        <v/>
      </c>
      <c r="H130" s="80" t="str">
        <f t="shared" ca="1" si="25"/>
        <v/>
      </c>
    </row>
    <row r="131" spans="2:8">
      <c r="B131" s="25" t="str">
        <f t="shared" si="20"/>
        <v/>
      </c>
      <c r="C131" s="81" t="str">
        <f t="shared" si="21"/>
        <v/>
      </c>
      <c r="D131" s="80" t="str">
        <f t="shared" ca="1" si="22"/>
        <v/>
      </c>
      <c r="E131" s="300" t="str">
        <f t="shared" ca="1" si="19"/>
        <v/>
      </c>
      <c r="F131" s="25" t="str">
        <f t="shared" si="23"/>
        <v/>
      </c>
      <c r="G131" s="81" t="str">
        <f t="shared" si="24"/>
        <v/>
      </c>
      <c r="H131" s="80" t="str">
        <f t="shared" ca="1" si="25"/>
        <v/>
      </c>
    </row>
    <row r="132" spans="2:8">
      <c r="B132" s="25" t="str">
        <f t="shared" si="20"/>
        <v/>
      </c>
      <c r="C132" s="81" t="str">
        <f t="shared" si="21"/>
        <v/>
      </c>
      <c r="D132" s="80" t="str">
        <f t="shared" ca="1" si="22"/>
        <v/>
      </c>
      <c r="E132" s="300" t="str">
        <f t="shared" ca="1" si="19"/>
        <v/>
      </c>
      <c r="F132" s="25" t="str">
        <f t="shared" si="23"/>
        <v/>
      </c>
      <c r="G132" s="81" t="str">
        <f t="shared" si="24"/>
        <v/>
      </c>
      <c r="H132" s="80" t="str">
        <f t="shared" ca="1" si="25"/>
        <v/>
      </c>
    </row>
    <row r="133" spans="2:8">
      <c r="B133" s="25" t="str">
        <f t="shared" si="20"/>
        <v/>
      </c>
      <c r="C133" s="81" t="str">
        <f t="shared" si="21"/>
        <v/>
      </c>
      <c r="D133" s="80" t="str">
        <f t="shared" ca="1" si="22"/>
        <v/>
      </c>
      <c r="E133" s="300" t="str">
        <f t="shared" ca="1" si="19"/>
        <v/>
      </c>
      <c r="F133" s="25" t="str">
        <f t="shared" si="23"/>
        <v/>
      </c>
      <c r="G133" s="81" t="str">
        <f t="shared" si="24"/>
        <v/>
      </c>
      <c r="H133" s="80" t="str">
        <f t="shared" ca="1" si="25"/>
        <v/>
      </c>
    </row>
    <row r="134" spans="2:8">
      <c r="B134" s="25" t="str">
        <f t="shared" si="20"/>
        <v/>
      </c>
      <c r="C134" s="81" t="str">
        <f t="shared" si="21"/>
        <v/>
      </c>
      <c r="D134" s="80" t="str">
        <f t="shared" ca="1" si="22"/>
        <v/>
      </c>
      <c r="E134" s="300" t="str">
        <f t="shared" ca="1" si="19"/>
        <v/>
      </c>
      <c r="F134" s="25" t="str">
        <f t="shared" si="23"/>
        <v/>
      </c>
      <c r="G134" s="81" t="str">
        <f t="shared" si="24"/>
        <v/>
      </c>
      <c r="H134" s="80" t="str">
        <f t="shared" ca="1" si="25"/>
        <v/>
      </c>
    </row>
    <row r="135" spans="2:8">
      <c r="B135" s="25" t="str">
        <f t="shared" ref="B135:B166" si="26">IF(ROW()-6&lt;=$D$1,VLOOKUP(ROW()-6,試算借,5,FALSE),"")</f>
        <v/>
      </c>
      <c r="C135" s="81" t="str">
        <f t="shared" ref="C135:C166" si="27">IF(ROW()-6&lt;=$D$1,VLOOKUP(ROW()-6,試算借,7,FALSE),IF(ROW()-7=MAX($D$1,$H$1),"合計",""))</f>
        <v/>
      </c>
      <c r="D135" s="80" t="str">
        <f t="shared" ref="D135:D166" ca="1" si="28">IF(ROW()-6&lt;=$D$1,VLOOKUP(ROW()-6,試算借,9,FALSE),IF(ROW()-7=MAX($D$1,$H$1),SUM(OFFSET($D$7,0,0,ROW()-7,1)),""))</f>
        <v/>
      </c>
      <c r="E135" s="300" t="str">
        <f t="shared" ca="1" si="19"/>
        <v/>
      </c>
      <c r="F135" s="25" t="str">
        <f t="shared" ref="F135:F166" si="29">IF(ROW()-6&lt;=$H$1,VLOOKUP(ROW()-6,試算貸,3,FALSE),"")</f>
        <v/>
      </c>
      <c r="G135" s="81" t="str">
        <f t="shared" ref="G135:G166" si="30">IF(ROW()-6&lt;=$H$1,VLOOKUP(ROW()-6,試算貸,5,FALSE),IF(ROW()-7=MAX($D$1,$H$1),"合計",""))</f>
        <v/>
      </c>
      <c r="H135" s="80" t="str">
        <f t="shared" ref="H135:H166" ca="1" si="31">IF(ROW()-6&lt;=$H$1,VLOOKUP(ROW()-6,試算貸,7,FALSE),IF(ROW()-7=MAX($D$1,$H$1),SUM(OFFSET($H$7,0,0,ROW()-7,1)),""))</f>
        <v/>
      </c>
    </row>
    <row r="136" spans="2:8">
      <c r="B136" s="25" t="str">
        <f t="shared" si="26"/>
        <v/>
      </c>
      <c r="C136" s="81" t="str">
        <f t="shared" si="27"/>
        <v/>
      </c>
      <c r="D136" s="80" t="str">
        <f t="shared" ca="1" si="28"/>
        <v/>
      </c>
      <c r="E136" s="300" t="str">
        <f t="shared" ref="E136:E199" ca="1" si="32">D136&amp;F136</f>
        <v/>
      </c>
      <c r="F136" s="25" t="str">
        <f t="shared" si="29"/>
        <v/>
      </c>
      <c r="G136" s="81" t="str">
        <f t="shared" si="30"/>
        <v/>
      </c>
      <c r="H136" s="80" t="str">
        <f t="shared" ca="1" si="31"/>
        <v/>
      </c>
    </row>
    <row r="137" spans="2:8">
      <c r="B137" s="25" t="str">
        <f t="shared" si="26"/>
        <v/>
      </c>
      <c r="C137" s="81" t="str">
        <f t="shared" si="27"/>
        <v/>
      </c>
      <c r="D137" s="80" t="str">
        <f t="shared" ca="1" si="28"/>
        <v/>
      </c>
      <c r="E137" s="300" t="str">
        <f t="shared" ca="1" si="32"/>
        <v/>
      </c>
      <c r="F137" s="25" t="str">
        <f t="shared" si="29"/>
        <v/>
      </c>
      <c r="G137" s="81" t="str">
        <f t="shared" si="30"/>
        <v/>
      </c>
      <c r="H137" s="80" t="str">
        <f t="shared" ca="1" si="31"/>
        <v/>
      </c>
    </row>
    <row r="138" spans="2:8">
      <c r="B138" s="25" t="str">
        <f t="shared" si="26"/>
        <v/>
      </c>
      <c r="C138" s="81" t="str">
        <f t="shared" si="27"/>
        <v/>
      </c>
      <c r="D138" s="80" t="str">
        <f t="shared" ca="1" si="28"/>
        <v/>
      </c>
      <c r="E138" s="300" t="str">
        <f t="shared" ca="1" si="32"/>
        <v/>
      </c>
      <c r="F138" s="25" t="str">
        <f t="shared" si="29"/>
        <v/>
      </c>
      <c r="G138" s="81" t="str">
        <f t="shared" si="30"/>
        <v/>
      </c>
      <c r="H138" s="80" t="str">
        <f t="shared" ca="1" si="31"/>
        <v/>
      </c>
    </row>
    <row r="139" spans="2:8">
      <c r="B139" s="25" t="str">
        <f t="shared" si="26"/>
        <v/>
      </c>
      <c r="C139" s="81" t="str">
        <f t="shared" si="27"/>
        <v/>
      </c>
      <c r="D139" s="80" t="str">
        <f t="shared" ca="1" si="28"/>
        <v/>
      </c>
      <c r="E139" s="300" t="str">
        <f t="shared" ca="1" si="32"/>
        <v/>
      </c>
      <c r="F139" s="25" t="str">
        <f t="shared" si="29"/>
        <v/>
      </c>
      <c r="G139" s="81" t="str">
        <f t="shared" si="30"/>
        <v/>
      </c>
      <c r="H139" s="80" t="str">
        <f t="shared" ca="1" si="31"/>
        <v/>
      </c>
    </row>
    <row r="140" spans="2:8">
      <c r="B140" s="25" t="str">
        <f t="shared" si="26"/>
        <v/>
      </c>
      <c r="C140" s="81" t="str">
        <f t="shared" si="27"/>
        <v/>
      </c>
      <c r="D140" s="80" t="str">
        <f t="shared" ca="1" si="28"/>
        <v/>
      </c>
      <c r="E140" s="300" t="str">
        <f t="shared" ca="1" si="32"/>
        <v/>
      </c>
      <c r="F140" s="25" t="str">
        <f t="shared" si="29"/>
        <v/>
      </c>
      <c r="G140" s="81" t="str">
        <f t="shared" si="30"/>
        <v/>
      </c>
      <c r="H140" s="80" t="str">
        <f t="shared" ca="1" si="31"/>
        <v/>
      </c>
    </row>
    <row r="141" spans="2:8">
      <c r="B141" s="25" t="str">
        <f t="shared" si="26"/>
        <v/>
      </c>
      <c r="C141" s="81" t="str">
        <f t="shared" si="27"/>
        <v/>
      </c>
      <c r="D141" s="80" t="str">
        <f t="shared" ca="1" si="28"/>
        <v/>
      </c>
      <c r="E141" s="300" t="str">
        <f t="shared" ca="1" si="32"/>
        <v/>
      </c>
      <c r="F141" s="25" t="str">
        <f t="shared" si="29"/>
        <v/>
      </c>
      <c r="G141" s="81" t="str">
        <f t="shared" si="30"/>
        <v/>
      </c>
      <c r="H141" s="80" t="str">
        <f t="shared" ca="1" si="31"/>
        <v/>
      </c>
    </row>
    <row r="142" spans="2:8">
      <c r="B142" s="25" t="str">
        <f t="shared" si="26"/>
        <v/>
      </c>
      <c r="C142" s="81" t="str">
        <f t="shared" si="27"/>
        <v/>
      </c>
      <c r="D142" s="80" t="str">
        <f t="shared" ca="1" si="28"/>
        <v/>
      </c>
      <c r="E142" s="300" t="str">
        <f t="shared" ca="1" si="32"/>
        <v/>
      </c>
      <c r="F142" s="25" t="str">
        <f t="shared" si="29"/>
        <v/>
      </c>
      <c r="G142" s="81" t="str">
        <f t="shared" si="30"/>
        <v/>
      </c>
      <c r="H142" s="80" t="str">
        <f t="shared" ca="1" si="31"/>
        <v/>
      </c>
    </row>
    <row r="143" spans="2:8">
      <c r="B143" s="25" t="str">
        <f t="shared" si="26"/>
        <v/>
      </c>
      <c r="C143" s="81" t="str">
        <f t="shared" si="27"/>
        <v/>
      </c>
      <c r="D143" s="80" t="str">
        <f t="shared" ca="1" si="28"/>
        <v/>
      </c>
      <c r="E143" s="300" t="str">
        <f t="shared" ca="1" si="32"/>
        <v/>
      </c>
      <c r="F143" s="25" t="str">
        <f t="shared" si="29"/>
        <v/>
      </c>
      <c r="G143" s="81" t="str">
        <f t="shared" si="30"/>
        <v/>
      </c>
      <c r="H143" s="80" t="str">
        <f t="shared" ca="1" si="31"/>
        <v/>
      </c>
    </row>
    <row r="144" spans="2:8">
      <c r="B144" s="25" t="str">
        <f t="shared" si="26"/>
        <v/>
      </c>
      <c r="C144" s="81" t="str">
        <f t="shared" si="27"/>
        <v/>
      </c>
      <c r="D144" s="80" t="str">
        <f t="shared" ca="1" si="28"/>
        <v/>
      </c>
      <c r="E144" s="300" t="str">
        <f t="shared" ca="1" si="32"/>
        <v/>
      </c>
      <c r="F144" s="25" t="str">
        <f t="shared" si="29"/>
        <v/>
      </c>
      <c r="G144" s="81" t="str">
        <f t="shared" si="30"/>
        <v/>
      </c>
      <c r="H144" s="80" t="str">
        <f t="shared" ca="1" si="31"/>
        <v/>
      </c>
    </row>
    <row r="145" spans="2:8">
      <c r="B145" s="25" t="str">
        <f t="shared" si="26"/>
        <v/>
      </c>
      <c r="C145" s="81" t="str">
        <f t="shared" si="27"/>
        <v/>
      </c>
      <c r="D145" s="80" t="str">
        <f t="shared" ca="1" si="28"/>
        <v/>
      </c>
      <c r="E145" s="300" t="str">
        <f t="shared" ca="1" si="32"/>
        <v/>
      </c>
      <c r="F145" s="25" t="str">
        <f t="shared" si="29"/>
        <v/>
      </c>
      <c r="G145" s="81" t="str">
        <f t="shared" si="30"/>
        <v/>
      </c>
      <c r="H145" s="80" t="str">
        <f t="shared" ca="1" si="31"/>
        <v/>
      </c>
    </row>
    <row r="146" spans="2:8">
      <c r="B146" s="25" t="str">
        <f t="shared" si="26"/>
        <v/>
      </c>
      <c r="C146" s="81" t="str">
        <f t="shared" si="27"/>
        <v/>
      </c>
      <c r="D146" s="80" t="str">
        <f t="shared" ca="1" si="28"/>
        <v/>
      </c>
      <c r="E146" s="300" t="str">
        <f t="shared" ca="1" si="32"/>
        <v/>
      </c>
      <c r="F146" s="25" t="str">
        <f t="shared" si="29"/>
        <v/>
      </c>
      <c r="G146" s="81" t="str">
        <f t="shared" si="30"/>
        <v/>
      </c>
      <c r="H146" s="80" t="str">
        <f t="shared" ca="1" si="31"/>
        <v/>
      </c>
    </row>
    <row r="147" spans="2:8">
      <c r="B147" s="25" t="str">
        <f t="shared" si="26"/>
        <v/>
      </c>
      <c r="C147" s="81" t="str">
        <f t="shared" si="27"/>
        <v/>
      </c>
      <c r="D147" s="80" t="str">
        <f t="shared" ca="1" si="28"/>
        <v/>
      </c>
      <c r="E147" s="300" t="str">
        <f t="shared" ca="1" si="32"/>
        <v/>
      </c>
      <c r="F147" s="25" t="str">
        <f t="shared" si="29"/>
        <v/>
      </c>
      <c r="G147" s="81" t="str">
        <f t="shared" si="30"/>
        <v/>
      </c>
      <c r="H147" s="80" t="str">
        <f t="shared" ca="1" si="31"/>
        <v/>
      </c>
    </row>
    <row r="148" spans="2:8">
      <c r="B148" s="25" t="str">
        <f t="shared" si="26"/>
        <v/>
      </c>
      <c r="C148" s="81" t="str">
        <f t="shared" si="27"/>
        <v/>
      </c>
      <c r="D148" s="80" t="str">
        <f t="shared" ca="1" si="28"/>
        <v/>
      </c>
      <c r="E148" s="300" t="str">
        <f t="shared" ca="1" si="32"/>
        <v/>
      </c>
      <c r="F148" s="25" t="str">
        <f t="shared" si="29"/>
        <v/>
      </c>
      <c r="G148" s="81" t="str">
        <f t="shared" si="30"/>
        <v/>
      </c>
      <c r="H148" s="80" t="str">
        <f t="shared" ca="1" si="31"/>
        <v/>
      </c>
    </row>
    <row r="149" spans="2:8">
      <c r="B149" s="25" t="str">
        <f t="shared" si="26"/>
        <v/>
      </c>
      <c r="C149" s="81" t="str">
        <f t="shared" si="27"/>
        <v/>
      </c>
      <c r="D149" s="80" t="str">
        <f t="shared" ca="1" si="28"/>
        <v/>
      </c>
      <c r="E149" s="300" t="str">
        <f t="shared" ca="1" si="32"/>
        <v/>
      </c>
      <c r="F149" s="25" t="str">
        <f t="shared" si="29"/>
        <v/>
      </c>
      <c r="G149" s="81" t="str">
        <f t="shared" si="30"/>
        <v/>
      </c>
      <c r="H149" s="80" t="str">
        <f t="shared" ca="1" si="31"/>
        <v/>
      </c>
    </row>
    <row r="150" spans="2:8">
      <c r="B150" s="25" t="str">
        <f t="shared" si="26"/>
        <v/>
      </c>
      <c r="C150" s="81" t="str">
        <f t="shared" si="27"/>
        <v/>
      </c>
      <c r="D150" s="80" t="str">
        <f t="shared" ca="1" si="28"/>
        <v/>
      </c>
      <c r="E150" s="300" t="str">
        <f t="shared" ca="1" si="32"/>
        <v/>
      </c>
      <c r="F150" s="25" t="str">
        <f t="shared" si="29"/>
        <v/>
      </c>
      <c r="G150" s="81" t="str">
        <f t="shared" si="30"/>
        <v/>
      </c>
      <c r="H150" s="80" t="str">
        <f t="shared" ca="1" si="31"/>
        <v/>
      </c>
    </row>
    <row r="151" spans="2:8">
      <c r="B151" s="25" t="str">
        <f t="shared" si="26"/>
        <v/>
      </c>
      <c r="C151" s="81" t="str">
        <f t="shared" si="27"/>
        <v/>
      </c>
      <c r="D151" s="80" t="str">
        <f t="shared" ca="1" si="28"/>
        <v/>
      </c>
      <c r="E151" s="300" t="str">
        <f t="shared" ca="1" si="32"/>
        <v/>
      </c>
      <c r="F151" s="25" t="str">
        <f t="shared" si="29"/>
        <v/>
      </c>
      <c r="G151" s="81" t="str">
        <f t="shared" si="30"/>
        <v/>
      </c>
      <c r="H151" s="80" t="str">
        <f t="shared" ca="1" si="31"/>
        <v/>
      </c>
    </row>
    <row r="152" spans="2:8">
      <c r="B152" s="25" t="str">
        <f t="shared" si="26"/>
        <v/>
      </c>
      <c r="C152" s="81" t="str">
        <f t="shared" si="27"/>
        <v/>
      </c>
      <c r="D152" s="80" t="str">
        <f t="shared" ca="1" si="28"/>
        <v/>
      </c>
      <c r="E152" s="300" t="str">
        <f t="shared" ca="1" si="32"/>
        <v/>
      </c>
      <c r="F152" s="25" t="str">
        <f t="shared" si="29"/>
        <v/>
      </c>
      <c r="G152" s="81" t="str">
        <f t="shared" si="30"/>
        <v/>
      </c>
      <c r="H152" s="80" t="str">
        <f t="shared" ca="1" si="31"/>
        <v/>
      </c>
    </row>
    <row r="153" spans="2:8">
      <c r="B153" s="25" t="str">
        <f t="shared" si="26"/>
        <v/>
      </c>
      <c r="C153" s="81" t="str">
        <f t="shared" si="27"/>
        <v/>
      </c>
      <c r="D153" s="80" t="str">
        <f t="shared" ca="1" si="28"/>
        <v/>
      </c>
      <c r="E153" s="300" t="str">
        <f t="shared" ca="1" si="32"/>
        <v/>
      </c>
      <c r="F153" s="25" t="str">
        <f t="shared" si="29"/>
        <v/>
      </c>
      <c r="G153" s="81" t="str">
        <f t="shared" si="30"/>
        <v/>
      </c>
      <c r="H153" s="80" t="str">
        <f t="shared" ca="1" si="31"/>
        <v/>
      </c>
    </row>
    <row r="154" spans="2:8">
      <c r="B154" s="25" t="str">
        <f t="shared" si="26"/>
        <v/>
      </c>
      <c r="C154" s="81" t="str">
        <f t="shared" si="27"/>
        <v/>
      </c>
      <c r="D154" s="80" t="str">
        <f t="shared" ca="1" si="28"/>
        <v/>
      </c>
      <c r="E154" s="300" t="str">
        <f t="shared" ca="1" si="32"/>
        <v/>
      </c>
      <c r="F154" s="25" t="str">
        <f t="shared" si="29"/>
        <v/>
      </c>
      <c r="G154" s="81" t="str">
        <f t="shared" si="30"/>
        <v/>
      </c>
      <c r="H154" s="80" t="str">
        <f t="shared" ca="1" si="31"/>
        <v/>
      </c>
    </row>
    <row r="155" spans="2:8">
      <c r="B155" s="25" t="str">
        <f t="shared" si="26"/>
        <v/>
      </c>
      <c r="C155" s="81" t="str">
        <f t="shared" si="27"/>
        <v/>
      </c>
      <c r="D155" s="80" t="str">
        <f t="shared" ca="1" si="28"/>
        <v/>
      </c>
      <c r="E155" s="300" t="str">
        <f t="shared" ca="1" si="32"/>
        <v/>
      </c>
      <c r="F155" s="25" t="str">
        <f t="shared" si="29"/>
        <v/>
      </c>
      <c r="G155" s="81" t="str">
        <f t="shared" si="30"/>
        <v/>
      </c>
      <c r="H155" s="80" t="str">
        <f t="shared" ca="1" si="31"/>
        <v/>
      </c>
    </row>
    <row r="156" spans="2:8">
      <c r="B156" s="25" t="str">
        <f t="shared" si="26"/>
        <v/>
      </c>
      <c r="C156" s="81" t="str">
        <f t="shared" si="27"/>
        <v/>
      </c>
      <c r="D156" s="80" t="str">
        <f t="shared" ca="1" si="28"/>
        <v/>
      </c>
      <c r="E156" s="300" t="str">
        <f t="shared" ca="1" si="32"/>
        <v/>
      </c>
      <c r="F156" s="25" t="str">
        <f t="shared" si="29"/>
        <v/>
      </c>
      <c r="G156" s="81" t="str">
        <f t="shared" si="30"/>
        <v/>
      </c>
      <c r="H156" s="80" t="str">
        <f t="shared" ca="1" si="31"/>
        <v/>
      </c>
    </row>
    <row r="157" spans="2:8">
      <c r="B157" s="25" t="str">
        <f t="shared" si="26"/>
        <v/>
      </c>
      <c r="C157" s="81" t="str">
        <f t="shared" si="27"/>
        <v/>
      </c>
      <c r="D157" s="80" t="str">
        <f t="shared" ca="1" si="28"/>
        <v/>
      </c>
      <c r="E157" s="300" t="str">
        <f t="shared" ca="1" si="32"/>
        <v/>
      </c>
      <c r="F157" s="25" t="str">
        <f t="shared" si="29"/>
        <v/>
      </c>
      <c r="G157" s="81" t="str">
        <f t="shared" si="30"/>
        <v/>
      </c>
      <c r="H157" s="80" t="str">
        <f t="shared" ca="1" si="31"/>
        <v/>
      </c>
    </row>
    <row r="158" spans="2:8">
      <c r="B158" s="25" t="str">
        <f t="shared" si="26"/>
        <v/>
      </c>
      <c r="C158" s="81" t="str">
        <f t="shared" si="27"/>
        <v/>
      </c>
      <c r="D158" s="80" t="str">
        <f t="shared" ca="1" si="28"/>
        <v/>
      </c>
      <c r="E158" s="300" t="str">
        <f t="shared" ca="1" si="32"/>
        <v/>
      </c>
      <c r="F158" s="25" t="str">
        <f t="shared" si="29"/>
        <v/>
      </c>
      <c r="G158" s="81" t="str">
        <f t="shared" si="30"/>
        <v/>
      </c>
      <c r="H158" s="80" t="str">
        <f t="shared" ca="1" si="31"/>
        <v/>
      </c>
    </row>
    <row r="159" spans="2:8">
      <c r="B159" s="25" t="str">
        <f t="shared" si="26"/>
        <v/>
      </c>
      <c r="C159" s="81" t="str">
        <f t="shared" si="27"/>
        <v/>
      </c>
      <c r="D159" s="80" t="str">
        <f t="shared" ca="1" si="28"/>
        <v/>
      </c>
      <c r="E159" s="300" t="str">
        <f t="shared" ca="1" si="32"/>
        <v/>
      </c>
      <c r="F159" s="25" t="str">
        <f t="shared" si="29"/>
        <v/>
      </c>
      <c r="G159" s="81" t="str">
        <f t="shared" si="30"/>
        <v/>
      </c>
      <c r="H159" s="80" t="str">
        <f t="shared" ca="1" si="31"/>
        <v/>
      </c>
    </row>
    <row r="160" spans="2:8">
      <c r="B160" s="25" t="str">
        <f t="shared" si="26"/>
        <v/>
      </c>
      <c r="C160" s="81" t="str">
        <f t="shared" si="27"/>
        <v/>
      </c>
      <c r="D160" s="80" t="str">
        <f t="shared" ca="1" si="28"/>
        <v/>
      </c>
      <c r="E160" s="300" t="str">
        <f t="shared" ca="1" si="32"/>
        <v/>
      </c>
      <c r="F160" s="25" t="str">
        <f t="shared" si="29"/>
        <v/>
      </c>
      <c r="G160" s="81" t="str">
        <f t="shared" si="30"/>
        <v/>
      </c>
      <c r="H160" s="80" t="str">
        <f t="shared" ca="1" si="31"/>
        <v/>
      </c>
    </row>
    <row r="161" spans="2:8">
      <c r="B161" s="25" t="str">
        <f t="shared" si="26"/>
        <v/>
      </c>
      <c r="C161" s="81" t="str">
        <f t="shared" si="27"/>
        <v/>
      </c>
      <c r="D161" s="80" t="str">
        <f t="shared" ca="1" si="28"/>
        <v/>
      </c>
      <c r="E161" s="300" t="str">
        <f t="shared" ca="1" si="32"/>
        <v/>
      </c>
      <c r="F161" s="25" t="str">
        <f t="shared" si="29"/>
        <v/>
      </c>
      <c r="G161" s="81" t="str">
        <f t="shared" si="30"/>
        <v/>
      </c>
      <c r="H161" s="80" t="str">
        <f t="shared" ca="1" si="31"/>
        <v/>
      </c>
    </row>
    <row r="162" spans="2:8">
      <c r="B162" s="25" t="str">
        <f t="shared" si="26"/>
        <v/>
      </c>
      <c r="C162" s="81" t="str">
        <f t="shared" si="27"/>
        <v/>
      </c>
      <c r="D162" s="80" t="str">
        <f t="shared" ca="1" si="28"/>
        <v/>
      </c>
      <c r="E162" s="300" t="str">
        <f t="shared" ca="1" si="32"/>
        <v/>
      </c>
      <c r="F162" s="25" t="str">
        <f t="shared" si="29"/>
        <v/>
      </c>
      <c r="G162" s="81" t="str">
        <f t="shared" si="30"/>
        <v/>
      </c>
      <c r="H162" s="80" t="str">
        <f t="shared" ca="1" si="31"/>
        <v/>
      </c>
    </row>
    <row r="163" spans="2:8">
      <c r="B163" s="25" t="str">
        <f t="shared" si="26"/>
        <v/>
      </c>
      <c r="C163" s="81" t="str">
        <f t="shared" si="27"/>
        <v/>
      </c>
      <c r="D163" s="80" t="str">
        <f t="shared" ca="1" si="28"/>
        <v/>
      </c>
      <c r="E163" s="300" t="str">
        <f t="shared" ca="1" si="32"/>
        <v/>
      </c>
      <c r="F163" s="25" t="str">
        <f t="shared" si="29"/>
        <v/>
      </c>
      <c r="G163" s="81" t="str">
        <f t="shared" si="30"/>
        <v/>
      </c>
      <c r="H163" s="80" t="str">
        <f t="shared" ca="1" si="31"/>
        <v/>
      </c>
    </row>
    <row r="164" spans="2:8">
      <c r="B164" s="25" t="str">
        <f t="shared" si="26"/>
        <v/>
      </c>
      <c r="C164" s="81" t="str">
        <f t="shared" si="27"/>
        <v/>
      </c>
      <c r="D164" s="80" t="str">
        <f t="shared" ca="1" si="28"/>
        <v/>
      </c>
      <c r="E164" s="300" t="str">
        <f t="shared" ca="1" si="32"/>
        <v/>
      </c>
      <c r="F164" s="25" t="str">
        <f t="shared" si="29"/>
        <v/>
      </c>
      <c r="G164" s="81" t="str">
        <f t="shared" si="30"/>
        <v/>
      </c>
      <c r="H164" s="80" t="str">
        <f t="shared" ca="1" si="31"/>
        <v/>
      </c>
    </row>
    <row r="165" spans="2:8">
      <c r="B165" s="25" t="str">
        <f t="shared" si="26"/>
        <v/>
      </c>
      <c r="C165" s="81" t="str">
        <f t="shared" si="27"/>
        <v/>
      </c>
      <c r="D165" s="80" t="str">
        <f t="shared" ca="1" si="28"/>
        <v/>
      </c>
      <c r="E165" s="300" t="str">
        <f t="shared" ca="1" si="32"/>
        <v/>
      </c>
      <c r="F165" s="25" t="str">
        <f t="shared" si="29"/>
        <v/>
      </c>
      <c r="G165" s="81" t="str">
        <f t="shared" si="30"/>
        <v/>
      </c>
      <c r="H165" s="80" t="str">
        <f t="shared" ca="1" si="31"/>
        <v/>
      </c>
    </row>
    <row r="166" spans="2:8">
      <c r="B166" s="25" t="str">
        <f t="shared" si="26"/>
        <v/>
      </c>
      <c r="C166" s="81" t="str">
        <f t="shared" si="27"/>
        <v/>
      </c>
      <c r="D166" s="80" t="str">
        <f t="shared" ca="1" si="28"/>
        <v/>
      </c>
      <c r="E166" s="300" t="str">
        <f t="shared" ca="1" si="32"/>
        <v/>
      </c>
      <c r="F166" s="25" t="str">
        <f t="shared" si="29"/>
        <v/>
      </c>
      <c r="G166" s="81" t="str">
        <f t="shared" si="30"/>
        <v/>
      </c>
      <c r="H166" s="80" t="str">
        <f t="shared" ca="1" si="31"/>
        <v/>
      </c>
    </row>
    <row r="167" spans="2:8">
      <c r="B167" s="25" t="str">
        <f t="shared" ref="B167:B200" si="33">IF(ROW()-6&lt;=$D$1,VLOOKUP(ROW()-6,試算借,5,FALSE),"")</f>
        <v/>
      </c>
      <c r="C167" s="81" t="str">
        <f t="shared" ref="C167:C200" si="34">IF(ROW()-6&lt;=$D$1,VLOOKUP(ROW()-6,試算借,7,FALSE),IF(ROW()-7=MAX($D$1,$H$1),"合計",""))</f>
        <v/>
      </c>
      <c r="D167" s="80" t="str">
        <f t="shared" ref="D167:D200" ca="1" si="35">IF(ROW()-6&lt;=$D$1,VLOOKUP(ROW()-6,試算借,9,FALSE),IF(ROW()-7=MAX($D$1,$H$1),SUM(OFFSET($D$7,0,0,ROW()-7,1)),""))</f>
        <v/>
      </c>
      <c r="E167" s="300" t="str">
        <f t="shared" ca="1" si="32"/>
        <v/>
      </c>
      <c r="F167" s="25" t="str">
        <f t="shared" ref="F167:F200" si="36">IF(ROW()-6&lt;=$H$1,VLOOKUP(ROW()-6,試算貸,3,FALSE),"")</f>
        <v/>
      </c>
      <c r="G167" s="81" t="str">
        <f t="shared" ref="G167:G200" si="37">IF(ROW()-6&lt;=$H$1,VLOOKUP(ROW()-6,試算貸,5,FALSE),IF(ROW()-7=MAX($D$1,$H$1),"合計",""))</f>
        <v/>
      </c>
      <c r="H167" s="80" t="str">
        <f t="shared" ref="H167:H200" ca="1" si="38">IF(ROW()-6&lt;=$H$1,VLOOKUP(ROW()-6,試算貸,7,FALSE),IF(ROW()-7=MAX($D$1,$H$1),SUM(OFFSET($H$7,0,0,ROW()-7,1)),""))</f>
        <v/>
      </c>
    </row>
    <row r="168" spans="2:8">
      <c r="B168" s="25" t="str">
        <f t="shared" si="33"/>
        <v/>
      </c>
      <c r="C168" s="81" t="str">
        <f t="shared" si="34"/>
        <v/>
      </c>
      <c r="D168" s="80" t="str">
        <f t="shared" ca="1" si="35"/>
        <v/>
      </c>
      <c r="E168" s="300" t="str">
        <f t="shared" ca="1" si="32"/>
        <v/>
      </c>
      <c r="F168" s="25" t="str">
        <f t="shared" si="36"/>
        <v/>
      </c>
      <c r="G168" s="81" t="str">
        <f t="shared" si="37"/>
        <v/>
      </c>
      <c r="H168" s="80" t="str">
        <f t="shared" ca="1" si="38"/>
        <v/>
      </c>
    </row>
    <row r="169" spans="2:8">
      <c r="B169" s="25" t="str">
        <f t="shared" si="33"/>
        <v/>
      </c>
      <c r="C169" s="81" t="str">
        <f t="shared" si="34"/>
        <v/>
      </c>
      <c r="D169" s="80" t="str">
        <f t="shared" ca="1" si="35"/>
        <v/>
      </c>
      <c r="E169" s="300" t="str">
        <f t="shared" ca="1" si="32"/>
        <v/>
      </c>
      <c r="F169" s="25" t="str">
        <f t="shared" si="36"/>
        <v/>
      </c>
      <c r="G169" s="81" t="str">
        <f t="shared" si="37"/>
        <v/>
      </c>
      <c r="H169" s="80" t="str">
        <f t="shared" ca="1" si="38"/>
        <v/>
      </c>
    </row>
    <row r="170" spans="2:8">
      <c r="B170" s="25" t="str">
        <f t="shared" si="33"/>
        <v/>
      </c>
      <c r="C170" s="81" t="str">
        <f t="shared" si="34"/>
        <v/>
      </c>
      <c r="D170" s="80" t="str">
        <f t="shared" ca="1" si="35"/>
        <v/>
      </c>
      <c r="E170" s="300" t="str">
        <f t="shared" ca="1" si="32"/>
        <v/>
      </c>
      <c r="F170" s="25" t="str">
        <f t="shared" si="36"/>
        <v/>
      </c>
      <c r="G170" s="81" t="str">
        <f t="shared" si="37"/>
        <v/>
      </c>
      <c r="H170" s="80" t="str">
        <f t="shared" ca="1" si="38"/>
        <v/>
      </c>
    </row>
    <row r="171" spans="2:8">
      <c r="B171" s="25" t="str">
        <f t="shared" si="33"/>
        <v/>
      </c>
      <c r="C171" s="81" t="str">
        <f t="shared" si="34"/>
        <v/>
      </c>
      <c r="D171" s="80" t="str">
        <f t="shared" ca="1" si="35"/>
        <v/>
      </c>
      <c r="E171" s="300" t="str">
        <f t="shared" ca="1" si="32"/>
        <v/>
      </c>
      <c r="F171" s="25" t="str">
        <f t="shared" si="36"/>
        <v/>
      </c>
      <c r="G171" s="81" t="str">
        <f t="shared" si="37"/>
        <v/>
      </c>
      <c r="H171" s="80" t="str">
        <f t="shared" ca="1" si="38"/>
        <v/>
      </c>
    </row>
    <row r="172" spans="2:8">
      <c r="B172" s="25" t="str">
        <f t="shared" si="33"/>
        <v/>
      </c>
      <c r="C172" s="81" t="str">
        <f t="shared" si="34"/>
        <v/>
      </c>
      <c r="D172" s="80" t="str">
        <f t="shared" ca="1" si="35"/>
        <v/>
      </c>
      <c r="E172" s="300" t="str">
        <f t="shared" ca="1" si="32"/>
        <v/>
      </c>
      <c r="F172" s="25" t="str">
        <f t="shared" si="36"/>
        <v/>
      </c>
      <c r="G172" s="81" t="str">
        <f t="shared" si="37"/>
        <v/>
      </c>
      <c r="H172" s="80" t="str">
        <f t="shared" ca="1" si="38"/>
        <v/>
      </c>
    </row>
    <row r="173" spans="2:8">
      <c r="B173" s="25" t="str">
        <f t="shared" si="33"/>
        <v/>
      </c>
      <c r="C173" s="81" t="str">
        <f t="shared" si="34"/>
        <v/>
      </c>
      <c r="D173" s="80" t="str">
        <f t="shared" ca="1" si="35"/>
        <v/>
      </c>
      <c r="E173" s="300" t="str">
        <f t="shared" ca="1" si="32"/>
        <v/>
      </c>
      <c r="F173" s="25" t="str">
        <f t="shared" si="36"/>
        <v/>
      </c>
      <c r="G173" s="81" t="str">
        <f t="shared" si="37"/>
        <v/>
      </c>
      <c r="H173" s="80" t="str">
        <f t="shared" ca="1" si="38"/>
        <v/>
      </c>
    </row>
    <row r="174" spans="2:8">
      <c r="B174" s="25" t="str">
        <f t="shared" si="33"/>
        <v/>
      </c>
      <c r="C174" s="81" t="str">
        <f t="shared" si="34"/>
        <v/>
      </c>
      <c r="D174" s="80" t="str">
        <f t="shared" ca="1" si="35"/>
        <v/>
      </c>
      <c r="E174" s="300" t="str">
        <f t="shared" ca="1" si="32"/>
        <v/>
      </c>
      <c r="F174" s="25" t="str">
        <f t="shared" si="36"/>
        <v/>
      </c>
      <c r="G174" s="81" t="str">
        <f t="shared" si="37"/>
        <v/>
      </c>
      <c r="H174" s="80" t="str">
        <f t="shared" ca="1" si="38"/>
        <v/>
      </c>
    </row>
    <row r="175" spans="2:8">
      <c r="B175" s="25" t="str">
        <f t="shared" si="33"/>
        <v/>
      </c>
      <c r="C175" s="81" t="str">
        <f t="shared" si="34"/>
        <v/>
      </c>
      <c r="D175" s="80" t="str">
        <f t="shared" ca="1" si="35"/>
        <v/>
      </c>
      <c r="E175" s="300" t="str">
        <f t="shared" ca="1" si="32"/>
        <v/>
      </c>
      <c r="F175" s="25" t="str">
        <f t="shared" si="36"/>
        <v/>
      </c>
      <c r="G175" s="81" t="str">
        <f t="shared" si="37"/>
        <v/>
      </c>
      <c r="H175" s="80" t="str">
        <f t="shared" ca="1" si="38"/>
        <v/>
      </c>
    </row>
    <row r="176" spans="2:8">
      <c r="B176" s="25" t="str">
        <f t="shared" si="33"/>
        <v/>
      </c>
      <c r="C176" s="81" t="str">
        <f t="shared" si="34"/>
        <v/>
      </c>
      <c r="D176" s="80" t="str">
        <f t="shared" ca="1" si="35"/>
        <v/>
      </c>
      <c r="E176" s="300" t="str">
        <f t="shared" ca="1" si="32"/>
        <v/>
      </c>
      <c r="F176" s="25" t="str">
        <f t="shared" si="36"/>
        <v/>
      </c>
      <c r="G176" s="81" t="str">
        <f t="shared" si="37"/>
        <v/>
      </c>
      <c r="H176" s="80" t="str">
        <f t="shared" ca="1" si="38"/>
        <v/>
      </c>
    </row>
    <row r="177" spans="2:8">
      <c r="B177" s="25" t="str">
        <f t="shared" si="33"/>
        <v/>
      </c>
      <c r="C177" s="81" t="str">
        <f t="shared" si="34"/>
        <v/>
      </c>
      <c r="D177" s="80" t="str">
        <f t="shared" ca="1" si="35"/>
        <v/>
      </c>
      <c r="E177" s="300" t="str">
        <f t="shared" ca="1" si="32"/>
        <v/>
      </c>
      <c r="F177" s="25" t="str">
        <f t="shared" si="36"/>
        <v/>
      </c>
      <c r="G177" s="81" t="str">
        <f t="shared" si="37"/>
        <v/>
      </c>
      <c r="H177" s="80" t="str">
        <f t="shared" ca="1" si="38"/>
        <v/>
      </c>
    </row>
    <row r="178" spans="2:8">
      <c r="B178" s="25" t="str">
        <f t="shared" si="33"/>
        <v/>
      </c>
      <c r="C178" s="81" t="str">
        <f t="shared" si="34"/>
        <v/>
      </c>
      <c r="D178" s="80" t="str">
        <f t="shared" ca="1" si="35"/>
        <v/>
      </c>
      <c r="E178" s="300" t="str">
        <f t="shared" ca="1" si="32"/>
        <v/>
      </c>
      <c r="F178" s="25" t="str">
        <f t="shared" si="36"/>
        <v/>
      </c>
      <c r="G178" s="81" t="str">
        <f t="shared" si="37"/>
        <v/>
      </c>
      <c r="H178" s="80" t="str">
        <f t="shared" ca="1" si="38"/>
        <v/>
      </c>
    </row>
    <row r="179" spans="2:8">
      <c r="B179" s="25" t="str">
        <f t="shared" si="33"/>
        <v/>
      </c>
      <c r="C179" s="81" t="str">
        <f t="shared" si="34"/>
        <v/>
      </c>
      <c r="D179" s="80" t="str">
        <f t="shared" ca="1" si="35"/>
        <v/>
      </c>
      <c r="E179" s="300" t="str">
        <f t="shared" ca="1" si="32"/>
        <v/>
      </c>
      <c r="F179" s="25" t="str">
        <f t="shared" si="36"/>
        <v/>
      </c>
      <c r="G179" s="81" t="str">
        <f t="shared" si="37"/>
        <v/>
      </c>
      <c r="H179" s="80" t="str">
        <f t="shared" ca="1" si="38"/>
        <v/>
      </c>
    </row>
    <row r="180" spans="2:8">
      <c r="B180" s="25" t="str">
        <f t="shared" si="33"/>
        <v/>
      </c>
      <c r="C180" s="81" t="str">
        <f t="shared" si="34"/>
        <v/>
      </c>
      <c r="D180" s="80" t="str">
        <f t="shared" ca="1" si="35"/>
        <v/>
      </c>
      <c r="E180" s="300" t="str">
        <f t="shared" ca="1" si="32"/>
        <v/>
      </c>
      <c r="F180" s="25" t="str">
        <f t="shared" si="36"/>
        <v/>
      </c>
      <c r="G180" s="81" t="str">
        <f t="shared" si="37"/>
        <v/>
      </c>
      <c r="H180" s="80" t="str">
        <f t="shared" ca="1" si="38"/>
        <v/>
      </c>
    </row>
    <row r="181" spans="2:8">
      <c r="B181" s="25" t="str">
        <f t="shared" si="33"/>
        <v/>
      </c>
      <c r="C181" s="81" t="str">
        <f t="shared" si="34"/>
        <v/>
      </c>
      <c r="D181" s="80" t="str">
        <f t="shared" ca="1" si="35"/>
        <v/>
      </c>
      <c r="E181" s="300" t="str">
        <f t="shared" ca="1" si="32"/>
        <v/>
      </c>
      <c r="F181" s="25" t="str">
        <f t="shared" si="36"/>
        <v/>
      </c>
      <c r="G181" s="81" t="str">
        <f t="shared" si="37"/>
        <v/>
      </c>
      <c r="H181" s="80" t="str">
        <f t="shared" ca="1" si="38"/>
        <v/>
      </c>
    </row>
    <row r="182" spans="2:8">
      <c r="B182" s="25" t="str">
        <f t="shared" si="33"/>
        <v/>
      </c>
      <c r="C182" s="81" t="str">
        <f t="shared" si="34"/>
        <v/>
      </c>
      <c r="D182" s="80" t="str">
        <f t="shared" ca="1" si="35"/>
        <v/>
      </c>
      <c r="E182" s="300" t="str">
        <f t="shared" ca="1" si="32"/>
        <v/>
      </c>
      <c r="F182" s="25" t="str">
        <f t="shared" si="36"/>
        <v/>
      </c>
      <c r="G182" s="81" t="str">
        <f t="shared" si="37"/>
        <v/>
      </c>
      <c r="H182" s="80" t="str">
        <f t="shared" ca="1" si="38"/>
        <v/>
      </c>
    </row>
    <row r="183" spans="2:8">
      <c r="B183" s="25" t="str">
        <f t="shared" si="33"/>
        <v/>
      </c>
      <c r="C183" s="81" t="str">
        <f t="shared" si="34"/>
        <v/>
      </c>
      <c r="D183" s="80" t="str">
        <f t="shared" ca="1" si="35"/>
        <v/>
      </c>
      <c r="E183" s="300" t="str">
        <f t="shared" ca="1" si="32"/>
        <v/>
      </c>
      <c r="F183" s="25" t="str">
        <f t="shared" si="36"/>
        <v/>
      </c>
      <c r="G183" s="81" t="str">
        <f t="shared" si="37"/>
        <v/>
      </c>
      <c r="H183" s="80" t="str">
        <f t="shared" ca="1" si="38"/>
        <v/>
      </c>
    </row>
    <row r="184" spans="2:8">
      <c r="B184" s="25" t="str">
        <f t="shared" si="33"/>
        <v/>
      </c>
      <c r="C184" s="81" t="str">
        <f t="shared" si="34"/>
        <v/>
      </c>
      <c r="D184" s="80" t="str">
        <f t="shared" ca="1" si="35"/>
        <v/>
      </c>
      <c r="E184" s="300" t="str">
        <f t="shared" ca="1" si="32"/>
        <v/>
      </c>
      <c r="F184" s="25" t="str">
        <f t="shared" si="36"/>
        <v/>
      </c>
      <c r="G184" s="81" t="str">
        <f t="shared" si="37"/>
        <v/>
      </c>
      <c r="H184" s="80" t="str">
        <f t="shared" ca="1" si="38"/>
        <v/>
      </c>
    </row>
    <row r="185" spans="2:8">
      <c r="B185" s="25" t="str">
        <f t="shared" si="33"/>
        <v/>
      </c>
      <c r="C185" s="81" t="str">
        <f t="shared" si="34"/>
        <v/>
      </c>
      <c r="D185" s="80" t="str">
        <f t="shared" ca="1" si="35"/>
        <v/>
      </c>
      <c r="E185" s="300" t="str">
        <f t="shared" ca="1" si="32"/>
        <v/>
      </c>
      <c r="F185" s="25" t="str">
        <f t="shared" si="36"/>
        <v/>
      </c>
      <c r="G185" s="81" t="str">
        <f t="shared" si="37"/>
        <v/>
      </c>
      <c r="H185" s="80" t="str">
        <f t="shared" ca="1" si="38"/>
        <v/>
      </c>
    </row>
    <row r="186" spans="2:8">
      <c r="B186" s="25" t="str">
        <f t="shared" si="33"/>
        <v/>
      </c>
      <c r="C186" s="81" t="str">
        <f t="shared" si="34"/>
        <v/>
      </c>
      <c r="D186" s="80" t="str">
        <f t="shared" ca="1" si="35"/>
        <v/>
      </c>
      <c r="E186" s="300" t="str">
        <f t="shared" ca="1" si="32"/>
        <v/>
      </c>
      <c r="F186" s="25" t="str">
        <f t="shared" si="36"/>
        <v/>
      </c>
      <c r="G186" s="81" t="str">
        <f t="shared" si="37"/>
        <v/>
      </c>
      <c r="H186" s="80" t="str">
        <f t="shared" ca="1" si="38"/>
        <v/>
      </c>
    </row>
    <row r="187" spans="2:8">
      <c r="B187" s="25" t="str">
        <f t="shared" si="33"/>
        <v/>
      </c>
      <c r="C187" s="81" t="str">
        <f t="shared" si="34"/>
        <v/>
      </c>
      <c r="D187" s="80" t="str">
        <f t="shared" ca="1" si="35"/>
        <v/>
      </c>
      <c r="E187" s="300" t="str">
        <f t="shared" ca="1" si="32"/>
        <v/>
      </c>
      <c r="F187" s="25" t="str">
        <f t="shared" si="36"/>
        <v/>
      </c>
      <c r="G187" s="81" t="str">
        <f t="shared" si="37"/>
        <v/>
      </c>
      <c r="H187" s="80" t="str">
        <f t="shared" ca="1" si="38"/>
        <v/>
      </c>
    </row>
    <row r="188" spans="2:8">
      <c r="B188" s="25" t="str">
        <f t="shared" si="33"/>
        <v/>
      </c>
      <c r="C188" s="81" t="str">
        <f t="shared" si="34"/>
        <v/>
      </c>
      <c r="D188" s="80" t="str">
        <f t="shared" ca="1" si="35"/>
        <v/>
      </c>
      <c r="E188" s="300" t="str">
        <f t="shared" ca="1" si="32"/>
        <v/>
      </c>
      <c r="F188" s="25" t="str">
        <f t="shared" si="36"/>
        <v/>
      </c>
      <c r="G188" s="81" t="str">
        <f t="shared" si="37"/>
        <v/>
      </c>
      <c r="H188" s="80" t="str">
        <f t="shared" ca="1" si="38"/>
        <v/>
      </c>
    </row>
    <row r="189" spans="2:8">
      <c r="B189" s="25" t="str">
        <f t="shared" si="33"/>
        <v/>
      </c>
      <c r="C189" s="81" t="str">
        <f t="shared" si="34"/>
        <v/>
      </c>
      <c r="D189" s="80" t="str">
        <f t="shared" ca="1" si="35"/>
        <v/>
      </c>
      <c r="E189" s="300" t="str">
        <f t="shared" ca="1" si="32"/>
        <v/>
      </c>
      <c r="F189" s="25" t="str">
        <f t="shared" si="36"/>
        <v/>
      </c>
      <c r="G189" s="81" t="str">
        <f t="shared" si="37"/>
        <v/>
      </c>
      <c r="H189" s="80" t="str">
        <f t="shared" ca="1" si="38"/>
        <v/>
      </c>
    </row>
    <row r="190" spans="2:8">
      <c r="B190" s="25" t="str">
        <f t="shared" si="33"/>
        <v/>
      </c>
      <c r="C190" s="81" t="str">
        <f t="shared" si="34"/>
        <v/>
      </c>
      <c r="D190" s="80" t="str">
        <f t="shared" ca="1" si="35"/>
        <v/>
      </c>
      <c r="E190" s="300" t="str">
        <f t="shared" ca="1" si="32"/>
        <v/>
      </c>
      <c r="F190" s="25" t="str">
        <f t="shared" si="36"/>
        <v/>
      </c>
      <c r="G190" s="81" t="str">
        <f t="shared" si="37"/>
        <v/>
      </c>
      <c r="H190" s="80" t="str">
        <f t="shared" ca="1" si="38"/>
        <v/>
      </c>
    </row>
    <row r="191" spans="2:8">
      <c r="B191" s="25" t="str">
        <f t="shared" si="33"/>
        <v/>
      </c>
      <c r="C191" s="81" t="str">
        <f t="shared" si="34"/>
        <v/>
      </c>
      <c r="D191" s="80" t="str">
        <f t="shared" ca="1" si="35"/>
        <v/>
      </c>
      <c r="E191" s="300" t="str">
        <f t="shared" ca="1" si="32"/>
        <v/>
      </c>
      <c r="F191" s="25" t="str">
        <f t="shared" si="36"/>
        <v/>
      </c>
      <c r="G191" s="81" t="str">
        <f t="shared" si="37"/>
        <v/>
      </c>
      <c r="H191" s="80" t="str">
        <f t="shared" ca="1" si="38"/>
        <v/>
      </c>
    </row>
    <row r="192" spans="2:8">
      <c r="B192" s="25" t="str">
        <f t="shared" si="33"/>
        <v/>
      </c>
      <c r="C192" s="81" t="str">
        <f t="shared" si="34"/>
        <v/>
      </c>
      <c r="D192" s="80" t="str">
        <f t="shared" ca="1" si="35"/>
        <v/>
      </c>
      <c r="E192" s="300" t="str">
        <f t="shared" ca="1" si="32"/>
        <v/>
      </c>
      <c r="F192" s="25" t="str">
        <f t="shared" si="36"/>
        <v/>
      </c>
      <c r="G192" s="81" t="str">
        <f t="shared" si="37"/>
        <v/>
      </c>
      <c r="H192" s="80" t="str">
        <f t="shared" ca="1" si="38"/>
        <v/>
      </c>
    </row>
    <row r="193" spans="2:8">
      <c r="B193" s="25" t="str">
        <f t="shared" si="33"/>
        <v/>
      </c>
      <c r="C193" s="81" t="str">
        <f t="shared" si="34"/>
        <v/>
      </c>
      <c r="D193" s="80" t="str">
        <f t="shared" ca="1" si="35"/>
        <v/>
      </c>
      <c r="E193" s="300" t="str">
        <f t="shared" ca="1" si="32"/>
        <v/>
      </c>
      <c r="F193" s="25" t="str">
        <f t="shared" si="36"/>
        <v/>
      </c>
      <c r="G193" s="81" t="str">
        <f t="shared" si="37"/>
        <v/>
      </c>
      <c r="H193" s="80" t="str">
        <f t="shared" ca="1" si="38"/>
        <v/>
      </c>
    </row>
    <row r="194" spans="2:8">
      <c r="B194" s="25" t="str">
        <f t="shared" si="33"/>
        <v/>
      </c>
      <c r="C194" s="81" t="str">
        <f t="shared" si="34"/>
        <v/>
      </c>
      <c r="D194" s="80" t="str">
        <f t="shared" ca="1" si="35"/>
        <v/>
      </c>
      <c r="E194" s="300" t="str">
        <f t="shared" ca="1" si="32"/>
        <v/>
      </c>
      <c r="F194" s="25" t="str">
        <f t="shared" si="36"/>
        <v/>
      </c>
      <c r="G194" s="81" t="str">
        <f t="shared" si="37"/>
        <v/>
      </c>
      <c r="H194" s="80" t="str">
        <f t="shared" ca="1" si="38"/>
        <v/>
      </c>
    </row>
    <row r="195" spans="2:8">
      <c r="B195" s="25" t="str">
        <f t="shared" si="33"/>
        <v/>
      </c>
      <c r="C195" s="81" t="str">
        <f t="shared" si="34"/>
        <v/>
      </c>
      <c r="D195" s="80" t="str">
        <f t="shared" ca="1" si="35"/>
        <v/>
      </c>
      <c r="E195" s="300" t="str">
        <f t="shared" ca="1" si="32"/>
        <v/>
      </c>
      <c r="F195" s="25" t="str">
        <f t="shared" si="36"/>
        <v/>
      </c>
      <c r="G195" s="81" t="str">
        <f t="shared" si="37"/>
        <v/>
      </c>
      <c r="H195" s="80" t="str">
        <f t="shared" ca="1" si="38"/>
        <v/>
      </c>
    </row>
    <row r="196" spans="2:8">
      <c r="B196" s="25" t="str">
        <f t="shared" si="33"/>
        <v/>
      </c>
      <c r="C196" s="81" t="str">
        <f t="shared" si="34"/>
        <v/>
      </c>
      <c r="D196" s="80" t="str">
        <f t="shared" ca="1" si="35"/>
        <v/>
      </c>
      <c r="E196" s="300" t="str">
        <f t="shared" ca="1" si="32"/>
        <v/>
      </c>
      <c r="F196" s="25" t="str">
        <f t="shared" si="36"/>
        <v/>
      </c>
      <c r="G196" s="81" t="str">
        <f t="shared" si="37"/>
        <v/>
      </c>
      <c r="H196" s="80" t="str">
        <f t="shared" ca="1" si="38"/>
        <v/>
      </c>
    </row>
    <row r="197" spans="2:8">
      <c r="B197" s="25" t="str">
        <f t="shared" si="33"/>
        <v/>
      </c>
      <c r="C197" s="81" t="str">
        <f t="shared" si="34"/>
        <v/>
      </c>
      <c r="D197" s="80" t="str">
        <f t="shared" ca="1" si="35"/>
        <v/>
      </c>
      <c r="E197" s="300" t="str">
        <f t="shared" ca="1" si="32"/>
        <v/>
      </c>
      <c r="F197" s="25" t="str">
        <f t="shared" si="36"/>
        <v/>
      </c>
      <c r="G197" s="81" t="str">
        <f t="shared" si="37"/>
        <v/>
      </c>
      <c r="H197" s="80" t="str">
        <f t="shared" ca="1" si="38"/>
        <v/>
      </c>
    </row>
    <row r="198" spans="2:8">
      <c r="B198" s="25" t="str">
        <f t="shared" si="33"/>
        <v/>
      </c>
      <c r="C198" s="81" t="str">
        <f t="shared" si="34"/>
        <v/>
      </c>
      <c r="D198" s="80" t="str">
        <f t="shared" ca="1" si="35"/>
        <v/>
      </c>
      <c r="E198" s="300" t="str">
        <f t="shared" ca="1" si="32"/>
        <v/>
      </c>
      <c r="F198" s="25" t="str">
        <f t="shared" si="36"/>
        <v/>
      </c>
      <c r="G198" s="81" t="str">
        <f t="shared" si="37"/>
        <v/>
      </c>
      <c r="H198" s="80" t="str">
        <f t="shared" ca="1" si="38"/>
        <v/>
      </c>
    </row>
    <row r="199" spans="2:8">
      <c r="B199" s="25" t="str">
        <f t="shared" si="33"/>
        <v/>
      </c>
      <c r="C199" s="81" t="str">
        <f t="shared" si="34"/>
        <v/>
      </c>
      <c r="D199" s="80" t="str">
        <f t="shared" ca="1" si="35"/>
        <v/>
      </c>
      <c r="E199" s="300" t="str">
        <f t="shared" ca="1" si="32"/>
        <v/>
      </c>
      <c r="F199" s="25" t="str">
        <f t="shared" si="36"/>
        <v/>
      </c>
      <c r="G199" s="81" t="str">
        <f t="shared" si="37"/>
        <v/>
      </c>
      <c r="H199" s="80" t="str">
        <f t="shared" ca="1" si="38"/>
        <v/>
      </c>
    </row>
    <row r="200" spans="2:8">
      <c r="B200" s="25" t="str">
        <f t="shared" si="33"/>
        <v/>
      </c>
      <c r="C200" s="81" t="str">
        <f t="shared" si="34"/>
        <v/>
      </c>
      <c r="D200" s="80" t="str">
        <f t="shared" ca="1" si="35"/>
        <v/>
      </c>
      <c r="E200" s="300" t="str">
        <f t="shared" ref="E200" ca="1" si="39">D200&amp;F200</f>
        <v/>
      </c>
      <c r="F200" s="25" t="str">
        <f t="shared" si="36"/>
        <v/>
      </c>
      <c r="G200" s="81" t="str">
        <f t="shared" si="37"/>
        <v/>
      </c>
      <c r="H200" s="80" t="str">
        <f t="shared" ca="1" si="38"/>
        <v/>
      </c>
    </row>
  </sheetData>
  <sheetProtection sheet="1" objects="1" scenarios="1"/>
  <phoneticPr fontId="2" type="noConversion"/>
  <conditionalFormatting sqref="C7:C200 G7:G200">
    <cfRule type="cellIs" dxfId="22" priority="1" stopIfTrue="1" operator="equal">
      <formula>"合計"</formula>
    </cfRule>
  </conditionalFormatting>
  <conditionalFormatting sqref="D7:D200">
    <cfRule type="expression" dxfId="21" priority="2" stopIfTrue="1">
      <formula>$C7="合計"</formula>
    </cfRule>
  </conditionalFormatting>
  <conditionalFormatting sqref="E7:E200">
    <cfRule type="cellIs" dxfId="20" priority="5" stopIfTrue="1" operator="notEqual">
      <formula>""</formula>
    </cfRule>
  </conditionalFormatting>
  <conditionalFormatting sqref="F7:F200">
    <cfRule type="expression" dxfId="19" priority="4" stopIfTrue="1">
      <formula>"(D7+F7)&gt;1"</formula>
    </cfRule>
  </conditionalFormatting>
  <conditionalFormatting sqref="H7:H200">
    <cfRule type="expression" dxfId="18"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81"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3" sqref="M3"/>
    </sheetView>
  </sheetViews>
  <sheetFormatPr defaultColWidth="9" defaultRowHeight="17"/>
  <cols>
    <col min="1" max="1" width="3.453125" style="31" hidden="1" customWidth="1"/>
    <col min="2" max="2" width="7.7265625" style="29" hidden="1" customWidth="1"/>
    <col min="3" max="3" width="2.453125" style="29" hidden="1" customWidth="1"/>
    <col min="4" max="4" width="7.7265625" style="29" hidden="1" customWidth="1"/>
    <col min="5" max="5" width="2.453125" style="29" hidden="1" customWidth="1"/>
    <col min="6" max="6" width="7.7265625" style="29" hidden="1" customWidth="1"/>
    <col min="7" max="7" width="2.453125" style="29" hidden="1" customWidth="1"/>
    <col min="8" max="8" width="7.7265625" style="29" hidden="1" customWidth="1"/>
    <col min="9" max="9" width="2.453125" style="29" hidden="1" customWidth="1"/>
    <col min="10" max="10" width="7.7265625" style="29" hidden="1" customWidth="1"/>
    <col min="11" max="11" width="2.453125" style="29" hidden="1" customWidth="1"/>
    <col min="12" max="12" width="7.7265625" style="29" hidden="1" customWidth="1"/>
    <col min="13" max="13" width="8.6328125" style="104" customWidth="1"/>
    <col min="14" max="14" width="5.1796875" style="31" customWidth="1"/>
    <col min="15" max="15" width="48.08984375" style="29" customWidth="1"/>
    <col min="16" max="16" width="7.1796875" style="31" bestFit="1" customWidth="1"/>
    <col min="17" max="18" width="14.6328125" style="29" customWidth="1"/>
    <col min="19" max="16384" width="9" style="29"/>
  </cols>
  <sheetData>
    <row r="1" spans="1:19" s="159" customFormat="1" ht="17" customHeight="1">
      <c r="A1" s="165"/>
      <c r="C1" s="162"/>
      <c r="D1" s="163">
        <f>COUNTIF(D3:D93,TRUE)</f>
        <v>11</v>
      </c>
      <c r="E1" s="162"/>
      <c r="F1" s="163">
        <f>COUNTIF(F94:F159,TRUE)</f>
        <v>12</v>
      </c>
      <c r="G1" s="162"/>
      <c r="H1" s="163">
        <f>COUNTIF(H160:H267,TRUE)</f>
        <v>15</v>
      </c>
      <c r="I1" s="162"/>
      <c r="J1" s="163">
        <f>COUNTIF(J4:J266,TRUE)</f>
        <v>4</v>
      </c>
      <c r="K1" s="162"/>
      <c r="L1" s="163">
        <f>COUNTIF(L4:L266,TRUE)</f>
        <v>3</v>
      </c>
      <c r="M1" s="164" t="str">
        <f ca="1">日記簿!F1</f>
        <v/>
      </c>
      <c r="N1" s="164"/>
      <c r="P1" s="181">
        <f>ROUND(SUMIF(P4:P156,"借",Q4:Q156),4)-ROUND(SUMIF(P4:P156,"貸",Q4:Q156),4)</f>
        <v>0</v>
      </c>
      <c r="Q1" s="183" t="str">
        <f>IF(ROUND(Q93,4)&lt;&gt;ROUND(Q159,4),"●BS不平","")</f>
        <v/>
      </c>
      <c r="R1" s="159" t="str">
        <f ca="1">IF(COUNTBLANK(C3:K267)=0,"","●A~I欄公式遺失,新增科目時請整列複製●")</f>
        <v/>
      </c>
      <c r="S1" s="318" t="s">
        <v>501</v>
      </c>
    </row>
    <row r="2" spans="1:19" s="111" customFormat="1">
      <c r="A2" s="192" t="s">
        <v>338</v>
      </c>
      <c r="B2" s="192"/>
      <c r="C2" s="105" t="s">
        <v>6</v>
      </c>
      <c r="D2" s="106"/>
      <c r="E2" s="105"/>
      <c r="F2" s="106"/>
      <c r="G2" s="107" t="s">
        <v>229</v>
      </c>
      <c r="H2" s="108"/>
      <c r="I2" s="109" t="s">
        <v>159</v>
      </c>
      <c r="J2" s="110"/>
      <c r="K2" s="110"/>
      <c r="L2" s="110"/>
      <c r="M2" s="30" t="s">
        <v>266</v>
      </c>
      <c r="N2" s="30" t="s">
        <v>246</v>
      </c>
      <c r="O2" s="155" t="s">
        <v>268</v>
      </c>
      <c r="P2" s="30" t="s">
        <v>393</v>
      </c>
      <c r="Q2" s="130" t="str">
        <f>"BS:"&amp;MONTH(資產負債表日)&amp;"/"&amp;DAY(資產負債表日)</f>
        <v>BS:1/1</v>
      </c>
      <c r="R2" s="130" t="str">
        <f>"IS:"&amp;MONTH(損益表起日)&amp;"/"&amp;DAY(損益表起日)&amp;"~"&amp;MONTH(損益表訖日)&amp;"/"&amp;DAY(損益表訖日)</f>
        <v>IS:1/1~1/31</v>
      </c>
    </row>
    <row r="3" spans="1:19">
      <c r="A3" s="211" t="s">
        <v>335</v>
      </c>
      <c r="B3" s="193" t="s">
        <v>335</v>
      </c>
      <c r="C3" s="144">
        <f ca="1">IF(D3,COUNTIF(OFFSET(D3,ROW()*-1+3,,ROW()-2),TRUE)," ")</f>
        <v>1</v>
      </c>
      <c r="D3" s="144" t="b">
        <f>D44</f>
        <v>1</v>
      </c>
      <c r="E3" s="144" t="s">
        <v>267</v>
      </c>
      <c r="F3" s="144" t="s">
        <v>267</v>
      </c>
      <c r="G3" s="145" t="s">
        <v>267</v>
      </c>
      <c r="H3" s="146" t="s">
        <v>267</v>
      </c>
      <c r="I3" s="147" t="s">
        <v>267</v>
      </c>
      <c r="J3" s="148" t="s">
        <v>267</v>
      </c>
      <c r="K3" s="147" t="s">
        <v>267</v>
      </c>
      <c r="L3" s="148" t="s">
        <v>267</v>
      </c>
      <c r="M3" s="32"/>
      <c r="N3" s="30"/>
      <c r="O3" s="32" t="s">
        <v>7</v>
      </c>
      <c r="P3" s="30"/>
      <c r="Q3" s="130"/>
      <c r="R3" s="130"/>
    </row>
    <row r="4" spans="1:19">
      <c r="A4" s="211">
        <f ca="1">IF(B4,COUNTIF(OFFSET(B4,ROW()*-1+3,,ROW()-2),TRUE)," ")</f>
        <v>1</v>
      </c>
      <c r="B4" s="193" t="b">
        <f>N4="Y"</f>
        <v>1</v>
      </c>
      <c r="C4" s="144">
        <f t="shared" ref="C4:C69" ca="1" si="0">IF(D4,COUNTIF(OFFSET(D4,ROW()*-1+3,,ROW()-2),TRUE)," ")</f>
        <v>2</v>
      </c>
      <c r="D4" s="144" t="b">
        <f>Q4&lt;&gt;0</f>
        <v>1</v>
      </c>
      <c r="E4" s="144" t="s">
        <v>267</v>
      </c>
      <c r="F4" s="144" t="s">
        <v>267</v>
      </c>
      <c r="G4" s="145" t="s">
        <v>267</v>
      </c>
      <c r="H4" s="146" t="s">
        <v>267</v>
      </c>
      <c r="I4" s="147">
        <f ca="1">IF(J4,COUNTIF(OFFSET(J4,ROW()*-1+3,,ROW()-2),TRUE)," ")</f>
        <v>1</v>
      </c>
      <c r="J4" s="147" t="b">
        <f>AND(P4="借",Q4&lt;&gt;0)</f>
        <v>1</v>
      </c>
      <c r="K4" s="147" t="str">
        <f ca="1">IF(L4,COUNTIF(OFFSET(L4,ROW()*-1+3,,ROW()-2),TRUE)," ")</f>
        <v xml:space="preserve"> </v>
      </c>
      <c r="L4" s="147" t="b">
        <f>AND(P4="貸",Q4&lt;&gt;0)</f>
        <v>0</v>
      </c>
      <c r="M4" s="222">
        <v>1111</v>
      </c>
      <c r="N4" s="191" t="s">
        <v>276</v>
      </c>
      <c r="O4" s="223" t="s">
        <v>247</v>
      </c>
      <c r="P4" s="191" t="s">
        <v>11</v>
      </c>
      <c r="Q4" s="131">
        <f t="shared" ref="Q4:Q43"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10000</v>
      </c>
      <c r="R4" s="132"/>
    </row>
    <row r="5" spans="1:19">
      <c r="A5" s="211" t="str">
        <f ca="1">IF(B5,COUNTIF(OFFSET(B5,ROW()*-1+3,,ROW()-2),TRUE)," ")</f>
        <v xml:space="preserve"> </v>
      </c>
      <c r="B5" s="193" t="b">
        <f t="shared" ref="B5:B69" si="2">N5="Y"</f>
        <v>0</v>
      </c>
      <c r="C5" s="144" t="str">
        <f t="shared" ca="1" si="0"/>
        <v xml:space="preserve"> </v>
      </c>
      <c r="D5" s="144" t="b">
        <f>Q5&lt;&gt;0</f>
        <v>0</v>
      </c>
      <c r="E5" s="144" t="s">
        <v>267</v>
      </c>
      <c r="F5" s="144" t="s">
        <v>267</v>
      </c>
      <c r="G5" s="145" t="s">
        <v>267</v>
      </c>
      <c r="H5" s="146" t="s">
        <v>267</v>
      </c>
      <c r="I5" s="147" t="str">
        <f t="shared" ref="I5:I43" ca="1" si="3">IF(J5,COUNTIF(OFFSET(J5,ROW()*-1+3,,ROW()-2),TRUE)," ")</f>
        <v xml:space="preserve"> </v>
      </c>
      <c r="J5" s="147" t="b">
        <f t="shared" ref="J5:J70" si="4">AND(P5="借",Q5&lt;&gt;0)</f>
        <v>0</v>
      </c>
      <c r="K5" s="147" t="str">
        <f t="shared" ref="K5:K43" ca="1" si="5">IF(L5,COUNTIF(OFFSET(L5,ROW()*-1+3,,ROW()-2),TRUE)," ")</f>
        <v xml:space="preserve"> </v>
      </c>
      <c r="L5" s="147" t="b">
        <f t="shared" ref="L5:L70" si="6">AND(P5="貸",Q5&lt;&gt;0)</f>
        <v>0</v>
      </c>
      <c r="M5" s="222">
        <v>1112</v>
      </c>
      <c r="N5" s="191" t="s">
        <v>452</v>
      </c>
      <c r="O5" s="223" t="s">
        <v>313</v>
      </c>
      <c r="P5" s="191" t="s">
        <v>11</v>
      </c>
      <c r="Q5" s="131">
        <f t="shared" si="1"/>
        <v>0</v>
      </c>
      <c r="R5" s="132"/>
    </row>
    <row r="6" spans="1:19">
      <c r="A6" s="211">
        <f t="shared" ref="A6:A70" ca="1" si="7">IF(B6,COUNTIF(OFFSET(B6,ROW()*-1+3,,ROW()-2),TRUE)," ")</f>
        <v>2</v>
      </c>
      <c r="B6" s="193" t="b">
        <f t="shared" si="2"/>
        <v>1</v>
      </c>
      <c r="C6" s="144">
        <f ca="1">IF(D6,COUNTIF(OFFSET(D6,ROW()*-1+3,,ROW()-2),TRUE)," ")</f>
        <v>3</v>
      </c>
      <c r="D6" s="144" t="b">
        <f>Q6&lt;&gt;0</f>
        <v>1</v>
      </c>
      <c r="E6" s="144" t="s">
        <v>267</v>
      </c>
      <c r="F6" s="144" t="s">
        <v>267</v>
      </c>
      <c r="G6" s="145" t="s">
        <v>267</v>
      </c>
      <c r="H6" s="146" t="s">
        <v>267</v>
      </c>
      <c r="I6" s="147">
        <f ca="1">IF(J6,COUNTIF(OFFSET(J6,ROW()*-1+3,,ROW()-2),TRUE)," ")</f>
        <v>2</v>
      </c>
      <c r="J6" s="147" t="b">
        <f>AND(P6="借",Q6&lt;&gt;0)</f>
        <v>1</v>
      </c>
      <c r="K6" s="147" t="str">
        <f ca="1">IF(L6,COUNTIF(OFFSET(L6,ROW()*-1+3,,ROW()-2),TRUE)," ")</f>
        <v xml:space="preserve"> </v>
      </c>
      <c r="L6" s="147" t="b">
        <f>AND(P6="貸",Q6&lt;&gt;0)</f>
        <v>0</v>
      </c>
      <c r="M6" s="222">
        <v>11121</v>
      </c>
      <c r="N6" s="191" t="s">
        <v>396</v>
      </c>
      <c r="O6" s="223" t="s">
        <v>249</v>
      </c>
      <c r="P6" s="191" t="s">
        <v>11</v>
      </c>
      <c r="Q6" s="131">
        <f t="shared" si="1"/>
        <v>200000</v>
      </c>
      <c r="R6" s="132"/>
    </row>
    <row r="7" spans="1:19">
      <c r="A7" s="211">
        <f t="shared" ca="1" si="7"/>
        <v>3</v>
      </c>
      <c r="B7" s="193" t="b">
        <f t="shared" si="2"/>
        <v>1</v>
      </c>
      <c r="C7" s="144" t="str">
        <f t="shared" ca="1" si="0"/>
        <v xml:space="preserve"> </v>
      </c>
      <c r="D7" s="144" t="b">
        <f t="shared" ref="D7:D44" si="8">Q7&lt;&gt;0</f>
        <v>0</v>
      </c>
      <c r="E7" s="144" t="s">
        <v>267</v>
      </c>
      <c r="F7" s="144" t="s">
        <v>267</v>
      </c>
      <c r="G7" s="145" t="s">
        <v>267</v>
      </c>
      <c r="H7" s="146" t="s">
        <v>267</v>
      </c>
      <c r="I7" s="147" t="str">
        <f t="shared" ca="1" si="3"/>
        <v xml:space="preserve"> </v>
      </c>
      <c r="J7" s="147" t="b">
        <f t="shared" si="4"/>
        <v>0</v>
      </c>
      <c r="K7" s="147" t="str">
        <f t="shared" ca="1" si="5"/>
        <v xml:space="preserve"> </v>
      </c>
      <c r="L7" s="147" t="b">
        <f t="shared" si="6"/>
        <v>0</v>
      </c>
      <c r="M7" s="222">
        <v>11122</v>
      </c>
      <c r="N7" s="191" t="s">
        <v>380</v>
      </c>
      <c r="O7" s="223" t="s">
        <v>250</v>
      </c>
      <c r="P7" s="191" t="s">
        <v>11</v>
      </c>
      <c r="Q7" s="131">
        <f t="shared" si="1"/>
        <v>0</v>
      </c>
      <c r="R7" s="132"/>
    </row>
    <row r="8" spans="1:19">
      <c r="A8" s="211" t="str">
        <f t="shared" ca="1" si="7"/>
        <v xml:space="preserve"> </v>
      </c>
      <c r="B8" s="193" t="b">
        <f t="shared" si="2"/>
        <v>0</v>
      </c>
      <c r="C8" s="144" t="str">
        <f t="shared" ca="1" si="0"/>
        <v xml:space="preserve"> </v>
      </c>
      <c r="D8" s="144" t="b">
        <f t="shared" si="8"/>
        <v>0</v>
      </c>
      <c r="E8" s="144" t="s">
        <v>267</v>
      </c>
      <c r="F8" s="144" t="s">
        <v>267</v>
      </c>
      <c r="G8" s="145" t="s">
        <v>267</v>
      </c>
      <c r="H8" s="146" t="s">
        <v>267</v>
      </c>
      <c r="I8" s="147" t="str">
        <f t="shared" ca="1" si="3"/>
        <v xml:space="preserve"> </v>
      </c>
      <c r="J8" s="147" t="b">
        <f t="shared" si="4"/>
        <v>0</v>
      </c>
      <c r="K8" s="147" t="str">
        <f t="shared" ca="1" si="5"/>
        <v xml:space="preserve"> </v>
      </c>
      <c r="L8" s="147" t="b">
        <f t="shared" si="6"/>
        <v>0</v>
      </c>
      <c r="M8" s="222">
        <v>11123</v>
      </c>
      <c r="N8" s="191"/>
      <c r="O8" s="223" t="s">
        <v>528</v>
      </c>
      <c r="P8" s="191" t="s">
        <v>11</v>
      </c>
      <c r="Q8" s="131">
        <f t="shared" si="1"/>
        <v>0</v>
      </c>
      <c r="R8" s="132"/>
    </row>
    <row r="9" spans="1:19">
      <c r="A9" s="211" t="str">
        <f t="shared" ca="1" si="7"/>
        <v xml:space="preserve"> </v>
      </c>
      <c r="B9" s="193" t="b">
        <f t="shared" si="2"/>
        <v>0</v>
      </c>
      <c r="C9" s="144" t="str">
        <f t="shared" ca="1" si="0"/>
        <v xml:space="preserve"> </v>
      </c>
      <c r="D9" s="144" t="b">
        <f t="shared" si="8"/>
        <v>0</v>
      </c>
      <c r="E9" s="144" t="s">
        <v>267</v>
      </c>
      <c r="F9" s="144" t="s">
        <v>267</v>
      </c>
      <c r="G9" s="145" t="s">
        <v>267</v>
      </c>
      <c r="H9" s="146" t="s">
        <v>267</v>
      </c>
      <c r="I9" s="147" t="str">
        <f t="shared" ca="1" si="3"/>
        <v xml:space="preserve"> </v>
      </c>
      <c r="J9" s="147" t="b">
        <f t="shared" si="4"/>
        <v>0</v>
      </c>
      <c r="K9" s="147" t="str">
        <f t="shared" ca="1" si="5"/>
        <v xml:space="preserve"> </v>
      </c>
      <c r="L9" s="147" t="b">
        <f t="shared" si="6"/>
        <v>0</v>
      </c>
      <c r="M9" s="222">
        <v>11124</v>
      </c>
      <c r="N9" s="191"/>
      <c r="O9" s="223" t="s">
        <v>527</v>
      </c>
      <c r="P9" s="191" t="s">
        <v>11</v>
      </c>
      <c r="Q9" s="131">
        <f t="shared" si="1"/>
        <v>0</v>
      </c>
      <c r="R9" s="132"/>
    </row>
    <row r="10" spans="1:19">
      <c r="A10" s="211" t="str">
        <f t="shared" ca="1" si="7"/>
        <v xml:space="preserve"> </v>
      </c>
      <c r="B10" s="193" t="b">
        <f t="shared" si="2"/>
        <v>0</v>
      </c>
      <c r="C10" s="144" t="str">
        <f t="shared" ca="1" si="0"/>
        <v xml:space="preserve"> </v>
      </c>
      <c r="D10" s="144" t="b">
        <f t="shared" si="8"/>
        <v>0</v>
      </c>
      <c r="E10" s="144" t="s">
        <v>267</v>
      </c>
      <c r="F10" s="144" t="s">
        <v>267</v>
      </c>
      <c r="G10" s="145" t="s">
        <v>267</v>
      </c>
      <c r="H10" s="146" t="s">
        <v>267</v>
      </c>
      <c r="I10" s="147" t="str">
        <f t="shared" ca="1" si="3"/>
        <v xml:space="preserve"> </v>
      </c>
      <c r="J10" s="147" t="b">
        <f t="shared" si="4"/>
        <v>0</v>
      </c>
      <c r="K10" s="147" t="str">
        <f t="shared" ca="1" si="5"/>
        <v xml:space="preserve"> </v>
      </c>
      <c r="L10" s="147" t="b">
        <f t="shared" si="6"/>
        <v>0</v>
      </c>
      <c r="M10" s="222">
        <v>1113</v>
      </c>
      <c r="N10" s="191"/>
      <c r="O10" s="223" t="s">
        <v>167</v>
      </c>
      <c r="P10" s="191" t="s">
        <v>11</v>
      </c>
      <c r="Q10" s="131">
        <f t="shared" si="1"/>
        <v>0</v>
      </c>
      <c r="R10" s="132"/>
    </row>
    <row r="11" spans="1:19">
      <c r="A11" s="211" t="str">
        <f t="shared" ca="1" si="7"/>
        <v xml:space="preserve"> </v>
      </c>
      <c r="B11" s="193" t="b">
        <f t="shared" si="2"/>
        <v>0</v>
      </c>
      <c r="C11" s="144" t="str">
        <f t="shared" ca="1" si="0"/>
        <v xml:space="preserve"> </v>
      </c>
      <c r="D11" s="144" t="b">
        <f t="shared" si="8"/>
        <v>0</v>
      </c>
      <c r="E11" s="144" t="s">
        <v>267</v>
      </c>
      <c r="F11" s="144" t="s">
        <v>267</v>
      </c>
      <c r="G11" s="145" t="s">
        <v>267</v>
      </c>
      <c r="H11" s="146" t="s">
        <v>267</v>
      </c>
      <c r="I11" s="147" t="str">
        <f t="shared" ca="1" si="3"/>
        <v xml:space="preserve"> </v>
      </c>
      <c r="J11" s="147" t="b">
        <f t="shared" si="4"/>
        <v>0</v>
      </c>
      <c r="K11" s="147" t="str">
        <f t="shared" ca="1" si="5"/>
        <v xml:space="preserve"> </v>
      </c>
      <c r="L11" s="147" t="b">
        <f t="shared" si="6"/>
        <v>0</v>
      </c>
      <c r="M11" s="222">
        <v>1114</v>
      </c>
      <c r="N11" s="191"/>
      <c r="O11" s="223" t="s">
        <v>12</v>
      </c>
      <c r="P11" s="191" t="s">
        <v>11</v>
      </c>
      <c r="Q11" s="131">
        <f t="shared" si="1"/>
        <v>0</v>
      </c>
      <c r="R11" s="132"/>
    </row>
    <row r="12" spans="1:19">
      <c r="A12" s="211" t="str">
        <f t="shared" ca="1" si="7"/>
        <v xml:space="preserve"> </v>
      </c>
      <c r="B12" s="193" t="b">
        <f t="shared" si="2"/>
        <v>0</v>
      </c>
      <c r="C12" s="144" t="str">
        <f t="shared" ca="1" si="0"/>
        <v xml:space="preserve"> </v>
      </c>
      <c r="D12" s="144" t="b">
        <f t="shared" si="8"/>
        <v>0</v>
      </c>
      <c r="E12" s="144" t="s">
        <v>267</v>
      </c>
      <c r="F12" s="144" t="s">
        <v>267</v>
      </c>
      <c r="G12" s="145" t="s">
        <v>267</v>
      </c>
      <c r="H12" s="146" t="s">
        <v>267</v>
      </c>
      <c r="I12" s="147" t="str">
        <f t="shared" ca="1" si="3"/>
        <v xml:space="preserve"> </v>
      </c>
      <c r="J12" s="147" t="b">
        <f t="shared" si="4"/>
        <v>0</v>
      </c>
      <c r="K12" s="147" t="str">
        <f t="shared" ca="1" si="5"/>
        <v xml:space="preserve"> </v>
      </c>
      <c r="L12" s="147" t="b">
        <f t="shared" si="6"/>
        <v>0</v>
      </c>
      <c r="M12" s="222">
        <v>1151</v>
      </c>
      <c r="N12" s="191"/>
      <c r="O12" s="223" t="s">
        <v>168</v>
      </c>
      <c r="P12" s="191" t="s">
        <v>11</v>
      </c>
      <c r="Q12" s="131">
        <f t="shared" si="1"/>
        <v>0</v>
      </c>
      <c r="R12" s="132"/>
    </row>
    <row r="13" spans="1:19">
      <c r="A13" s="211" t="str">
        <f t="shared" ca="1" si="7"/>
        <v xml:space="preserve"> </v>
      </c>
      <c r="B13" s="193" t="b">
        <f t="shared" si="2"/>
        <v>0</v>
      </c>
      <c r="C13" s="144" t="str">
        <f t="shared" ca="1" si="0"/>
        <v xml:space="preserve"> </v>
      </c>
      <c r="D13" s="144" t="b">
        <f t="shared" si="8"/>
        <v>0</v>
      </c>
      <c r="E13" s="144" t="s">
        <v>267</v>
      </c>
      <c r="F13" s="144" t="s">
        <v>267</v>
      </c>
      <c r="G13" s="145" t="s">
        <v>267</v>
      </c>
      <c r="H13" s="146" t="s">
        <v>267</v>
      </c>
      <c r="I13" s="147" t="str">
        <f t="shared" ca="1" si="3"/>
        <v xml:space="preserve"> </v>
      </c>
      <c r="J13" s="147" t="b">
        <f t="shared" si="4"/>
        <v>0</v>
      </c>
      <c r="K13" s="147" t="str">
        <f t="shared" ca="1" si="5"/>
        <v xml:space="preserve"> </v>
      </c>
      <c r="L13" s="147" t="b">
        <f t="shared" si="6"/>
        <v>0</v>
      </c>
      <c r="M13" s="222">
        <v>1154</v>
      </c>
      <c r="N13" s="191"/>
      <c r="O13" s="223" t="s">
        <v>172</v>
      </c>
      <c r="P13" s="191" t="s">
        <v>11</v>
      </c>
      <c r="Q13" s="131">
        <f t="shared" si="1"/>
        <v>0</v>
      </c>
      <c r="R13" s="132"/>
    </row>
    <row r="14" spans="1:19">
      <c r="A14" s="211" t="str">
        <f t="shared" ca="1" si="7"/>
        <v xml:space="preserve"> </v>
      </c>
      <c r="B14" s="193" t="b">
        <f t="shared" si="2"/>
        <v>0</v>
      </c>
      <c r="C14" s="144" t="str">
        <f t="shared" ca="1" si="0"/>
        <v xml:space="preserve"> </v>
      </c>
      <c r="D14" s="144" t="b">
        <f t="shared" si="8"/>
        <v>0</v>
      </c>
      <c r="E14" s="144" t="s">
        <v>267</v>
      </c>
      <c r="F14" s="144" t="s">
        <v>267</v>
      </c>
      <c r="G14" s="145" t="s">
        <v>267</v>
      </c>
      <c r="H14" s="146" t="s">
        <v>267</v>
      </c>
      <c r="I14" s="147" t="str">
        <f t="shared" ca="1" si="3"/>
        <v xml:space="preserve"> </v>
      </c>
      <c r="J14" s="147" t="b">
        <f t="shared" si="4"/>
        <v>0</v>
      </c>
      <c r="K14" s="147" t="str">
        <f t="shared" ca="1" si="5"/>
        <v xml:space="preserve"> </v>
      </c>
      <c r="L14" s="147" t="b">
        <f t="shared" si="6"/>
        <v>0</v>
      </c>
      <c r="M14" s="222">
        <v>1158</v>
      </c>
      <c r="N14" s="191" t="s">
        <v>452</v>
      </c>
      <c r="O14" s="223" t="s">
        <v>169</v>
      </c>
      <c r="P14" s="191" t="s">
        <v>11</v>
      </c>
      <c r="Q14" s="131">
        <f t="shared" si="1"/>
        <v>0</v>
      </c>
      <c r="R14" s="132"/>
    </row>
    <row r="15" spans="1:19">
      <c r="A15" s="211" t="str">
        <f t="shared" ca="1" si="7"/>
        <v xml:space="preserve"> </v>
      </c>
      <c r="B15" s="193" t="b">
        <f t="shared" si="2"/>
        <v>0</v>
      </c>
      <c r="C15" s="144" t="str">
        <f t="shared" ca="1" si="0"/>
        <v xml:space="preserve"> </v>
      </c>
      <c r="D15" s="144" t="b">
        <f t="shared" si="8"/>
        <v>0</v>
      </c>
      <c r="E15" s="144" t="s">
        <v>267</v>
      </c>
      <c r="F15" s="144" t="s">
        <v>267</v>
      </c>
      <c r="G15" s="145" t="s">
        <v>267</v>
      </c>
      <c r="H15" s="146" t="s">
        <v>267</v>
      </c>
      <c r="I15" s="147" t="str">
        <f t="shared" ca="1" si="3"/>
        <v xml:space="preserve"> </v>
      </c>
      <c r="J15" s="147" t="b">
        <f t="shared" si="4"/>
        <v>0</v>
      </c>
      <c r="K15" s="147" t="str">
        <f t="shared" ca="1" si="5"/>
        <v xml:space="preserve"> </v>
      </c>
      <c r="L15" s="147" t="b">
        <f t="shared" si="6"/>
        <v>0</v>
      </c>
      <c r="M15" s="222">
        <v>1161</v>
      </c>
      <c r="N15" s="191"/>
      <c r="O15" s="223" t="s">
        <v>170</v>
      </c>
      <c r="P15" s="191" t="s">
        <v>11</v>
      </c>
      <c r="Q15" s="131">
        <f t="shared" si="1"/>
        <v>0</v>
      </c>
      <c r="R15" s="132"/>
    </row>
    <row r="16" spans="1:19">
      <c r="A16" s="211" t="str">
        <f t="shared" ca="1" si="7"/>
        <v xml:space="preserve"> </v>
      </c>
      <c r="B16" s="193" t="b">
        <f t="shared" si="2"/>
        <v>0</v>
      </c>
      <c r="C16" s="144" t="str">
        <f t="shared" ca="1" si="0"/>
        <v xml:space="preserve"> </v>
      </c>
      <c r="D16" s="144" t="b">
        <f t="shared" si="8"/>
        <v>0</v>
      </c>
      <c r="E16" s="144" t="s">
        <v>267</v>
      </c>
      <c r="F16" s="144" t="s">
        <v>267</v>
      </c>
      <c r="G16" s="145" t="s">
        <v>267</v>
      </c>
      <c r="H16" s="146" t="s">
        <v>267</v>
      </c>
      <c r="I16" s="147" t="str">
        <f t="shared" ca="1" si="3"/>
        <v xml:space="preserve"> </v>
      </c>
      <c r="J16" s="147" t="b">
        <f t="shared" si="4"/>
        <v>0</v>
      </c>
      <c r="K16" s="147" t="str">
        <f t="shared" ca="1" si="5"/>
        <v xml:space="preserve"> </v>
      </c>
      <c r="L16" s="147" t="b">
        <f t="shared" si="6"/>
        <v>0</v>
      </c>
      <c r="M16" s="222">
        <v>1157</v>
      </c>
      <c r="N16" s="191"/>
      <c r="O16" s="223" t="s">
        <v>171</v>
      </c>
      <c r="P16" s="191" t="s">
        <v>11</v>
      </c>
      <c r="Q16" s="131">
        <f t="shared" si="1"/>
        <v>0</v>
      </c>
      <c r="R16" s="132"/>
    </row>
    <row r="17" spans="1:18">
      <c r="A17" s="211" t="str">
        <f t="shared" ca="1" si="7"/>
        <v xml:space="preserve"> </v>
      </c>
      <c r="B17" s="193" t="b">
        <f t="shared" si="2"/>
        <v>0</v>
      </c>
      <c r="C17" s="144" t="str">
        <f t="shared" ca="1" si="0"/>
        <v xml:space="preserve"> </v>
      </c>
      <c r="D17" s="144" t="b">
        <f t="shared" si="8"/>
        <v>0</v>
      </c>
      <c r="E17" s="144" t="s">
        <v>267</v>
      </c>
      <c r="F17" s="144" t="s">
        <v>267</v>
      </c>
      <c r="G17" s="145" t="s">
        <v>267</v>
      </c>
      <c r="H17" s="146" t="s">
        <v>267</v>
      </c>
      <c r="I17" s="147" t="str">
        <f t="shared" ca="1" si="3"/>
        <v xml:space="preserve"> </v>
      </c>
      <c r="J17" s="147" t="b">
        <f t="shared" si="4"/>
        <v>0</v>
      </c>
      <c r="K17" s="147" t="str">
        <f t="shared" ca="1" si="5"/>
        <v xml:space="preserve"> </v>
      </c>
      <c r="L17" s="147" t="b">
        <f t="shared" si="6"/>
        <v>0</v>
      </c>
      <c r="M17" s="222">
        <v>1159</v>
      </c>
      <c r="N17" s="191"/>
      <c r="O17" s="224" t="s">
        <v>284</v>
      </c>
      <c r="P17" s="191" t="s">
        <v>14</v>
      </c>
      <c r="Q17" s="131">
        <f t="shared" si="1"/>
        <v>0</v>
      </c>
      <c r="R17" s="132"/>
    </row>
    <row r="18" spans="1:18">
      <c r="A18" s="211" t="str">
        <f t="shared" ca="1" si="7"/>
        <v xml:space="preserve"> </v>
      </c>
      <c r="B18" s="193" t="b">
        <f t="shared" si="2"/>
        <v>0</v>
      </c>
      <c r="C18" s="144" t="str">
        <f t="shared" ca="1" si="0"/>
        <v xml:space="preserve"> </v>
      </c>
      <c r="D18" s="144" t="b">
        <f t="shared" si="8"/>
        <v>0</v>
      </c>
      <c r="E18" s="144" t="s">
        <v>267</v>
      </c>
      <c r="F18" s="144" t="s">
        <v>267</v>
      </c>
      <c r="G18" s="145" t="s">
        <v>267</v>
      </c>
      <c r="H18" s="146" t="s">
        <v>267</v>
      </c>
      <c r="I18" s="147" t="str">
        <f t="shared" ca="1" si="3"/>
        <v xml:space="preserve"> </v>
      </c>
      <c r="J18" s="147" t="b">
        <f t="shared" si="4"/>
        <v>0</v>
      </c>
      <c r="K18" s="147" t="str">
        <f t="shared" ca="1" si="5"/>
        <v xml:space="preserve"> </v>
      </c>
      <c r="L18" s="147" t="b">
        <f t="shared" si="6"/>
        <v>0</v>
      </c>
      <c r="M18" s="222">
        <v>1125</v>
      </c>
      <c r="N18" s="191"/>
      <c r="O18" s="223" t="s">
        <v>173</v>
      </c>
      <c r="P18" s="191" t="s">
        <v>11</v>
      </c>
      <c r="Q18" s="131">
        <f t="shared" si="1"/>
        <v>0</v>
      </c>
      <c r="R18" s="132"/>
    </row>
    <row r="19" spans="1:18">
      <c r="A19" s="211" t="str">
        <f t="shared" ca="1" si="7"/>
        <v xml:space="preserve"> </v>
      </c>
      <c r="B19" s="193" t="b">
        <f t="shared" si="2"/>
        <v>0</v>
      </c>
      <c r="C19" s="144" t="str">
        <f t="shared" ca="1" si="0"/>
        <v xml:space="preserve"> </v>
      </c>
      <c r="D19" s="144" t="b">
        <f t="shared" si="8"/>
        <v>0</v>
      </c>
      <c r="E19" s="144" t="s">
        <v>267</v>
      </c>
      <c r="F19" s="144" t="s">
        <v>267</v>
      </c>
      <c r="G19" s="145" t="s">
        <v>267</v>
      </c>
      <c r="H19" s="146" t="s">
        <v>267</v>
      </c>
      <c r="I19" s="147" t="str">
        <f t="shared" ca="1" si="3"/>
        <v xml:space="preserve"> </v>
      </c>
      <c r="J19" s="147" t="b">
        <f t="shared" si="4"/>
        <v>0</v>
      </c>
      <c r="K19" s="147" t="str">
        <f t="shared" ca="1" si="5"/>
        <v xml:space="preserve"> </v>
      </c>
      <c r="L19" s="147" t="b">
        <f t="shared" si="6"/>
        <v>0</v>
      </c>
      <c r="M19" s="222">
        <v>1126</v>
      </c>
      <c r="N19" s="191"/>
      <c r="O19" s="224" t="s">
        <v>285</v>
      </c>
      <c r="P19" s="191" t="s">
        <v>14</v>
      </c>
      <c r="Q19" s="131">
        <f t="shared" si="1"/>
        <v>0</v>
      </c>
      <c r="R19" s="132"/>
    </row>
    <row r="20" spans="1:18">
      <c r="A20" s="211">
        <f t="shared" ca="1" si="7"/>
        <v>4</v>
      </c>
      <c r="B20" s="193" t="b">
        <f t="shared" si="2"/>
        <v>1</v>
      </c>
      <c r="C20" s="144" t="str">
        <f t="shared" ca="1" si="0"/>
        <v xml:space="preserve"> </v>
      </c>
      <c r="D20" s="144" t="b">
        <f t="shared" si="8"/>
        <v>0</v>
      </c>
      <c r="E20" s="144" t="s">
        <v>267</v>
      </c>
      <c r="F20" s="144" t="s">
        <v>267</v>
      </c>
      <c r="G20" s="145" t="s">
        <v>267</v>
      </c>
      <c r="H20" s="146" t="s">
        <v>267</v>
      </c>
      <c r="I20" s="147" t="str">
        <f t="shared" ca="1" si="3"/>
        <v xml:space="preserve"> </v>
      </c>
      <c r="J20" s="147" t="b">
        <f t="shared" si="4"/>
        <v>0</v>
      </c>
      <c r="K20" s="147" t="str">
        <f t="shared" ca="1" si="5"/>
        <v xml:space="preserve"> </v>
      </c>
      <c r="L20" s="147" t="b">
        <f t="shared" si="6"/>
        <v>0</v>
      </c>
      <c r="M20" s="222">
        <v>1121</v>
      </c>
      <c r="N20" s="191" t="s">
        <v>326</v>
      </c>
      <c r="O20" s="225" t="s">
        <v>13</v>
      </c>
      <c r="P20" s="191" t="s">
        <v>11</v>
      </c>
      <c r="Q20" s="131">
        <f t="shared" si="1"/>
        <v>0</v>
      </c>
      <c r="R20" s="132"/>
    </row>
    <row r="21" spans="1:18">
      <c r="A21" s="211" t="str">
        <f t="shared" ca="1" si="7"/>
        <v xml:space="preserve"> </v>
      </c>
      <c r="B21" s="193" t="b">
        <f t="shared" si="2"/>
        <v>0</v>
      </c>
      <c r="C21" s="144" t="str">
        <f t="shared" ca="1" si="0"/>
        <v xml:space="preserve"> </v>
      </c>
      <c r="D21" s="144" t="b">
        <f t="shared" si="8"/>
        <v>0</v>
      </c>
      <c r="E21" s="144" t="s">
        <v>267</v>
      </c>
      <c r="F21" s="144" t="s">
        <v>267</v>
      </c>
      <c r="G21" s="145" t="s">
        <v>267</v>
      </c>
      <c r="H21" s="146" t="s">
        <v>267</v>
      </c>
      <c r="I21" s="147" t="str">
        <f t="shared" ca="1" si="3"/>
        <v xml:space="preserve"> </v>
      </c>
      <c r="J21" s="147" t="b">
        <f t="shared" si="4"/>
        <v>0</v>
      </c>
      <c r="K21" s="147" t="str">
        <f t="shared" ca="1" si="5"/>
        <v xml:space="preserve"> </v>
      </c>
      <c r="L21" s="147" t="b">
        <f t="shared" si="6"/>
        <v>0</v>
      </c>
      <c r="M21" s="222">
        <v>1122</v>
      </c>
      <c r="N21" s="191"/>
      <c r="O21" s="224" t="s">
        <v>286</v>
      </c>
      <c r="P21" s="191" t="s">
        <v>14</v>
      </c>
      <c r="Q21" s="131">
        <f t="shared" si="1"/>
        <v>0</v>
      </c>
      <c r="R21" s="132"/>
    </row>
    <row r="22" spans="1:18">
      <c r="A22" s="211">
        <f t="shared" ca="1" si="7"/>
        <v>5</v>
      </c>
      <c r="B22" s="193" t="b">
        <f t="shared" si="2"/>
        <v>1</v>
      </c>
      <c r="C22" s="144" t="str">
        <f t="shared" ca="1" si="0"/>
        <v xml:space="preserve"> </v>
      </c>
      <c r="D22" s="144" t="b">
        <f t="shared" si="8"/>
        <v>0</v>
      </c>
      <c r="E22" s="144" t="s">
        <v>267</v>
      </c>
      <c r="F22" s="144" t="s">
        <v>267</v>
      </c>
      <c r="G22" s="145" t="s">
        <v>267</v>
      </c>
      <c r="H22" s="146" t="s">
        <v>267</v>
      </c>
      <c r="I22" s="147" t="str">
        <f t="shared" ca="1" si="3"/>
        <v xml:space="preserve"> </v>
      </c>
      <c r="J22" s="147" t="b">
        <f t="shared" si="4"/>
        <v>0</v>
      </c>
      <c r="K22" s="147" t="str">
        <f t="shared" ca="1" si="5"/>
        <v xml:space="preserve"> </v>
      </c>
      <c r="L22" s="147" t="b">
        <f t="shared" si="6"/>
        <v>0</v>
      </c>
      <c r="M22" s="222">
        <v>1123</v>
      </c>
      <c r="N22" s="191" t="s">
        <v>248</v>
      </c>
      <c r="O22" s="223" t="s">
        <v>15</v>
      </c>
      <c r="P22" s="191" t="s">
        <v>11</v>
      </c>
      <c r="Q22" s="131">
        <f t="shared" si="1"/>
        <v>0</v>
      </c>
      <c r="R22" s="132"/>
    </row>
    <row r="23" spans="1:18">
      <c r="A23" s="211" t="str">
        <f t="shared" ca="1" si="7"/>
        <v xml:space="preserve"> </v>
      </c>
      <c r="B23" s="193" t="b">
        <f t="shared" si="2"/>
        <v>0</v>
      </c>
      <c r="C23" s="144" t="str">
        <f t="shared" ca="1" si="0"/>
        <v xml:space="preserve"> </v>
      </c>
      <c r="D23" s="144" t="b">
        <f t="shared" si="8"/>
        <v>0</v>
      </c>
      <c r="E23" s="144" t="s">
        <v>267</v>
      </c>
      <c r="F23" s="144" t="s">
        <v>267</v>
      </c>
      <c r="G23" s="145" t="s">
        <v>267</v>
      </c>
      <c r="H23" s="146" t="s">
        <v>267</v>
      </c>
      <c r="I23" s="147" t="str">
        <f t="shared" ca="1" si="3"/>
        <v xml:space="preserve"> </v>
      </c>
      <c r="J23" s="147" t="b">
        <f t="shared" si="4"/>
        <v>0</v>
      </c>
      <c r="K23" s="147" t="str">
        <f t="shared" ca="1" si="5"/>
        <v xml:space="preserve"> </v>
      </c>
      <c r="L23" s="147" t="b">
        <f t="shared" si="6"/>
        <v>0</v>
      </c>
      <c r="M23" s="222">
        <v>1124</v>
      </c>
      <c r="N23" s="191"/>
      <c r="O23" s="224" t="s">
        <v>288</v>
      </c>
      <c r="P23" s="191" t="s">
        <v>14</v>
      </c>
      <c r="Q23" s="131">
        <f t="shared" si="1"/>
        <v>0</v>
      </c>
      <c r="R23" s="132"/>
    </row>
    <row r="24" spans="1:18">
      <c r="A24" s="211" t="str">
        <f t="shared" ca="1" si="7"/>
        <v xml:space="preserve"> </v>
      </c>
      <c r="B24" s="193" t="b">
        <f t="shared" si="2"/>
        <v>0</v>
      </c>
      <c r="C24" s="144" t="str">
        <f t="shared" ca="1" si="0"/>
        <v xml:space="preserve"> </v>
      </c>
      <c r="D24" s="144" t="b">
        <f t="shared" si="8"/>
        <v>0</v>
      </c>
      <c r="E24" s="144" t="s">
        <v>267</v>
      </c>
      <c r="F24" s="144" t="s">
        <v>267</v>
      </c>
      <c r="G24" s="145" t="s">
        <v>267</v>
      </c>
      <c r="H24" s="146" t="s">
        <v>267</v>
      </c>
      <c r="I24" s="147" t="str">
        <f t="shared" ca="1" si="3"/>
        <v xml:space="preserve"> </v>
      </c>
      <c r="J24" s="147" t="b">
        <f t="shared" si="4"/>
        <v>0</v>
      </c>
      <c r="K24" s="147" t="str">
        <f t="shared" ca="1" si="5"/>
        <v xml:space="preserve"> </v>
      </c>
      <c r="L24" s="147" t="b">
        <f t="shared" si="6"/>
        <v>0</v>
      </c>
      <c r="M24" s="222">
        <v>1129</v>
      </c>
      <c r="N24" s="191"/>
      <c r="O24" s="223" t="s">
        <v>174</v>
      </c>
      <c r="P24" s="191" t="s">
        <v>11</v>
      </c>
      <c r="Q24" s="131">
        <f t="shared" si="1"/>
        <v>0</v>
      </c>
      <c r="R24" s="132"/>
    </row>
    <row r="25" spans="1:18">
      <c r="A25" s="211">
        <f t="shared" ca="1" si="7"/>
        <v>6</v>
      </c>
      <c r="B25" s="193" t="b">
        <f t="shared" si="2"/>
        <v>1</v>
      </c>
      <c r="C25" s="144">
        <f t="shared" ca="1" si="0"/>
        <v>4</v>
      </c>
      <c r="D25" s="144" t="b">
        <f t="shared" si="8"/>
        <v>1</v>
      </c>
      <c r="E25" s="144" t="s">
        <v>267</v>
      </c>
      <c r="F25" s="144" t="s">
        <v>267</v>
      </c>
      <c r="G25" s="145" t="s">
        <v>267</v>
      </c>
      <c r="H25" s="146" t="s">
        <v>267</v>
      </c>
      <c r="I25" s="147">
        <f t="shared" ca="1" si="3"/>
        <v>3</v>
      </c>
      <c r="J25" s="147" t="b">
        <f t="shared" si="4"/>
        <v>1</v>
      </c>
      <c r="K25" s="147" t="str">
        <f t="shared" ca="1" si="5"/>
        <v xml:space="preserve"> </v>
      </c>
      <c r="L25" s="147" t="b">
        <f t="shared" si="6"/>
        <v>0</v>
      </c>
      <c r="M25" s="222">
        <v>1131</v>
      </c>
      <c r="N25" s="191" t="s">
        <v>248</v>
      </c>
      <c r="O25" s="223" t="s">
        <v>516</v>
      </c>
      <c r="P25" s="191" t="s">
        <v>11</v>
      </c>
      <c r="Q25" s="131">
        <f t="shared" si="1"/>
        <v>65000</v>
      </c>
      <c r="R25" s="132"/>
    </row>
    <row r="26" spans="1:18">
      <c r="A26" s="211" t="str">
        <f t="shared" ca="1" si="7"/>
        <v xml:space="preserve"> </v>
      </c>
      <c r="B26" s="193" t="b">
        <f t="shared" si="2"/>
        <v>0</v>
      </c>
      <c r="C26" s="144" t="str">
        <f t="shared" ca="1" si="0"/>
        <v xml:space="preserve"> </v>
      </c>
      <c r="D26" s="144" t="b">
        <f t="shared" si="8"/>
        <v>0</v>
      </c>
      <c r="E26" s="144" t="s">
        <v>267</v>
      </c>
      <c r="F26" s="144" t="s">
        <v>267</v>
      </c>
      <c r="G26" s="145" t="s">
        <v>267</v>
      </c>
      <c r="H26" s="146" t="s">
        <v>267</v>
      </c>
      <c r="I26" s="147" t="str">
        <f t="shared" ca="1" si="3"/>
        <v xml:space="preserve"> </v>
      </c>
      <c r="J26" s="147" t="b">
        <f t="shared" si="4"/>
        <v>0</v>
      </c>
      <c r="K26" s="147" t="str">
        <f t="shared" ca="1" si="5"/>
        <v xml:space="preserve"> </v>
      </c>
      <c r="L26" s="147" t="b">
        <f t="shared" si="6"/>
        <v>0</v>
      </c>
      <c r="M26" s="222">
        <v>1132</v>
      </c>
      <c r="N26" s="191"/>
      <c r="O26" s="223" t="s">
        <v>175</v>
      </c>
      <c r="P26" s="191" t="s">
        <v>11</v>
      </c>
      <c r="Q26" s="131">
        <f t="shared" si="1"/>
        <v>0</v>
      </c>
      <c r="R26" s="132"/>
    </row>
    <row r="27" spans="1:18">
      <c r="A27" s="211" t="str">
        <f t="shared" ca="1" si="7"/>
        <v xml:space="preserve"> </v>
      </c>
      <c r="B27" s="193" t="b">
        <f t="shared" si="2"/>
        <v>0</v>
      </c>
      <c r="C27" s="144" t="str">
        <f t="shared" ca="1" si="0"/>
        <v xml:space="preserve"> </v>
      </c>
      <c r="D27" s="144" t="b">
        <f t="shared" si="8"/>
        <v>0</v>
      </c>
      <c r="E27" s="144" t="s">
        <v>267</v>
      </c>
      <c r="F27" s="144" t="s">
        <v>267</v>
      </c>
      <c r="G27" s="145" t="s">
        <v>267</v>
      </c>
      <c r="H27" s="146" t="s">
        <v>267</v>
      </c>
      <c r="I27" s="147" t="str">
        <f t="shared" ca="1" si="3"/>
        <v xml:space="preserve"> </v>
      </c>
      <c r="J27" s="147" t="b">
        <f t="shared" si="4"/>
        <v>0</v>
      </c>
      <c r="K27" s="147" t="str">
        <f t="shared" ca="1" si="5"/>
        <v xml:space="preserve"> </v>
      </c>
      <c r="L27" s="147" t="b">
        <f t="shared" si="6"/>
        <v>0</v>
      </c>
      <c r="M27" s="222">
        <v>1133</v>
      </c>
      <c r="N27" s="191"/>
      <c r="O27" s="223" t="s">
        <v>176</v>
      </c>
      <c r="P27" s="191" t="s">
        <v>11</v>
      </c>
      <c r="Q27" s="131">
        <f t="shared" si="1"/>
        <v>0</v>
      </c>
      <c r="R27" s="132"/>
    </row>
    <row r="28" spans="1:18">
      <c r="A28" s="211" t="str">
        <f t="shared" ca="1" si="7"/>
        <v xml:space="preserve"> </v>
      </c>
      <c r="B28" s="193" t="b">
        <f t="shared" si="2"/>
        <v>0</v>
      </c>
      <c r="C28" s="144" t="str">
        <f t="shared" ca="1" si="0"/>
        <v xml:space="preserve"> </v>
      </c>
      <c r="D28" s="144" t="b">
        <f t="shared" si="8"/>
        <v>0</v>
      </c>
      <c r="E28" s="144" t="s">
        <v>267</v>
      </c>
      <c r="F28" s="144" t="s">
        <v>267</v>
      </c>
      <c r="G28" s="145" t="s">
        <v>267</v>
      </c>
      <c r="H28" s="146" t="s">
        <v>267</v>
      </c>
      <c r="I28" s="147" t="str">
        <f t="shared" ca="1" si="3"/>
        <v xml:space="preserve"> </v>
      </c>
      <c r="J28" s="147" t="b">
        <f t="shared" si="4"/>
        <v>0</v>
      </c>
      <c r="K28" s="147" t="str">
        <f t="shared" ca="1" si="5"/>
        <v xml:space="preserve"> </v>
      </c>
      <c r="L28" s="147" t="b">
        <f t="shared" si="6"/>
        <v>0</v>
      </c>
      <c r="M28" s="222">
        <v>1134</v>
      </c>
      <c r="N28" s="191"/>
      <c r="O28" s="223" t="s">
        <v>177</v>
      </c>
      <c r="P28" s="191" t="s">
        <v>11</v>
      </c>
      <c r="Q28" s="131">
        <f t="shared" si="1"/>
        <v>0</v>
      </c>
      <c r="R28" s="132"/>
    </row>
    <row r="29" spans="1:18">
      <c r="A29" s="211" t="str">
        <f t="shared" ca="1" si="7"/>
        <v xml:space="preserve"> </v>
      </c>
      <c r="B29" s="193" t="b">
        <f t="shared" si="2"/>
        <v>0</v>
      </c>
      <c r="C29" s="144" t="str">
        <f t="shared" ca="1" si="0"/>
        <v xml:space="preserve"> </v>
      </c>
      <c r="D29" s="144" t="b">
        <f t="shared" si="8"/>
        <v>0</v>
      </c>
      <c r="E29" s="144" t="s">
        <v>267</v>
      </c>
      <c r="F29" s="144" t="s">
        <v>267</v>
      </c>
      <c r="G29" s="145" t="s">
        <v>267</v>
      </c>
      <c r="H29" s="146" t="s">
        <v>267</v>
      </c>
      <c r="I29" s="147" t="str">
        <f t="shared" ca="1" si="3"/>
        <v xml:space="preserve"> </v>
      </c>
      <c r="J29" s="147" t="b">
        <f t="shared" si="4"/>
        <v>0</v>
      </c>
      <c r="K29" s="147" t="str">
        <f t="shared" ca="1" si="5"/>
        <v xml:space="preserve"> </v>
      </c>
      <c r="L29" s="147" t="b">
        <f t="shared" si="6"/>
        <v>0</v>
      </c>
      <c r="M29" s="222">
        <v>1135</v>
      </c>
      <c r="N29" s="191"/>
      <c r="O29" s="223" t="s">
        <v>178</v>
      </c>
      <c r="P29" s="191" t="s">
        <v>11</v>
      </c>
      <c r="Q29" s="131">
        <f t="shared" si="1"/>
        <v>0</v>
      </c>
      <c r="R29" s="132"/>
    </row>
    <row r="30" spans="1:18">
      <c r="A30" s="211" t="str">
        <f t="shared" ca="1" si="7"/>
        <v xml:space="preserve"> </v>
      </c>
      <c r="B30" s="193" t="b">
        <f t="shared" si="2"/>
        <v>0</v>
      </c>
      <c r="C30" s="144" t="str">
        <f t="shared" ca="1" si="0"/>
        <v xml:space="preserve"> </v>
      </c>
      <c r="D30" s="144" t="b">
        <f t="shared" si="8"/>
        <v>0</v>
      </c>
      <c r="E30" s="144" t="s">
        <v>267</v>
      </c>
      <c r="F30" s="144" t="s">
        <v>267</v>
      </c>
      <c r="G30" s="145" t="s">
        <v>267</v>
      </c>
      <c r="H30" s="146" t="s">
        <v>267</v>
      </c>
      <c r="I30" s="147" t="str">
        <f t="shared" ca="1" si="3"/>
        <v xml:space="preserve"> </v>
      </c>
      <c r="J30" s="147" t="b">
        <f t="shared" si="4"/>
        <v>0</v>
      </c>
      <c r="K30" s="147" t="str">
        <f t="shared" ca="1" si="5"/>
        <v xml:space="preserve"> </v>
      </c>
      <c r="L30" s="147" t="b">
        <f t="shared" si="6"/>
        <v>0</v>
      </c>
      <c r="M30" s="222">
        <v>1136</v>
      </c>
      <c r="N30" s="191"/>
      <c r="O30" s="223" t="s">
        <v>179</v>
      </c>
      <c r="P30" s="191" t="s">
        <v>11</v>
      </c>
      <c r="Q30" s="131">
        <f t="shared" si="1"/>
        <v>0</v>
      </c>
      <c r="R30" s="132"/>
    </row>
    <row r="31" spans="1:18">
      <c r="A31" s="211" t="str">
        <f t="shared" ca="1" si="7"/>
        <v xml:space="preserve"> </v>
      </c>
      <c r="B31" s="193" t="b">
        <f t="shared" si="2"/>
        <v>0</v>
      </c>
      <c r="C31" s="144" t="str">
        <f t="shared" ca="1" si="0"/>
        <v xml:space="preserve"> </v>
      </c>
      <c r="D31" s="144" t="b">
        <f t="shared" si="8"/>
        <v>0</v>
      </c>
      <c r="E31" s="144" t="s">
        <v>267</v>
      </c>
      <c r="F31" s="144" t="s">
        <v>267</v>
      </c>
      <c r="G31" s="145" t="s">
        <v>267</v>
      </c>
      <c r="H31" s="146" t="s">
        <v>267</v>
      </c>
      <c r="I31" s="147" t="str">
        <f t="shared" ca="1" si="3"/>
        <v xml:space="preserve"> </v>
      </c>
      <c r="J31" s="147" t="b">
        <f t="shared" si="4"/>
        <v>0</v>
      </c>
      <c r="K31" s="147" t="str">
        <f t="shared" ca="1" si="5"/>
        <v xml:space="preserve"> </v>
      </c>
      <c r="L31" s="147" t="b">
        <f t="shared" si="6"/>
        <v>0</v>
      </c>
      <c r="M31" s="222">
        <v>1138</v>
      </c>
      <c r="N31" s="191"/>
      <c r="O31" s="223" t="s">
        <v>180</v>
      </c>
      <c r="P31" s="191" t="s">
        <v>11</v>
      </c>
      <c r="Q31" s="131">
        <f t="shared" si="1"/>
        <v>0</v>
      </c>
      <c r="R31" s="132"/>
    </row>
    <row r="32" spans="1:18">
      <c r="A32" s="211" t="str">
        <f t="shared" ca="1" si="7"/>
        <v xml:space="preserve"> </v>
      </c>
      <c r="B32" s="193" t="b">
        <f t="shared" si="2"/>
        <v>0</v>
      </c>
      <c r="C32" s="144" t="str">
        <f t="shared" ca="1" si="0"/>
        <v xml:space="preserve"> </v>
      </c>
      <c r="D32" s="144" t="b">
        <f t="shared" si="8"/>
        <v>0</v>
      </c>
      <c r="E32" s="144" t="s">
        <v>267</v>
      </c>
      <c r="F32" s="144" t="s">
        <v>267</v>
      </c>
      <c r="G32" s="145" t="s">
        <v>267</v>
      </c>
      <c r="H32" s="146" t="s">
        <v>267</v>
      </c>
      <c r="I32" s="147" t="str">
        <f t="shared" ca="1" si="3"/>
        <v xml:space="preserve"> </v>
      </c>
      <c r="J32" s="147" t="b">
        <f t="shared" si="4"/>
        <v>0</v>
      </c>
      <c r="K32" s="147" t="str">
        <f t="shared" ca="1" si="5"/>
        <v xml:space="preserve"> </v>
      </c>
      <c r="L32" s="147" t="b">
        <f t="shared" si="6"/>
        <v>0</v>
      </c>
      <c r="M32" s="222">
        <v>1137</v>
      </c>
      <c r="N32" s="191"/>
      <c r="O32" s="224" t="s">
        <v>227</v>
      </c>
      <c r="P32" s="191" t="s">
        <v>14</v>
      </c>
      <c r="Q32" s="131">
        <f t="shared" si="1"/>
        <v>0</v>
      </c>
      <c r="R32" s="132"/>
    </row>
    <row r="33" spans="1:18">
      <c r="A33" s="211">
        <f t="shared" ca="1" si="7"/>
        <v>7</v>
      </c>
      <c r="B33" s="193" t="b">
        <f t="shared" si="2"/>
        <v>1</v>
      </c>
      <c r="C33" s="144" t="str">
        <f t="shared" ca="1" si="0"/>
        <v xml:space="preserve"> </v>
      </c>
      <c r="D33" s="144" t="b">
        <f t="shared" si="8"/>
        <v>0</v>
      </c>
      <c r="E33" s="144" t="s">
        <v>267</v>
      </c>
      <c r="F33" s="144" t="s">
        <v>267</v>
      </c>
      <c r="G33" s="145" t="s">
        <v>267</v>
      </c>
      <c r="H33" s="146" t="s">
        <v>267</v>
      </c>
      <c r="I33" s="147" t="str">
        <f t="shared" ca="1" si="3"/>
        <v xml:space="preserve"> </v>
      </c>
      <c r="J33" s="147" t="b">
        <f t="shared" si="4"/>
        <v>0</v>
      </c>
      <c r="K33" s="147" t="str">
        <f t="shared" ca="1" si="5"/>
        <v xml:space="preserve"> </v>
      </c>
      <c r="L33" s="147" t="b">
        <f t="shared" si="6"/>
        <v>0</v>
      </c>
      <c r="M33" s="222">
        <v>1141</v>
      </c>
      <c r="N33" s="191" t="s">
        <v>308</v>
      </c>
      <c r="O33" s="223" t="s">
        <v>16</v>
      </c>
      <c r="P33" s="191" t="s">
        <v>11</v>
      </c>
      <c r="Q33" s="131">
        <f t="shared" si="1"/>
        <v>0</v>
      </c>
      <c r="R33" s="132"/>
    </row>
    <row r="34" spans="1:18">
      <c r="A34" s="211" t="str">
        <f t="shared" ca="1" si="7"/>
        <v xml:space="preserve"> </v>
      </c>
      <c r="B34" s="193" t="b">
        <f t="shared" si="2"/>
        <v>0</v>
      </c>
      <c r="C34" s="144" t="str">
        <f t="shared" ca="1" si="0"/>
        <v xml:space="preserve"> </v>
      </c>
      <c r="D34" s="144" t="b">
        <f t="shared" si="8"/>
        <v>0</v>
      </c>
      <c r="E34" s="144" t="s">
        <v>267</v>
      </c>
      <c r="F34" s="144" t="s">
        <v>267</v>
      </c>
      <c r="G34" s="145" t="s">
        <v>267</v>
      </c>
      <c r="H34" s="146" t="s">
        <v>267</v>
      </c>
      <c r="I34" s="147" t="str">
        <f t="shared" ca="1" si="3"/>
        <v xml:space="preserve"> </v>
      </c>
      <c r="J34" s="147" t="b">
        <f t="shared" si="4"/>
        <v>0</v>
      </c>
      <c r="K34" s="147" t="str">
        <f t="shared" ca="1" si="5"/>
        <v xml:space="preserve"> </v>
      </c>
      <c r="L34" s="147" t="b">
        <f t="shared" si="6"/>
        <v>0</v>
      </c>
      <c r="M34" s="222">
        <v>1142</v>
      </c>
      <c r="N34" s="191"/>
      <c r="O34" s="223" t="s">
        <v>17</v>
      </c>
      <c r="P34" s="191" t="s">
        <v>11</v>
      </c>
      <c r="Q34" s="131">
        <f t="shared" si="1"/>
        <v>0</v>
      </c>
      <c r="R34" s="132"/>
    </row>
    <row r="35" spans="1:18">
      <c r="A35" s="211">
        <f t="shared" ca="1" si="7"/>
        <v>8</v>
      </c>
      <c r="B35" s="193" t="b">
        <f t="shared" si="2"/>
        <v>1</v>
      </c>
      <c r="C35" s="144" t="str">
        <f t="shared" ca="1" si="0"/>
        <v xml:space="preserve"> </v>
      </c>
      <c r="D35" s="144" t="b">
        <f t="shared" si="8"/>
        <v>0</v>
      </c>
      <c r="E35" s="144" t="s">
        <v>267</v>
      </c>
      <c r="F35" s="144" t="s">
        <v>267</v>
      </c>
      <c r="G35" s="145" t="s">
        <v>267</v>
      </c>
      <c r="H35" s="146" t="s">
        <v>267</v>
      </c>
      <c r="I35" s="147" t="str">
        <f t="shared" ca="1" si="3"/>
        <v xml:space="preserve"> </v>
      </c>
      <c r="J35" s="147" t="b">
        <f t="shared" si="4"/>
        <v>0</v>
      </c>
      <c r="K35" s="147" t="str">
        <f t="shared" ca="1" si="5"/>
        <v xml:space="preserve"> </v>
      </c>
      <c r="L35" s="147" t="b">
        <f t="shared" si="6"/>
        <v>0</v>
      </c>
      <c r="M35" s="222">
        <v>1143</v>
      </c>
      <c r="N35" s="191" t="s">
        <v>343</v>
      </c>
      <c r="O35" s="223" t="s">
        <v>18</v>
      </c>
      <c r="P35" s="191" t="s">
        <v>11</v>
      </c>
      <c r="Q35" s="131">
        <f t="shared" si="1"/>
        <v>0</v>
      </c>
      <c r="R35" s="132"/>
    </row>
    <row r="36" spans="1:18">
      <c r="A36" s="211">
        <f t="shared" ca="1" si="7"/>
        <v>9</v>
      </c>
      <c r="B36" s="193" t="b">
        <f t="shared" si="2"/>
        <v>1</v>
      </c>
      <c r="C36" s="144" t="str">
        <f t="shared" ca="1" si="0"/>
        <v xml:space="preserve"> </v>
      </c>
      <c r="D36" s="144" t="b">
        <f t="shared" si="8"/>
        <v>0</v>
      </c>
      <c r="E36" s="144" t="s">
        <v>267</v>
      </c>
      <c r="F36" s="144" t="s">
        <v>267</v>
      </c>
      <c r="G36" s="145" t="s">
        <v>267</v>
      </c>
      <c r="H36" s="146" t="s">
        <v>267</v>
      </c>
      <c r="I36" s="147" t="str">
        <f t="shared" ca="1" si="3"/>
        <v xml:space="preserve"> </v>
      </c>
      <c r="J36" s="147" t="b">
        <f t="shared" si="4"/>
        <v>0</v>
      </c>
      <c r="K36" s="147" t="str">
        <f t="shared" ca="1" si="5"/>
        <v xml:space="preserve"> </v>
      </c>
      <c r="L36" s="147" t="b">
        <f t="shared" si="6"/>
        <v>0</v>
      </c>
      <c r="M36" s="222">
        <v>1144</v>
      </c>
      <c r="N36" s="191" t="s">
        <v>248</v>
      </c>
      <c r="O36" s="223" t="s">
        <v>22</v>
      </c>
      <c r="P36" s="191" t="s">
        <v>11</v>
      </c>
      <c r="Q36" s="131">
        <f t="shared" si="1"/>
        <v>0</v>
      </c>
      <c r="R36" s="132"/>
    </row>
    <row r="37" spans="1:18">
      <c r="A37" s="211">
        <f ca="1">IF(B37,COUNTIF(OFFSET(B37,ROW()*-1+3,,ROW()-2),TRUE)," ")</f>
        <v>10</v>
      </c>
      <c r="B37" s="193" t="b">
        <f>N37="Y"</f>
        <v>1</v>
      </c>
      <c r="C37" s="144" t="str">
        <f ca="1">IF(D37,COUNTIF(OFFSET(D37,ROW()*-1+3,,ROW()-2),TRUE)," ")</f>
        <v xml:space="preserve"> </v>
      </c>
      <c r="D37" s="144" t="b">
        <f>Q37&lt;&gt;0</f>
        <v>0</v>
      </c>
      <c r="E37" s="144" t="s">
        <v>267</v>
      </c>
      <c r="F37" s="144" t="s">
        <v>267</v>
      </c>
      <c r="G37" s="145" t="s">
        <v>267</v>
      </c>
      <c r="H37" s="146" t="s">
        <v>267</v>
      </c>
      <c r="I37" s="147" t="str">
        <f ca="1">IF(J37,COUNTIF(OFFSET(J37,ROW()*-1+3,,ROW()-2),TRUE)," ")</f>
        <v xml:space="preserve"> </v>
      </c>
      <c r="J37" s="147" t="b">
        <f>AND(P37="借",Q37&lt;&gt;0)</f>
        <v>0</v>
      </c>
      <c r="K37" s="147" t="str">
        <f ca="1">IF(L37,COUNTIF(OFFSET(L37,ROW()*-1+3,,ROW()-2),TRUE)," ")</f>
        <v xml:space="preserve"> </v>
      </c>
      <c r="L37" s="147" t="b">
        <f>AND(P37="貸",Q37&lt;&gt;0)</f>
        <v>0</v>
      </c>
      <c r="M37" s="222">
        <v>1145</v>
      </c>
      <c r="N37" s="191" t="s">
        <v>248</v>
      </c>
      <c r="O37" s="223" t="s">
        <v>23</v>
      </c>
      <c r="P37" s="191" t="s">
        <v>11</v>
      </c>
      <c r="Q37" s="131">
        <f>IF(N37="Y",IF($P37="借",SUMIFS(傳票借方,傳票日期,"&lt;="&amp;資產負債表日,傳票科目,M37)-SUMIFS(傳票貸方,傳票日期,"&lt;="&amp;資產負債表日,傳票科目,M37),SUMIFS(傳票貸方,傳票日期,"&lt;="&amp;資產負債表日,傳票科目,M37)-SUMIFS(傳票借方,傳票日期,"&lt;="&amp;資產負債表日,傳票科目,M37)),0)</f>
        <v>0</v>
      </c>
      <c r="R37" s="132"/>
    </row>
    <row r="38" spans="1:18">
      <c r="A38" s="211">
        <f t="shared" ca="1" si="7"/>
        <v>11</v>
      </c>
      <c r="B38" s="193" t="b">
        <f t="shared" si="2"/>
        <v>1</v>
      </c>
      <c r="C38" s="144" t="str">
        <f t="shared" ca="1" si="0"/>
        <v xml:space="preserve"> </v>
      </c>
      <c r="D38" s="144" t="b">
        <f t="shared" si="8"/>
        <v>0</v>
      </c>
      <c r="E38" s="144" t="s">
        <v>267</v>
      </c>
      <c r="F38" s="144" t="s">
        <v>267</v>
      </c>
      <c r="G38" s="145" t="s">
        <v>267</v>
      </c>
      <c r="H38" s="146" t="s">
        <v>267</v>
      </c>
      <c r="I38" s="147" t="str">
        <f t="shared" ca="1" si="3"/>
        <v xml:space="preserve"> </v>
      </c>
      <c r="J38" s="147" t="b">
        <f t="shared" si="4"/>
        <v>0</v>
      </c>
      <c r="K38" s="147" t="str">
        <f t="shared" ca="1" si="5"/>
        <v xml:space="preserve"> </v>
      </c>
      <c r="L38" s="147" t="b">
        <f t="shared" si="6"/>
        <v>0</v>
      </c>
      <c r="M38" s="222">
        <v>1146</v>
      </c>
      <c r="N38" s="191" t="s">
        <v>248</v>
      </c>
      <c r="O38" s="223" t="s">
        <v>474</v>
      </c>
      <c r="P38" s="191" t="s">
        <v>11</v>
      </c>
      <c r="Q38" s="131">
        <f t="shared" si="1"/>
        <v>0</v>
      </c>
      <c r="R38" s="132"/>
    </row>
    <row r="39" spans="1:18">
      <c r="A39" s="211" t="str">
        <f t="shared" ca="1" si="7"/>
        <v xml:space="preserve"> </v>
      </c>
      <c r="B39" s="193" t="b">
        <f t="shared" si="2"/>
        <v>0</v>
      </c>
      <c r="C39" s="144" t="str">
        <f t="shared" ca="1" si="0"/>
        <v xml:space="preserve"> </v>
      </c>
      <c r="D39" s="144" t="b">
        <f t="shared" si="8"/>
        <v>0</v>
      </c>
      <c r="E39" s="144" t="s">
        <v>267</v>
      </c>
      <c r="F39" s="144" t="s">
        <v>267</v>
      </c>
      <c r="G39" s="145" t="s">
        <v>267</v>
      </c>
      <c r="H39" s="146" t="s">
        <v>267</v>
      </c>
      <c r="I39" s="147" t="str">
        <f t="shared" ca="1" si="3"/>
        <v xml:space="preserve"> </v>
      </c>
      <c r="J39" s="147" t="b">
        <f t="shared" si="4"/>
        <v>0</v>
      </c>
      <c r="K39" s="147" t="str">
        <f t="shared" ca="1" si="5"/>
        <v xml:space="preserve"> </v>
      </c>
      <c r="L39" s="147" t="b">
        <f t="shared" si="6"/>
        <v>0</v>
      </c>
      <c r="M39" s="222">
        <v>1149</v>
      </c>
      <c r="N39" s="191"/>
      <c r="O39" s="223" t="s">
        <v>181</v>
      </c>
      <c r="P39" s="191" t="s">
        <v>11</v>
      </c>
      <c r="Q39" s="131">
        <f t="shared" si="1"/>
        <v>0</v>
      </c>
      <c r="R39" s="132"/>
    </row>
    <row r="40" spans="1:18">
      <c r="A40" s="211" t="str">
        <f t="shared" ca="1" si="7"/>
        <v xml:space="preserve"> </v>
      </c>
      <c r="B40" s="193" t="b">
        <f t="shared" si="2"/>
        <v>0</v>
      </c>
      <c r="C40" s="144" t="str">
        <f t="shared" ca="1" si="0"/>
        <v xml:space="preserve"> </v>
      </c>
      <c r="D40" s="144" t="b">
        <f t="shared" si="8"/>
        <v>0</v>
      </c>
      <c r="E40" s="144" t="s">
        <v>267</v>
      </c>
      <c r="F40" s="144" t="s">
        <v>267</v>
      </c>
      <c r="G40" s="145" t="s">
        <v>267</v>
      </c>
      <c r="H40" s="146" t="s">
        <v>267</v>
      </c>
      <c r="I40" s="147" t="str">
        <f t="shared" ca="1" si="3"/>
        <v xml:space="preserve"> </v>
      </c>
      <c r="J40" s="147" t="b">
        <f t="shared" si="4"/>
        <v>0</v>
      </c>
      <c r="K40" s="147" t="str">
        <f t="shared" ca="1" si="5"/>
        <v xml:space="preserve"> </v>
      </c>
      <c r="L40" s="147" t="b">
        <f t="shared" si="6"/>
        <v>0</v>
      </c>
      <c r="M40" s="222">
        <v>1191</v>
      </c>
      <c r="N40" s="191"/>
      <c r="O40" s="223" t="s">
        <v>19</v>
      </c>
      <c r="P40" s="191" t="s">
        <v>11</v>
      </c>
      <c r="Q40" s="131">
        <f t="shared" si="1"/>
        <v>0</v>
      </c>
      <c r="R40" s="132"/>
    </row>
    <row r="41" spans="1:18">
      <c r="A41" s="211" t="str">
        <f t="shared" ca="1" si="7"/>
        <v xml:space="preserve"> </v>
      </c>
      <c r="B41" s="193" t="b">
        <f t="shared" si="2"/>
        <v>0</v>
      </c>
      <c r="C41" s="144" t="str">
        <f t="shared" ca="1" si="0"/>
        <v xml:space="preserve"> </v>
      </c>
      <c r="D41" s="144" t="b">
        <f t="shared" si="8"/>
        <v>0</v>
      </c>
      <c r="E41" s="144" t="s">
        <v>267</v>
      </c>
      <c r="F41" s="144" t="s">
        <v>267</v>
      </c>
      <c r="G41" s="145" t="s">
        <v>267</v>
      </c>
      <c r="H41" s="146" t="s">
        <v>267</v>
      </c>
      <c r="I41" s="147" t="str">
        <f t="shared" ca="1" si="3"/>
        <v xml:space="preserve"> </v>
      </c>
      <c r="J41" s="147" t="b">
        <f t="shared" si="4"/>
        <v>0</v>
      </c>
      <c r="K41" s="147" t="str">
        <f t="shared" ca="1" si="5"/>
        <v xml:space="preserve"> </v>
      </c>
      <c r="L41" s="147" t="b">
        <f t="shared" si="6"/>
        <v>0</v>
      </c>
      <c r="M41" s="222">
        <v>1192</v>
      </c>
      <c r="N41" s="191"/>
      <c r="O41" s="223" t="s">
        <v>20</v>
      </c>
      <c r="P41" s="191" t="s">
        <v>11</v>
      </c>
      <c r="Q41" s="131">
        <f t="shared" si="1"/>
        <v>0</v>
      </c>
      <c r="R41" s="132"/>
    </row>
    <row r="42" spans="1:18">
      <c r="A42" s="211" t="str">
        <f t="shared" ca="1" si="7"/>
        <v xml:space="preserve"> </v>
      </c>
      <c r="B42" s="193" t="b">
        <f t="shared" si="2"/>
        <v>0</v>
      </c>
      <c r="C42" s="144" t="str">
        <f t="shared" ca="1" si="0"/>
        <v xml:space="preserve"> </v>
      </c>
      <c r="D42" s="144" t="b">
        <f t="shared" si="8"/>
        <v>0</v>
      </c>
      <c r="E42" s="144" t="s">
        <v>267</v>
      </c>
      <c r="F42" s="144" t="s">
        <v>267</v>
      </c>
      <c r="G42" s="145" t="s">
        <v>267</v>
      </c>
      <c r="H42" s="146" t="s">
        <v>267</v>
      </c>
      <c r="I42" s="147" t="str">
        <f t="shared" ca="1" si="3"/>
        <v xml:space="preserve"> </v>
      </c>
      <c r="J42" s="147" t="b">
        <f t="shared" si="4"/>
        <v>0</v>
      </c>
      <c r="K42" s="147" t="str">
        <f t="shared" ca="1" si="5"/>
        <v xml:space="preserve"> </v>
      </c>
      <c r="L42" s="147" t="b">
        <f t="shared" si="6"/>
        <v>0</v>
      </c>
      <c r="M42" s="222">
        <v>1193</v>
      </c>
      <c r="N42" s="191" t="s">
        <v>452</v>
      </c>
      <c r="O42" s="223" t="s">
        <v>21</v>
      </c>
      <c r="P42" s="191" t="s">
        <v>11</v>
      </c>
      <c r="Q42" s="131">
        <f t="shared" si="1"/>
        <v>0</v>
      </c>
      <c r="R42" s="132"/>
    </row>
    <row r="43" spans="1:18">
      <c r="A43" s="211" t="str">
        <f t="shared" ca="1" si="7"/>
        <v xml:space="preserve"> </v>
      </c>
      <c r="B43" s="193" t="b">
        <f t="shared" si="2"/>
        <v>0</v>
      </c>
      <c r="C43" s="144" t="str">
        <f t="shared" ca="1" si="0"/>
        <v xml:space="preserve"> </v>
      </c>
      <c r="D43" s="144" t="b">
        <f t="shared" si="8"/>
        <v>0</v>
      </c>
      <c r="E43" s="144" t="s">
        <v>267</v>
      </c>
      <c r="F43" s="144" t="s">
        <v>267</v>
      </c>
      <c r="G43" s="145" t="s">
        <v>267</v>
      </c>
      <c r="H43" s="146" t="s">
        <v>267</v>
      </c>
      <c r="I43" s="147" t="str">
        <f t="shared" ca="1" si="3"/>
        <v xml:space="preserve"> </v>
      </c>
      <c r="J43" s="147" t="b">
        <f t="shared" si="4"/>
        <v>0</v>
      </c>
      <c r="K43" s="147" t="str">
        <f t="shared" ca="1" si="5"/>
        <v xml:space="preserve"> </v>
      </c>
      <c r="L43" s="147" t="b">
        <f t="shared" si="6"/>
        <v>0</v>
      </c>
      <c r="M43" s="222">
        <v>1199</v>
      </c>
      <c r="N43" s="191"/>
      <c r="O43" s="223" t="s">
        <v>182</v>
      </c>
      <c r="P43" s="191" t="s">
        <v>11</v>
      </c>
      <c r="Q43" s="131">
        <f t="shared" si="1"/>
        <v>0</v>
      </c>
      <c r="R43" s="132"/>
    </row>
    <row r="44" spans="1:18">
      <c r="A44" s="211" t="s">
        <v>267</v>
      </c>
      <c r="B44" s="193" t="s">
        <v>379</v>
      </c>
      <c r="C44" s="144">
        <f t="shared" ca="1" si="0"/>
        <v>5</v>
      </c>
      <c r="D44" s="144" t="b">
        <f t="shared" si="8"/>
        <v>1</v>
      </c>
      <c r="E44" s="144" t="s">
        <v>267</v>
      </c>
      <c r="F44" s="144" t="s">
        <v>267</v>
      </c>
      <c r="G44" s="145" t="s">
        <v>267</v>
      </c>
      <c r="H44" s="146" t="s">
        <v>267</v>
      </c>
      <c r="I44" s="147" t="s">
        <v>267</v>
      </c>
      <c r="J44" s="147" t="s">
        <v>267</v>
      </c>
      <c r="K44" s="147" t="s">
        <v>267</v>
      </c>
      <c r="L44" s="147" t="s">
        <v>267</v>
      </c>
      <c r="N44" s="104"/>
      <c r="O44" s="100" t="s">
        <v>228</v>
      </c>
      <c r="Q44" s="131">
        <f>SUMIF(P4:P43,"借",Q4:Q43)-SUMIF(P4:P43,"貸",Q4:Q43)</f>
        <v>275000</v>
      </c>
      <c r="R44" s="132"/>
    </row>
    <row r="45" spans="1:18" s="123" customFormat="1" hidden="1">
      <c r="A45" s="211" t="s">
        <v>335</v>
      </c>
      <c r="B45" s="193" t="b">
        <f t="shared" si="2"/>
        <v>0</v>
      </c>
      <c r="C45" s="144">
        <f t="shared" ca="1" si="0"/>
        <v>6</v>
      </c>
      <c r="D45" s="150" t="b">
        <f>D44</f>
        <v>1</v>
      </c>
      <c r="E45" s="144" t="s">
        <v>267</v>
      </c>
      <c r="F45" s="144" t="s">
        <v>267</v>
      </c>
      <c r="G45" s="145" t="s">
        <v>267</v>
      </c>
      <c r="H45" s="146" t="s">
        <v>267</v>
      </c>
      <c r="I45" s="147" t="s">
        <v>267</v>
      </c>
      <c r="J45" s="147" t="s">
        <v>267</v>
      </c>
      <c r="K45" s="147" t="s">
        <v>267</v>
      </c>
      <c r="L45" s="147" t="s">
        <v>267</v>
      </c>
      <c r="M45" s="121"/>
      <c r="N45" s="121"/>
      <c r="O45" s="156"/>
      <c r="P45" s="122"/>
      <c r="Q45" s="133"/>
      <c r="R45" s="134"/>
    </row>
    <row r="46" spans="1:18">
      <c r="A46" s="211" t="s">
        <v>267</v>
      </c>
      <c r="B46" s="193" t="s">
        <v>379</v>
      </c>
      <c r="C46" s="144">
        <f t="shared" ca="1" si="0"/>
        <v>7</v>
      </c>
      <c r="D46" s="151" t="b">
        <f>D91</f>
        <v>1</v>
      </c>
      <c r="E46" s="144" t="s">
        <v>267</v>
      </c>
      <c r="F46" s="144" t="s">
        <v>267</v>
      </c>
      <c r="G46" s="145" t="s">
        <v>267</v>
      </c>
      <c r="H46" s="146" t="s">
        <v>267</v>
      </c>
      <c r="I46" s="147" t="s">
        <v>267</v>
      </c>
      <c r="J46" s="147" t="s">
        <v>267</v>
      </c>
      <c r="K46" s="147" t="s">
        <v>267</v>
      </c>
      <c r="L46" s="147" t="s">
        <v>267</v>
      </c>
      <c r="M46" s="32"/>
      <c r="N46" s="104"/>
      <c r="O46" s="32" t="s">
        <v>231</v>
      </c>
      <c r="P46" s="30"/>
      <c r="Q46" s="130"/>
      <c r="R46" s="130"/>
    </row>
    <row r="47" spans="1:18">
      <c r="A47" s="211" t="str">
        <f t="shared" ca="1" si="7"/>
        <v xml:space="preserve"> </v>
      </c>
      <c r="B47" s="193" t="b">
        <f t="shared" si="2"/>
        <v>0</v>
      </c>
      <c r="C47" s="144" t="str">
        <f t="shared" ca="1" si="0"/>
        <v xml:space="preserve"> </v>
      </c>
      <c r="D47" s="144" t="b">
        <f t="shared" ref="D47:D91" si="9">Q47&lt;&gt;0</f>
        <v>0</v>
      </c>
      <c r="E47" s="144" t="s">
        <v>267</v>
      </c>
      <c r="F47" s="144" t="s">
        <v>267</v>
      </c>
      <c r="G47" s="145" t="s">
        <v>267</v>
      </c>
      <c r="H47" s="146" t="s">
        <v>267</v>
      </c>
      <c r="I47" s="147" t="str">
        <f t="shared" ref="I47:I90" ca="1" si="10">IF(J47,COUNTIF(OFFSET(J47,ROW()*-1+3,,ROW()-2),TRUE)," ")</f>
        <v xml:space="preserve"> </v>
      </c>
      <c r="J47" s="147" t="b">
        <f t="shared" si="4"/>
        <v>0</v>
      </c>
      <c r="K47" s="147" t="str">
        <f t="shared" ref="K47:K90" ca="1" si="11">IF(L47,COUNTIF(OFFSET(L47,ROW()*-1+3,,ROW()-2),TRUE)," ")</f>
        <v xml:space="preserve"> </v>
      </c>
      <c r="L47" s="147" t="b">
        <f t="shared" si="6"/>
        <v>0</v>
      </c>
      <c r="M47" s="226">
        <v>1300</v>
      </c>
      <c r="N47" s="191"/>
      <c r="O47" s="227" t="s">
        <v>183</v>
      </c>
      <c r="P47" s="191" t="s">
        <v>11</v>
      </c>
      <c r="Q47" s="131">
        <f t="shared" ref="Q47:Q90" si="12">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132"/>
    </row>
    <row r="48" spans="1:18">
      <c r="A48" s="211" t="str">
        <f t="shared" ca="1" si="7"/>
        <v xml:space="preserve"> </v>
      </c>
      <c r="B48" s="193" t="b">
        <f t="shared" si="2"/>
        <v>0</v>
      </c>
      <c r="C48" s="144" t="str">
        <f t="shared" ca="1" si="0"/>
        <v xml:space="preserve"> </v>
      </c>
      <c r="D48" s="144" t="b">
        <f t="shared" si="9"/>
        <v>0</v>
      </c>
      <c r="E48" s="144" t="s">
        <v>267</v>
      </c>
      <c r="F48" s="144" t="s">
        <v>267</v>
      </c>
      <c r="G48" s="145" t="s">
        <v>267</v>
      </c>
      <c r="H48" s="146" t="s">
        <v>267</v>
      </c>
      <c r="I48" s="147" t="str">
        <f t="shared" ca="1" si="10"/>
        <v xml:space="preserve"> </v>
      </c>
      <c r="J48" s="147" t="b">
        <f t="shared" si="4"/>
        <v>0</v>
      </c>
      <c r="K48" s="147" t="str">
        <f t="shared" ca="1" si="11"/>
        <v xml:space="preserve"> </v>
      </c>
      <c r="L48" s="147" t="b">
        <f t="shared" si="6"/>
        <v>0</v>
      </c>
      <c r="M48" s="226">
        <v>1415</v>
      </c>
      <c r="N48" s="191"/>
      <c r="O48" s="228" t="s">
        <v>289</v>
      </c>
      <c r="P48" s="191" t="s">
        <v>14</v>
      </c>
      <c r="Q48" s="131">
        <f t="shared" si="12"/>
        <v>0</v>
      </c>
      <c r="R48" s="132"/>
    </row>
    <row r="49" spans="1:18">
      <c r="A49" s="211" t="str">
        <f t="shared" ca="1" si="7"/>
        <v xml:space="preserve"> </v>
      </c>
      <c r="B49" s="193" t="b">
        <f t="shared" si="2"/>
        <v>0</v>
      </c>
      <c r="C49" s="144" t="str">
        <f t="shared" ca="1" si="0"/>
        <v xml:space="preserve"> </v>
      </c>
      <c r="D49" s="144" t="b">
        <f t="shared" si="9"/>
        <v>0</v>
      </c>
      <c r="E49" s="144" t="s">
        <v>267</v>
      </c>
      <c r="F49" s="144" t="s">
        <v>267</v>
      </c>
      <c r="G49" s="145" t="s">
        <v>267</v>
      </c>
      <c r="H49" s="146" t="s">
        <v>267</v>
      </c>
      <c r="I49" s="147" t="str">
        <f t="shared" ca="1" si="10"/>
        <v xml:space="preserve"> </v>
      </c>
      <c r="J49" s="147" t="b">
        <f t="shared" si="4"/>
        <v>0</v>
      </c>
      <c r="K49" s="147" t="str">
        <f t="shared" ca="1" si="11"/>
        <v xml:space="preserve"> </v>
      </c>
      <c r="L49" s="147" t="b">
        <f t="shared" si="6"/>
        <v>0</v>
      </c>
      <c r="M49" s="226">
        <v>1612</v>
      </c>
      <c r="N49" s="191"/>
      <c r="O49" s="227" t="s">
        <v>185</v>
      </c>
      <c r="P49" s="191" t="s">
        <v>11</v>
      </c>
      <c r="Q49" s="131">
        <f t="shared" si="12"/>
        <v>0</v>
      </c>
      <c r="R49" s="132"/>
    </row>
    <row r="50" spans="1:18">
      <c r="A50" s="211" t="str">
        <f t="shared" ca="1" si="7"/>
        <v xml:space="preserve"> </v>
      </c>
      <c r="B50" s="193" t="b">
        <f t="shared" si="2"/>
        <v>0</v>
      </c>
      <c r="C50" s="144" t="str">
        <f t="shared" ca="1" si="0"/>
        <v xml:space="preserve"> </v>
      </c>
      <c r="D50" s="144" t="b">
        <f t="shared" si="9"/>
        <v>0</v>
      </c>
      <c r="E50" s="144" t="s">
        <v>267</v>
      </c>
      <c r="F50" s="144" t="s">
        <v>267</v>
      </c>
      <c r="G50" s="145" t="s">
        <v>267</v>
      </c>
      <c r="H50" s="146" t="s">
        <v>267</v>
      </c>
      <c r="I50" s="147" t="str">
        <f t="shared" ca="1" si="10"/>
        <v xml:space="preserve"> </v>
      </c>
      <c r="J50" s="147" t="b">
        <f t="shared" si="4"/>
        <v>0</v>
      </c>
      <c r="K50" s="147" t="str">
        <f t="shared" ca="1" si="11"/>
        <v xml:space="preserve"> </v>
      </c>
      <c r="L50" s="147" t="b">
        <f t="shared" si="6"/>
        <v>0</v>
      </c>
      <c r="M50" s="226">
        <v>1615</v>
      </c>
      <c r="N50" s="191"/>
      <c r="O50" s="227" t="s">
        <v>186</v>
      </c>
      <c r="P50" s="191" t="s">
        <v>11</v>
      </c>
      <c r="Q50" s="131">
        <f t="shared" si="12"/>
        <v>0</v>
      </c>
      <c r="R50" s="132"/>
    </row>
    <row r="51" spans="1:18">
      <c r="A51" s="211" t="str">
        <f t="shared" ca="1" si="7"/>
        <v xml:space="preserve"> </v>
      </c>
      <c r="B51" s="193" t="b">
        <f t="shared" si="2"/>
        <v>0</v>
      </c>
      <c r="C51" s="144" t="str">
        <f t="shared" ca="1" si="0"/>
        <v xml:space="preserve"> </v>
      </c>
      <c r="D51" s="144" t="b">
        <f t="shared" si="9"/>
        <v>0</v>
      </c>
      <c r="E51" s="144" t="s">
        <v>267</v>
      </c>
      <c r="F51" s="144" t="s">
        <v>267</v>
      </c>
      <c r="G51" s="145" t="s">
        <v>267</v>
      </c>
      <c r="H51" s="146" t="s">
        <v>267</v>
      </c>
      <c r="I51" s="147" t="str">
        <f t="shared" ca="1" si="10"/>
        <v xml:space="preserve"> </v>
      </c>
      <c r="J51" s="147" t="b">
        <f t="shared" si="4"/>
        <v>0</v>
      </c>
      <c r="K51" s="147" t="str">
        <f t="shared" ca="1" si="11"/>
        <v xml:space="preserve"> </v>
      </c>
      <c r="L51" s="147" t="b">
        <f t="shared" si="6"/>
        <v>0</v>
      </c>
      <c r="M51" s="226">
        <v>1621</v>
      </c>
      <c r="N51" s="191"/>
      <c r="O51" s="227" t="s">
        <v>187</v>
      </c>
      <c r="P51" s="191" t="s">
        <v>11</v>
      </c>
      <c r="Q51" s="131">
        <f t="shared" si="12"/>
        <v>0</v>
      </c>
      <c r="R51" s="132"/>
    </row>
    <row r="52" spans="1:18">
      <c r="A52" s="211" t="str">
        <f t="shared" ca="1" si="7"/>
        <v xml:space="preserve"> </v>
      </c>
      <c r="B52" s="193" t="b">
        <f t="shared" si="2"/>
        <v>0</v>
      </c>
      <c r="C52" s="144" t="str">
        <f t="shared" ca="1" si="0"/>
        <v xml:space="preserve"> </v>
      </c>
      <c r="D52" s="144" t="b">
        <f t="shared" si="9"/>
        <v>0</v>
      </c>
      <c r="E52" s="144" t="s">
        <v>267</v>
      </c>
      <c r="F52" s="144" t="s">
        <v>267</v>
      </c>
      <c r="G52" s="145" t="s">
        <v>267</v>
      </c>
      <c r="H52" s="146" t="s">
        <v>267</v>
      </c>
      <c r="I52" s="147" t="str">
        <f t="shared" ca="1" si="10"/>
        <v xml:space="preserve"> </v>
      </c>
      <c r="J52" s="147" t="b">
        <f t="shared" si="4"/>
        <v>0</v>
      </c>
      <c r="K52" s="147" t="str">
        <f t="shared" ca="1" si="11"/>
        <v xml:space="preserve"> </v>
      </c>
      <c r="L52" s="147" t="b">
        <f t="shared" si="6"/>
        <v>0</v>
      </c>
      <c r="M52" s="226">
        <v>1622</v>
      </c>
      <c r="N52" s="191"/>
      <c r="O52" s="227" t="s">
        <v>188</v>
      </c>
      <c r="P52" s="191" t="s">
        <v>11</v>
      </c>
      <c r="Q52" s="131">
        <f t="shared" si="12"/>
        <v>0</v>
      </c>
      <c r="R52" s="132"/>
    </row>
    <row r="53" spans="1:18">
      <c r="A53" s="211" t="str">
        <f t="shared" ca="1" si="7"/>
        <v xml:space="preserve"> </v>
      </c>
      <c r="B53" s="193" t="b">
        <f t="shared" si="2"/>
        <v>0</v>
      </c>
      <c r="C53" s="144" t="str">
        <f t="shared" ca="1" si="0"/>
        <v xml:space="preserve"> </v>
      </c>
      <c r="D53" s="144" t="b">
        <f t="shared" si="9"/>
        <v>0</v>
      </c>
      <c r="E53" s="144" t="s">
        <v>267</v>
      </c>
      <c r="F53" s="144" t="s">
        <v>267</v>
      </c>
      <c r="G53" s="145" t="s">
        <v>267</v>
      </c>
      <c r="H53" s="146" t="s">
        <v>267</v>
      </c>
      <c r="I53" s="147" t="str">
        <f t="shared" ca="1" si="10"/>
        <v xml:space="preserve"> </v>
      </c>
      <c r="J53" s="147" t="b">
        <f t="shared" si="4"/>
        <v>0</v>
      </c>
      <c r="K53" s="147" t="str">
        <f t="shared" ca="1" si="11"/>
        <v xml:space="preserve"> </v>
      </c>
      <c r="L53" s="147" t="b">
        <f t="shared" si="6"/>
        <v>0</v>
      </c>
      <c r="M53" s="226">
        <v>1618</v>
      </c>
      <c r="N53" s="191"/>
      <c r="O53" s="227" t="s">
        <v>189</v>
      </c>
      <c r="P53" s="191" t="s">
        <v>11</v>
      </c>
      <c r="Q53" s="131">
        <f t="shared" si="12"/>
        <v>0</v>
      </c>
      <c r="R53" s="132"/>
    </row>
    <row r="54" spans="1:18">
      <c r="A54" s="211" t="str">
        <f t="shared" ca="1" si="7"/>
        <v xml:space="preserve"> </v>
      </c>
      <c r="B54" s="193" t="b">
        <f t="shared" si="2"/>
        <v>0</v>
      </c>
      <c r="C54" s="144" t="str">
        <f t="shared" ca="1" si="0"/>
        <v xml:space="preserve"> </v>
      </c>
      <c r="D54" s="144" t="b">
        <f t="shared" si="9"/>
        <v>0</v>
      </c>
      <c r="E54" s="144" t="s">
        <v>267</v>
      </c>
      <c r="F54" s="144" t="s">
        <v>267</v>
      </c>
      <c r="G54" s="145" t="s">
        <v>267</v>
      </c>
      <c r="H54" s="146" t="s">
        <v>267</v>
      </c>
      <c r="I54" s="147" t="str">
        <f t="shared" ca="1" si="10"/>
        <v xml:space="preserve"> </v>
      </c>
      <c r="J54" s="147" t="b">
        <f t="shared" si="4"/>
        <v>0</v>
      </c>
      <c r="K54" s="147" t="str">
        <f t="shared" ca="1" si="11"/>
        <v xml:space="preserve"> </v>
      </c>
      <c r="L54" s="147" t="b">
        <f t="shared" si="6"/>
        <v>0</v>
      </c>
      <c r="M54" s="226">
        <v>1630</v>
      </c>
      <c r="N54" s="191"/>
      <c r="O54" s="227" t="s">
        <v>184</v>
      </c>
      <c r="P54" s="191" t="s">
        <v>11</v>
      </c>
      <c r="Q54" s="131">
        <f t="shared" si="12"/>
        <v>0</v>
      </c>
      <c r="R54" s="132"/>
    </row>
    <row r="55" spans="1:18">
      <c r="A55" s="211" t="str">
        <f t="shared" ca="1" si="7"/>
        <v xml:space="preserve"> </v>
      </c>
      <c r="B55" s="193" t="b">
        <f t="shared" si="2"/>
        <v>0</v>
      </c>
      <c r="C55" s="144" t="str">
        <f t="shared" ca="1" si="0"/>
        <v xml:space="preserve"> </v>
      </c>
      <c r="D55" s="144" t="b">
        <f t="shared" si="9"/>
        <v>0</v>
      </c>
      <c r="E55" s="144" t="s">
        <v>267</v>
      </c>
      <c r="F55" s="144" t="s">
        <v>267</v>
      </c>
      <c r="G55" s="145" t="s">
        <v>267</v>
      </c>
      <c r="H55" s="146" t="s">
        <v>267</v>
      </c>
      <c r="I55" s="147" t="str">
        <f t="shared" ca="1" si="10"/>
        <v xml:space="preserve"> </v>
      </c>
      <c r="J55" s="147" t="b">
        <f t="shared" si="4"/>
        <v>0</v>
      </c>
      <c r="K55" s="147" t="str">
        <f t="shared" ca="1" si="11"/>
        <v xml:space="preserve"> </v>
      </c>
      <c r="L55" s="147" t="b">
        <f t="shared" si="6"/>
        <v>0</v>
      </c>
      <c r="M55" s="226">
        <v>1631</v>
      </c>
      <c r="N55" s="191"/>
      <c r="O55" s="228" t="s">
        <v>290</v>
      </c>
      <c r="P55" s="191" t="s">
        <v>14</v>
      </c>
      <c r="Q55" s="131">
        <f t="shared" si="12"/>
        <v>0</v>
      </c>
      <c r="R55" s="132"/>
    </row>
    <row r="56" spans="1:18">
      <c r="A56" s="211" t="str">
        <f t="shared" ca="1" si="7"/>
        <v xml:space="preserve"> </v>
      </c>
      <c r="B56" s="193" t="b">
        <f t="shared" si="2"/>
        <v>0</v>
      </c>
      <c r="C56" s="144" t="str">
        <f t="shared" ca="1" si="0"/>
        <v xml:space="preserve"> </v>
      </c>
      <c r="D56" s="144" t="b">
        <f t="shared" si="9"/>
        <v>0</v>
      </c>
      <c r="E56" s="144" t="s">
        <v>267</v>
      </c>
      <c r="F56" s="144" t="s">
        <v>267</v>
      </c>
      <c r="G56" s="145" t="s">
        <v>267</v>
      </c>
      <c r="H56" s="146" t="s">
        <v>267</v>
      </c>
      <c r="I56" s="147" t="str">
        <f t="shared" ca="1" si="10"/>
        <v xml:space="preserve"> </v>
      </c>
      <c r="J56" s="147" t="b">
        <f t="shared" si="4"/>
        <v>0</v>
      </c>
      <c r="K56" s="147" t="str">
        <f t="shared" ca="1" si="11"/>
        <v xml:space="preserve"> </v>
      </c>
      <c r="L56" s="147" t="b">
        <f t="shared" si="6"/>
        <v>0</v>
      </c>
      <c r="M56" s="226">
        <v>1640</v>
      </c>
      <c r="N56" s="191"/>
      <c r="O56" s="227" t="s">
        <v>190</v>
      </c>
      <c r="P56" s="191" t="s">
        <v>11</v>
      </c>
      <c r="Q56" s="131">
        <f t="shared" si="12"/>
        <v>0</v>
      </c>
      <c r="R56" s="132"/>
    </row>
    <row r="57" spans="1:18">
      <c r="A57" s="211" t="str">
        <f t="shared" ca="1" si="7"/>
        <v xml:space="preserve"> </v>
      </c>
      <c r="B57" s="193" t="b">
        <f t="shared" si="2"/>
        <v>0</v>
      </c>
      <c r="C57" s="144" t="str">
        <f t="shared" ca="1" si="0"/>
        <v xml:space="preserve"> </v>
      </c>
      <c r="D57" s="144" t="b">
        <f t="shared" si="9"/>
        <v>0</v>
      </c>
      <c r="E57" s="144" t="s">
        <v>267</v>
      </c>
      <c r="F57" s="144" t="s">
        <v>267</v>
      </c>
      <c r="G57" s="145" t="s">
        <v>267</v>
      </c>
      <c r="H57" s="146" t="s">
        <v>267</v>
      </c>
      <c r="I57" s="147" t="str">
        <f t="shared" ca="1" si="10"/>
        <v xml:space="preserve"> </v>
      </c>
      <c r="J57" s="147" t="b">
        <f t="shared" si="4"/>
        <v>0</v>
      </c>
      <c r="K57" s="147" t="str">
        <f t="shared" ca="1" si="11"/>
        <v xml:space="preserve"> </v>
      </c>
      <c r="L57" s="147" t="b">
        <f t="shared" si="6"/>
        <v>0</v>
      </c>
      <c r="M57" s="226">
        <v>1641</v>
      </c>
      <c r="N57" s="191"/>
      <c r="O57" s="228" t="s">
        <v>291</v>
      </c>
      <c r="P57" s="191" t="s">
        <v>14</v>
      </c>
      <c r="Q57" s="131">
        <f t="shared" si="12"/>
        <v>0</v>
      </c>
      <c r="R57" s="132"/>
    </row>
    <row r="58" spans="1:18">
      <c r="A58" s="211" t="str">
        <f t="shared" ca="1" si="7"/>
        <v xml:space="preserve"> </v>
      </c>
      <c r="B58" s="193" t="b">
        <f t="shared" si="2"/>
        <v>0</v>
      </c>
      <c r="C58" s="144" t="str">
        <f t="shared" ca="1" si="0"/>
        <v xml:space="preserve"> </v>
      </c>
      <c r="D58" s="144" t="b">
        <f t="shared" si="9"/>
        <v>0</v>
      </c>
      <c r="E58" s="144" t="s">
        <v>267</v>
      </c>
      <c r="F58" s="144" t="s">
        <v>267</v>
      </c>
      <c r="G58" s="145" t="s">
        <v>267</v>
      </c>
      <c r="H58" s="146" t="s">
        <v>267</v>
      </c>
      <c r="I58" s="147" t="str">
        <f t="shared" ca="1" si="10"/>
        <v xml:space="preserve"> </v>
      </c>
      <c r="J58" s="147" t="b">
        <f t="shared" si="4"/>
        <v>0</v>
      </c>
      <c r="K58" s="147" t="str">
        <f t="shared" ca="1" si="11"/>
        <v xml:space="preserve"> </v>
      </c>
      <c r="L58" s="147" t="b">
        <f t="shared" si="6"/>
        <v>0</v>
      </c>
      <c r="M58" s="226">
        <v>1410</v>
      </c>
      <c r="N58" s="191"/>
      <c r="O58" s="227" t="s">
        <v>24</v>
      </c>
      <c r="P58" s="191" t="s">
        <v>11</v>
      </c>
      <c r="Q58" s="131">
        <f t="shared" si="12"/>
        <v>0</v>
      </c>
      <c r="R58" s="132"/>
    </row>
    <row r="59" spans="1:18">
      <c r="A59" s="211" t="str">
        <f t="shared" ca="1" si="7"/>
        <v xml:space="preserve"> </v>
      </c>
      <c r="B59" s="193" t="b">
        <f t="shared" si="2"/>
        <v>0</v>
      </c>
      <c r="C59" s="144" t="str">
        <f t="shared" ca="1" si="0"/>
        <v xml:space="preserve"> </v>
      </c>
      <c r="D59" s="144" t="b">
        <f t="shared" si="9"/>
        <v>0</v>
      </c>
      <c r="E59" s="144" t="s">
        <v>267</v>
      </c>
      <c r="F59" s="144" t="s">
        <v>267</v>
      </c>
      <c r="G59" s="145" t="s">
        <v>267</v>
      </c>
      <c r="H59" s="146" t="s">
        <v>267</v>
      </c>
      <c r="I59" s="147" t="str">
        <f t="shared" ca="1" si="10"/>
        <v xml:space="preserve"> </v>
      </c>
      <c r="J59" s="147" t="b">
        <f t="shared" si="4"/>
        <v>0</v>
      </c>
      <c r="K59" s="147" t="str">
        <f t="shared" ca="1" si="11"/>
        <v xml:space="preserve"> </v>
      </c>
      <c r="L59" s="147" t="b">
        <f t="shared" si="6"/>
        <v>0</v>
      </c>
      <c r="M59" s="226">
        <v>1411</v>
      </c>
      <c r="N59" s="191"/>
      <c r="O59" s="228" t="s">
        <v>292</v>
      </c>
      <c r="P59" s="191" t="s">
        <v>14</v>
      </c>
      <c r="Q59" s="131">
        <f t="shared" si="12"/>
        <v>0</v>
      </c>
      <c r="R59" s="132"/>
    </row>
    <row r="60" spans="1:18">
      <c r="A60" s="211" t="str">
        <f t="shared" ca="1" si="7"/>
        <v xml:space="preserve"> </v>
      </c>
      <c r="B60" s="193" t="b">
        <f t="shared" si="2"/>
        <v>0</v>
      </c>
      <c r="C60" s="144" t="str">
        <f t="shared" ca="1" si="0"/>
        <v xml:space="preserve"> </v>
      </c>
      <c r="D60" s="144" t="b">
        <f t="shared" si="9"/>
        <v>0</v>
      </c>
      <c r="E60" s="144" t="s">
        <v>267</v>
      </c>
      <c r="F60" s="144" t="s">
        <v>267</v>
      </c>
      <c r="G60" s="145" t="s">
        <v>267</v>
      </c>
      <c r="H60" s="146" t="s">
        <v>267</v>
      </c>
      <c r="I60" s="147" t="str">
        <f t="shared" ca="1" si="10"/>
        <v xml:space="preserve"> </v>
      </c>
      <c r="J60" s="147" t="b">
        <f t="shared" si="4"/>
        <v>0</v>
      </c>
      <c r="K60" s="147" t="str">
        <f t="shared" ca="1" si="11"/>
        <v xml:space="preserve"> </v>
      </c>
      <c r="L60" s="147" t="b">
        <f t="shared" si="6"/>
        <v>0</v>
      </c>
      <c r="M60" s="226">
        <v>1431</v>
      </c>
      <c r="N60" s="191"/>
      <c r="O60" s="227" t="s">
        <v>25</v>
      </c>
      <c r="P60" s="191" t="s">
        <v>11</v>
      </c>
      <c r="Q60" s="131">
        <f t="shared" si="12"/>
        <v>0</v>
      </c>
      <c r="R60" s="132"/>
    </row>
    <row r="61" spans="1:18">
      <c r="A61" s="211" t="str">
        <f t="shared" ca="1" si="7"/>
        <v xml:space="preserve"> </v>
      </c>
      <c r="B61" s="193" t="b">
        <f t="shared" si="2"/>
        <v>0</v>
      </c>
      <c r="C61" s="144" t="str">
        <f t="shared" ca="1" si="0"/>
        <v xml:space="preserve"> </v>
      </c>
      <c r="D61" s="144" t="b">
        <f t="shared" si="9"/>
        <v>0</v>
      </c>
      <c r="E61" s="144" t="s">
        <v>267</v>
      </c>
      <c r="F61" s="144" t="s">
        <v>267</v>
      </c>
      <c r="G61" s="145" t="s">
        <v>267</v>
      </c>
      <c r="H61" s="146" t="s">
        <v>267</v>
      </c>
      <c r="I61" s="147" t="str">
        <f t="shared" ca="1" si="10"/>
        <v xml:space="preserve"> </v>
      </c>
      <c r="J61" s="147" t="b">
        <f t="shared" si="4"/>
        <v>0</v>
      </c>
      <c r="K61" s="147" t="str">
        <f t="shared" ca="1" si="11"/>
        <v xml:space="preserve"> </v>
      </c>
      <c r="L61" s="147" t="b">
        <f t="shared" si="6"/>
        <v>0</v>
      </c>
      <c r="M61" s="226">
        <v>1432</v>
      </c>
      <c r="N61" s="191"/>
      <c r="O61" s="228" t="s">
        <v>293</v>
      </c>
      <c r="P61" s="191" t="s">
        <v>14</v>
      </c>
      <c r="Q61" s="131">
        <f t="shared" si="12"/>
        <v>0</v>
      </c>
      <c r="R61" s="132"/>
    </row>
    <row r="62" spans="1:18">
      <c r="A62" s="211" t="str">
        <f t="shared" ca="1" si="7"/>
        <v xml:space="preserve"> </v>
      </c>
      <c r="B62" s="193" t="b">
        <f t="shared" si="2"/>
        <v>0</v>
      </c>
      <c r="C62" s="144" t="str">
        <f t="shared" ca="1" si="0"/>
        <v xml:space="preserve"> </v>
      </c>
      <c r="D62" s="144" t="b">
        <f t="shared" si="9"/>
        <v>0</v>
      </c>
      <c r="E62" s="144" t="s">
        <v>267</v>
      </c>
      <c r="F62" s="144" t="s">
        <v>267</v>
      </c>
      <c r="G62" s="145" t="s">
        <v>267</v>
      </c>
      <c r="H62" s="146" t="s">
        <v>267</v>
      </c>
      <c r="I62" s="147" t="str">
        <f t="shared" ca="1" si="10"/>
        <v xml:space="preserve"> </v>
      </c>
      <c r="J62" s="147" t="b">
        <f t="shared" si="4"/>
        <v>0</v>
      </c>
      <c r="K62" s="147" t="str">
        <f t="shared" ca="1" si="11"/>
        <v xml:space="preserve"> </v>
      </c>
      <c r="L62" s="147" t="b">
        <f t="shared" si="6"/>
        <v>0</v>
      </c>
      <c r="M62" s="226">
        <v>1433</v>
      </c>
      <c r="N62" s="191"/>
      <c r="O62" s="228" t="s">
        <v>294</v>
      </c>
      <c r="P62" s="191" t="s">
        <v>14</v>
      </c>
      <c r="Q62" s="131">
        <f t="shared" si="12"/>
        <v>0</v>
      </c>
      <c r="R62" s="132"/>
    </row>
    <row r="63" spans="1:18">
      <c r="A63" s="211" t="str">
        <f t="shared" ca="1" si="7"/>
        <v xml:space="preserve"> </v>
      </c>
      <c r="B63" s="193" t="b">
        <f t="shared" si="2"/>
        <v>0</v>
      </c>
      <c r="C63" s="144" t="str">
        <f t="shared" ca="1" si="0"/>
        <v xml:space="preserve"> </v>
      </c>
      <c r="D63" s="144" t="b">
        <f t="shared" si="9"/>
        <v>0</v>
      </c>
      <c r="E63" s="144" t="s">
        <v>267</v>
      </c>
      <c r="F63" s="144" t="s">
        <v>267</v>
      </c>
      <c r="G63" s="145" t="s">
        <v>267</v>
      </c>
      <c r="H63" s="146" t="s">
        <v>267</v>
      </c>
      <c r="I63" s="147" t="str">
        <f t="shared" ca="1" si="10"/>
        <v xml:space="preserve"> </v>
      </c>
      <c r="J63" s="147" t="b">
        <f t="shared" si="4"/>
        <v>0</v>
      </c>
      <c r="K63" s="147" t="str">
        <f t="shared" ca="1" si="11"/>
        <v xml:space="preserve"> </v>
      </c>
      <c r="L63" s="147" t="b">
        <f t="shared" si="6"/>
        <v>0</v>
      </c>
      <c r="M63" s="226">
        <v>1441</v>
      </c>
      <c r="N63" s="191"/>
      <c r="O63" s="227" t="s">
        <v>191</v>
      </c>
      <c r="P63" s="191" t="s">
        <v>11</v>
      </c>
      <c r="Q63" s="131">
        <f t="shared" si="12"/>
        <v>0</v>
      </c>
      <c r="R63" s="132"/>
    </row>
    <row r="64" spans="1:18">
      <c r="A64" s="211" t="str">
        <f t="shared" ca="1" si="7"/>
        <v xml:space="preserve"> </v>
      </c>
      <c r="B64" s="193" t="b">
        <f t="shared" si="2"/>
        <v>0</v>
      </c>
      <c r="C64" s="144" t="str">
        <f t="shared" ca="1" si="0"/>
        <v xml:space="preserve"> </v>
      </c>
      <c r="D64" s="144" t="b">
        <f t="shared" si="9"/>
        <v>0</v>
      </c>
      <c r="E64" s="144" t="s">
        <v>267</v>
      </c>
      <c r="F64" s="144" t="s">
        <v>267</v>
      </c>
      <c r="G64" s="145" t="s">
        <v>267</v>
      </c>
      <c r="H64" s="146" t="s">
        <v>267</v>
      </c>
      <c r="I64" s="147" t="str">
        <f t="shared" ca="1" si="10"/>
        <v xml:space="preserve"> </v>
      </c>
      <c r="J64" s="147" t="b">
        <f t="shared" si="4"/>
        <v>0</v>
      </c>
      <c r="K64" s="147" t="str">
        <f t="shared" ca="1" si="11"/>
        <v xml:space="preserve"> </v>
      </c>
      <c r="L64" s="147" t="b">
        <f t="shared" si="6"/>
        <v>0</v>
      </c>
      <c r="M64" s="226">
        <v>1442</v>
      </c>
      <c r="N64" s="191"/>
      <c r="O64" s="229" t="s">
        <v>287</v>
      </c>
      <c r="P64" s="191" t="s">
        <v>14</v>
      </c>
      <c r="Q64" s="131">
        <f t="shared" si="12"/>
        <v>0</v>
      </c>
      <c r="R64" s="132"/>
    </row>
    <row r="65" spans="1:18">
      <c r="A65" s="211" t="str">
        <f t="shared" ca="1" si="7"/>
        <v xml:space="preserve"> </v>
      </c>
      <c r="B65" s="193" t="b">
        <f t="shared" si="2"/>
        <v>0</v>
      </c>
      <c r="C65" s="144" t="str">
        <f t="shared" ca="1" si="0"/>
        <v xml:space="preserve"> </v>
      </c>
      <c r="D65" s="144" t="b">
        <f t="shared" si="9"/>
        <v>0</v>
      </c>
      <c r="E65" s="144" t="s">
        <v>267</v>
      </c>
      <c r="F65" s="144" t="s">
        <v>267</v>
      </c>
      <c r="G65" s="145" t="s">
        <v>267</v>
      </c>
      <c r="H65" s="146" t="s">
        <v>267</v>
      </c>
      <c r="I65" s="147" t="str">
        <f t="shared" ca="1" si="10"/>
        <v xml:space="preserve"> </v>
      </c>
      <c r="J65" s="147" t="b">
        <f t="shared" si="4"/>
        <v>0</v>
      </c>
      <c r="K65" s="147" t="str">
        <f t="shared" ca="1" si="11"/>
        <v xml:space="preserve"> </v>
      </c>
      <c r="L65" s="147" t="b">
        <f t="shared" si="6"/>
        <v>0</v>
      </c>
      <c r="M65" s="226">
        <v>1443</v>
      </c>
      <c r="N65" s="191"/>
      <c r="O65" s="229" t="s">
        <v>295</v>
      </c>
      <c r="P65" s="191" t="s">
        <v>14</v>
      </c>
      <c r="Q65" s="131">
        <f t="shared" si="12"/>
        <v>0</v>
      </c>
      <c r="R65" s="132"/>
    </row>
    <row r="66" spans="1:18">
      <c r="A66" s="211" t="str">
        <f t="shared" ca="1" si="7"/>
        <v xml:space="preserve"> </v>
      </c>
      <c r="B66" s="193" t="b">
        <f t="shared" si="2"/>
        <v>0</v>
      </c>
      <c r="C66" s="144" t="str">
        <f t="shared" ca="1" si="0"/>
        <v xml:space="preserve"> </v>
      </c>
      <c r="D66" s="144" t="b">
        <f t="shared" si="9"/>
        <v>0</v>
      </c>
      <c r="E66" s="144" t="s">
        <v>267</v>
      </c>
      <c r="F66" s="144" t="s">
        <v>267</v>
      </c>
      <c r="G66" s="145" t="s">
        <v>267</v>
      </c>
      <c r="H66" s="146" t="s">
        <v>267</v>
      </c>
      <c r="I66" s="147" t="str">
        <f t="shared" ca="1" si="10"/>
        <v xml:space="preserve"> </v>
      </c>
      <c r="J66" s="147" t="b">
        <f t="shared" si="4"/>
        <v>0</v>
      </c>
      <c r="K66" s="147" t="str">
        <f t="shared" ca="1" si="11"/>
        <v xml:space="preserve"> </v>
      </c>
      <c r="L66" s="147" t="b">
        <f t="shared" si="6"/>
        <v>0</v>
      </c>
      <c r="M66" s="226">
        <v>1451</v>
      </c>
      <c r="N66" s="191"/>
      <c r="O66" s="227" t="s">
        <v>26</v>
      </c>
      <c r="P66" s="191" t="s">
        <v>11</v>
      </c>
      <c r="Q66" s="131">
        <f t="shared" si="12"/>
        <v>0</v>
      </c>
      <c r="R66" s="132"/>
    </row>
    <row r="67" spans="1:18">
      <c r="A67" s="211" t="str">
        <f t="shared" ca="1" si="7"/>
        <v xml:space="preserve"> </v>
      </c>
      <c r="B67" s="193" t="b">
        <f t="shared" si="2"/>
        <v>0</v>
      </c>
      <c r="C67" s="144" t="str">
        <f t="shared" ca="1" si="0"/>
        <v xml:space="preserve"> </v>
      </c>
      <c r="D67" s="144" t="b">
        <f t="shared" si="9"/>
        <v>0</v>
      </c>
      <c r="E67" s="144" t="s">
        <v>267</v>
      </c>
      <c r="F67" s="144" t="s">
        <v>267</v>
      </c>
      <c r="G67" s="145" t="s">
        <v>267</v>
      </c>
      <c r="H67" s="146" t="s">
        <v>267</v>
      </c>
      <c r="I67" s="147" t="str">
        <f t="shared" ca="1" si="10"/>
        <v xml:space="preserve"> </v>
      </c>
      <c r="J67" s="147" t="b">
        <f t="shared" si="4"/>
        <v>0</v>
      </c>
      <c r="K67" s="147" t="str">
        <f t="shared" ca="1" si="11"/>
        <v xml:space="preserve"> </v>
      </c>
      <c r="L67" s="147" t="b">
        <f t="shared" si="6"/>
        <v>0</v>
      </c>
      <c r="M67" s="226">
        <v>1452</v>
      </c>
      <c r="N67" s="191"/>
      <c r="O67" s="229" t="s">
        <v>296</v>
      </c>
      <c r="P67" s="191" t="s">
        <v>14</v>
      </c>
      <c r="Q67" s="131">
        <f t="shared" si="12"/>
        <v>0</v>
      </c>
      <c r="R67" s="132"/>
    </row>
    <row r="68" spans="1:18">
      <c r="A68" s="211" t="str">
        <f t="shared" ca="1" si="7"/>
        <v xml:space="preserve"> </v>
      </c>
      <c r="B68" s="193" t="b">
        <f t="shared" si="2"/>
        <v>0</v>
      </c>
      <c r="C68" s="144" t="str">
        <f t="shared" ca="1" si="0"/>
        <v xml:space="preserve"> </v>
      </c>
      <c r="D68" s="144" t="b">
        <f t="shared" si="9"/>
        <v>0</v>
      </c>
      <c r="E68" s="144" t="s">
        <v>267</v>
      </c>
      <c r="F68" s="144" t="s">
        <v>267</v>
      </c>
      <c r="G68" s="145" t="s">
        <v>267</v>
      </c>
      <c r="H68" s="146" t="s">
        <v>267</v>
      </c>
      <c r="I68" s="147" t="str">
        <f t="shared" ca="1" si="10"/>
        <v xml:space="preserve"> </v>
      </c>
      <c r="J68" s="147" t="b">
        <f t="shared" si="4"/>
        <v>0</v>
      </c>
      <c r="K68" s="147" t="str">
        <f t="shared" ca="1" si="11"/>
        <v xml:space="preserve"> </v>
      </c>
      <c r="L68" s="147" t="b">
        <f t="shared" si="6"/>
        <v>0</v>
      </c>
      <c r="M68" s="226">
        <v>1453</v>
      </c>
      <c r="N68" s="191"/>
      <c r="O68" s="229" t="s">
        <v>297</v>
      </c>
      <c r="P68" s="191" t="s">
        <v>14</v>
      </c>
      <c r="Q68" s="131">
        <f t="shared" si="12"/>
        <v>0</v>
      </c>
      <c r="R68" s="132"/>
    </row>
    <row r="69" spans="1:18">
      <c r="A69" s="211">
        <f t="shared" ca="1" si="7"/>
        <v>12</v>
      </c>
      <c r="B69" s="193" t="b">
        <f t="shared" si="2"/>
        <v>1</v>
      </c>
      <c r="C69" s="144" t="str">
        <f t="shared" ca="1" si="0"/>
        <v xml:space="preserve"> </v>
      </c>
      <c r="D69" s="144" t="b">
        <f t="shared" si="9"/>
        <v>0</v>
      </c>
      <c r="E69" s="144" t="s">
        <v>267</v>
      </c>
      <c r="F69" s="144" t="s">
        <v>267</v>
      </c>
      <c r="G69" s="145" t="s">
        <v>267</v>
      </c>
      <c r="H69" s="146" t="s">
        <v>267</v>
      </c>
      <c r="I69" s="147" t="str">
        <f t="shared" ca="1" si="10"/>
        <v xml:space="preserve"> </v>
      </c>
      <c r="J69" s="147" t="b">
        <f t="shared" si="4"/>
        <v>0</v>
      </c>
      <c r="K69" s="147" t="str">
        <f t="shared" ca="1" si="11"/>
        <v xml:space="preserve"> </v>
      </c>
      <c r="L69" s="147" t="b">
        <f t="shared" si="6"/>
        <v>0</v>
      </c>
      <c r="M69" s="226">
        <v>1461</v>
      </c>
      <c r="N69" s="191" t="s">
        <v>248</v>
      </c>
      <c r="O69" s="227" t="s">
        <v>27</v>
      </c>
      <c r="P69" s="191" t="s">
        <v>11</v>
      </c>
      <c r="Q69" s="131">
        <f t="shared" si="12"/>
        <v>0</v>
      </c>
      <c r="R69" s="132"/>
    </row>
    <row r="70" spans="1:18">
      <c r="A70" s="211">
        <f t="shared" ca="1" si="7"/>
        <v>13</v>
      </c>
      <c r="B70" s="193" t="b">
        <f t="shared" ref="B70:B133" si="13">N70="Y"</f>
        <v>1</v>
      </c>
      <c r="C70" s="144" t="str">
        <f t="shared" ref="C70:C92" ca="1" si="14">IF(D70,COUNTIF(OFFSET(D70,ROW()*-1+3,,ROW()-2),TRUE)," ")</f>
        <v xml:space="preserve"> </v>
      </c>
      <c r="D70" s="144" t="b">
        <f t="shared" si="9"/>
        <v>0</v>
      </c>
      <c r="E70" s="144" t="s">
        <v>267</v>
      </c>
      <c r="F70" s="144" t="s">
        <v>267</v>
      </c>
      <c r="G70" s="145" t="s">
        <v>267</v>
      </c>
      <c r="H70" s="146" t="s">
        <v>267</v>
      </c>
      <c r="I70" s="147" t="str">
        <f t="shared" ca="1" si="10"/>
        <v xml:space="preserve"> </v>
      </c>
      <c r="J70" s="147" t="b">
        <f t="shared" si="4"/>
        <v>0</v>
      </c>
      <c r="K70" s="147" t="str">
        <f t="shared" ca="1" si="11"/>
        <v xml:space="preserve"> </v>
      </c>
      <c r="L70" s="147" t="b">
        <f t="shared" si="6"/>
        <v>0</v>
      </c>
      <c r="M70" s="226">
        <v>1462</v>
      </c>
      <c r="N70" s="191" t="s">
        <v>248</v>
      </c>
      <c r="O70" s="228" t="s">
        <v>298</v>
      </c>
      <c r="P70" s="191" t="s">
        <v>14</v>
      </c>
      <c r="Q70" s="131">
        <f t="shared" si="12"/>
        <v>0</v>
      </c>
      <c r="R70" s="132"/>
    </row>
    <row r="71" spans="1:18">
      <c r="A71" s="211" t="str">
        <f t="shared" ref="A71:A134" ca="1" si="15">IF(B71,COUNTIF(OFFSET(B71,ROW()*-1+3,,ROW()-2),TRUE)," ")</f>
        <v xml:space="preserve"> </v>
      </c>
      <c r="B71" s="193" t="b">
        <f t="shared" si="13"/>
        <v>0</v>
      </c>
      <c r="C71" s="144" t="str">
        <f t="shared" ca="1" si="14"/>
        <v xml:space="preserve"> </v>
      </c>
      <c r="D71" s="144" t="b">
        <f t="shared" si="9"/>
        <v>0</v>
      </c>
      <c r="E71" s="144" t="s">
        <v>267</v>
      </c>
      <c r="F71" s="144" t="s">
        <v>267</v>
      </c>
      <c r="G71" s="145" t="s">
        <v>267</v>
      </c>
      <c r="H71" s="146" t="s">
        <v>267</v>
      </c>
      <c r="I71" s="147" t="str">
        <f t="shared" ca="1" si="10"/>
        <v xml:space="preserve"> </v>
      </c>
      <c r="J71" s="147" t="b">
        <f t="shared" ref="J71:J135" si="16">AND(P71="借",Q71&lt;&gt;0)</f>
        <v>0</v>
      </c>
      <c r="K71" s="147" t="str">
        <f t="shared" ca="1" si="11"/>
        <v xml:space="preserve"> </v>
      </c>
      <c r="L71" s="147" t="b">
        <f t="shared" ref="L71:L135" si="17">AND(P71="貸",Q71&lt;&gt;0)</f>
        <v>0</v>
      </c>
      <c r="M71" s="226">
        <v>1463</v>
      </c>
      <c r="N71" s="191"/>
      <c r="O71" s="228" t="s">
        <v>299</v>
      </c>
      <c r="P71" s="191" t="s">
        <v>14</v>
      </c>
      <c r="Q71" s="131">
        <f t="shared" si="12"/>
        <v>0</v>
      </c>
      <c r="R71" s="132"/>
    </row>
    <row r="72" spans="1:18">
      <c r="A72" s="211" t="str">
        <f t="shared" ca="1" si="15"/>
        <v xml:space="preserve"> </v>
      </c>
      <c r="B72" s="193" t="b">
        <f t="shared" si="13"/>
        <v>0</v>
      </c>
      <c r="C72" s="144" t="str">
        <f t="shared" ca="1" si="14"/>
        <v xml:space="preserve"> </v>
      </c>
      <c r="D72" s="144" t="b">
        <f t="shared" si="9"/>
        <v>0</v>
      </c>
      <c r="E72" s="144" t="s">
        <v>267</v>
      </c>
      <c r="F72" s="144" t="s">
        <v>267</v>
      </c>
      <c r="G72" s="145" t="s">
        <v>267</v>
      </c>
      <c r="H72" s="146" t="s">
        <v>267</v>
      </c>
      <c r="I72" s="147" t="str">
        <f t="shared" ca="1" si="10"/>
        <v xml:space="preserve"> </v>
      </c>
      <c r="J72" s="147" t="b">
        <f t="shared" si="16"/>
        <v>0</v>
      </c>
      <c r="K72" s="147" t="str">
        <f t="shared" ca="1" si="11"/>
        <v xml:space="preserve"> </v>
      </c>
      <c r="L72" s="147" t="b">
        <f t="shared" si="17"/>
        <v>0</v>
      </c>
      <c r="M72" s="226">
        <v>1470</v>
      </c>
      <c r="N72" s="191"/>
      <c r="O72" s="227" t="s">
        <v>192</v>
      </c>
      <c r="P72" s="191" t="s">
        <v>11</v>
      </c>
      <c r="Q72" s="131">
        <f t="shared" si="12"/>
        <v>0</v>
      </c>
      <c r="R72" s="132"/>
    </row>
    <row r="73" spans="1:18">
      <c r="A73" s="211" t="str">
        <f t="shared" ca="1" si="15"/>
        <v xml:space="preserve"> </v>
      </c>
      <c r="B73" s="193" t="b">
        <f t="shared" si="13"/>
        <v>0</v>
      </c>
      <c r="C73" s="144" t="str">
        <f t="shared" ca="1" si="14"/>
        <v xml:space="preserve"> </v>
      </c>
      <c r="D73" s="144" t="b">
        <f t="shared" si="9"/>
        <v>0</v>
      </c>
      <c r="E73" s="144" t="s">
        <v>267</v>
      </c>
      <c r="F73" s="144" t="s">
        <v>267</v>
      </c>
      <c r="G73" s="145" t="s">
        <v>267</v>
      </c>
      <c r="H73" s="146" t="s">
        <v>267</v>
      </c>
      <c r="I73" s="147" t="str">
        <f t="shared" ca="1" si="10"/>
        <v xml:space="preserve"> </v>
      </c>
      <c r="J73" s="147" t="b">
        <f t="shared" si="16"/>
        <v>0</v>
      </c>
      <c r="K73" s="147" t="str">
        <f t="shared" ca="1" si="11"/>
        <v xml:space="preserve"> </v>
      </c>
      <c r="L73" s="147" t="b">
        <f t="shared" si="17"/>
        <v>0</v>
      </c>
      <c r="M73" s="226">
        <v>1580</v>
      </c>
      <c r="N73" s="191"/>
      <c r="O73" s="227" t="s">
        <v>28</v>
      </c>
      <c r="P73" s="191" t="s">
        <v>11</v>
      </c>
      <c r="Q73" s="131">
        <f t="shared" si="12"/>
        <v>0</v>
      </c>
      <c r="R73" s="132"/>
    </row>
    <row r="74" spans="1:18">
      <c r="A74" s="211" t="str">
        <f t="shared" ca="1" si="15"/>
        <v xml:space="preserve"> </v>
      </c>
      <c r="B74" s="193" t="b">
        <f t="shared" si="13"/>
        <v>0</v>
      </c>
      <c r="C74" s="144" t="str">
        <f t="shared" ca="1" si="14"/>
        <v xml:space="preserve"> </v>
      </c>
      <c r="D74" s="144" t="b">
        <f t="shared" si="9"/>
        <v>0</v>
      </c>
      <c r="E74" s="144" t="s">
        <v>267</v>
      </c>
      <c r="F74" s="144" t="s">
        <v>267</v>
      </c>
      <c r="G74" s="145" t="s">
        <v>267</v>
      </c>
      <c r="H74" s="146" t="s">
        <v>267</v>
      </c>
      <c r="I74" s="147" t="str">
        <f t="shared" ca="1" si="10"/>
        <v xml:space="preserve"> </v>
      </c>
      <c r="J74" s="147" t="b">
        <f t="shared" si="16"/>
        <v>0</v>
      </c>
      <c r="K74" s="147" t="str">
        <f t="shared" ca="1" si="11"/>
        <v xml:space="preserve"> </v>
      </c>
      <c r="L74" s="147" t="b">
        <f t="shared" si="17"/>
        <v>0</v>
      </c>
      <c r="M74" s="226">
        <v>1491</v>
      </c>
      <c r="N74" s="191"/>
      <c r="O74" s="227" t="s">
        <v>29</v>
      </c>
      <c r="P74" s="191" t="s">
        <v>11</v>
      </c>
      <c r="Q74" s="131">
        <f t="shared" si="12"/>
        <v>0</v>
      </c>
      <c r="R74" s="132"/>
    </row>
    <row r="75" spans="1:18">
      <c r="A75" s="211" t="str">
        <f t="shared" ca="1" si="15"/>
        <v xml:space="preserve"> </v>
      </c>
      <c r="B75" s="193" t="b">
        <f t="shared" si="13"/>
        <v>0</v>
      </c>
      <c r="C75" s="144" t="str">
        <f t="shared" ca="1" si="14"/>
        <v xml:space="preserve"> </v>
      </c>
      <c r="D75" s="144" t="b">
        <f t="shared" si="9"/>
        <v>0</v>
      </c>
      <c r="E75" s="144" t="s">
        <v>267</v>
      </c>
      <c r="F75" s="144" t="s">
        <v>267</v>
      </c>
      <c r="G75" s="145" t="s">
        <v>267</v>
      </c>
      <c r="H75" s="146" t="s">
        <v>267</v>
      </c>
      <c r="I75" s="147" t="str">
        <f t="shared" ca="1" si="10"/>
        <v xml:space="preserve"> </v>
      </c>
      <c r="J75" s="147" t="b">
        <f t="shared" si="16"/>
        <v>0</v>
      </c>
      <c r="K75" s="147" t="str">
        <f t="shared" ca="1" si="11"/>
        <v xml:space="preserve"> </v>
      </c>
      <c r="L75" s="147" t="b">
        <f t="shared" si="17"/>
        <v>0</v>
      </c>
      <c r="M75" s="226">
        <v>1492</v>
      </c>
      <c r="N75" s="191"/>
      <c r="O75" s="228" t="s">
        <v>300</v>
      </c>
      <c r="P75" s="191" t="s">
        <v>14</v>
      </c>
      <c r="Q75" s="131">
        <f t="shared" si="12"/>
        <v>0</v>
      </c>
      <c r="R75" s="132"/>
    </row>
    <row r="76" spans="1:18">
      <c r="A76" s="211" t="str">
        <f t="shared" ca="1" si="15"/>
        <v xml:space="preserve"> </v>
      </c>
      <c r="B76" s="193" t="b">
        <f t="shared" si="13"/>
        <v>0</v>
      </c>
      <c r="C76" s="144" t="str">
        <f t="shared" ca="1" si="14"/>
        <v xml:space="preserve"> </v>
      </c>
      <c r="D76" s="144" t="b">
        <f t="shared" si="9"/>
        <v>0</v>
      </c>
      <c r="E76" s="144" t="s">
        <v>267</v>
      </c>
      <c r="F76" s="144" t="s">
        <v>267</v>
      </c>
      <c r="G76" s="145" t="s">
        <v>267</v>
      </c>
      <c r="H76" s="146" t="s">
        <v>267</v>
      </c>
      <c r="I76" s="147" t="str">
        <f t="shared" ca="1" si="10"/>
        <v xml:space="preserve"> </v>
      </c>
      <c r="J76" s="147" t="b">
        <f t="shared" si="16"/>
        <v>0</v>
      </c>
      <c r="K76" s="147" t="str">
        <f t="shared" ca="1" si="11"/>
        <v xml:space="preserve"> </v>
      </c>
      <c r="L76" s="147" t="b">
        <f t="shared" si="17"/>
        <v>0</v>
      </c>
      <c r="M76" s="226">
        <v>1493</v>
      </c>
      <c r="N76" s="191"/>
      <c r="O76" s="228" t="s">
        <v>301</v>
      </c>
      <c r="P76" s="191" t="s">
        <v>14</v>
      </c>
      <c r="Q76" s="131">
        <f t="shared" si="12"/>
        <v>0</v>
      </c>
      <c r="R76" s="132"/>
    </row>
    <row r="77" spans="1:18">
      <c r="A77" s="211" t="str">
        <f t="shared" ca="1" si="15"/>
        <v xml:space="preserve"> </v>
      </c>
      <c r="B77" s="193" t="b">
        <f t="shared" si="13"/>
        <v>0</v>
      </c>
      <c r="C77" s="144" t="str">
        <f t="shared" ca="1" si="14"/>
        <v xml:space="preserve"> </v>
      </c>
      <c r="D77" s="144" t="b">
        <f t="shared" si="9"/>
        <v>0</v>
      </c>
      <c r="E77" s="144" t="s">
        <v>267</v>
      </c>
      <c r="F77" s="144" t="s">
        <v>267</v>
      </c>
      <c r="G77" s="145" t="s">
        <v>267</v>
      </c>
      <c r="H77" s="146" t="s">
        <v>267</v>
      </c>
      <c r="I77" s="147" t="str">
        <f t="shared" ca="1" si="10"/>
        <v xml:space="preserve"> </v>
      </c>
      <c r="J77" s="147" t="b">
        <f t="shared" si="16"/>
        <v>0</v>
      </c>
      <c r="K77" s="147" t="str">
        <f t="shared" ca="1" si="11"/>
        <v xml:space="preserve"> </v>
      </c>
      <c r="L77" s="147" t="b">
        <f t="shared" si="17"/>
        <v>0</v>
      </c>
      <c r="M77" s="226">
        <v>1541</v>
      </c>
      <c r="N77" s="191"/>
      <c r="O77" s="227" t="s">
        <v>193</v>
      </c>
      <c r="P77" s="191" t="s">
        <v>11</v>
      </c>
      <c r="Q77" s="131">
        <f t="shared" si="12"/>
        <v>0</v>
      </c>
      <c r="R77" s="132"/>
    </row>
    <row r="78" spans="1:18">
      <c r="A78" s="211" t="str">
        <f t="shared" ca="1" si="15"/>
        <v xml:space="preserve"> </v>
      </c>
      <c r="B78" s="193" t="b">
        <f t="shared" si="13"/>
        <v>0</v>
      </c>
      <c r="C78" s="144" t="str">
        <f t="shared" ca="1" si="14"/>
        <v xml:space="preserve"> </v>
      </c>
      <c r="D78" s="144" t="b">
        <f t="shared" si="9"/>
        <v>0</v>
      </c>
      <c r="E78" s="144" t="s">
        <v>267</v>
      </c>
      <c r="F78" s="144" t="s">
        <v>267</v>
      </c>
      <c r="G78" s="145" t="s">
        <v>267</v>
      </c>
      <c r="H78" s="146" t="s">
        <v>267</v>
      </c>
      <c r="I78" s="147" t="str">
        <f t="shared" ca="1" si="10"/>
        <v xml:space="preserve"> </v>
      </c>
      <c r="J78" s="147" t="b">
        <f t="shared" si="16"/>
        <v>0</v>
      </c>
      <c r="K78" s="147" t="str">
        <f t="shared" ca="1" si="11"/>
        <v xml:space="preserve"> </v>
      </c>
      <c r="L78" s="147" t="b">
        <f t="shared" si="17"/>
        <v>0</v>
      </c>
      <c r="M78" s="226">
        <v>1542</v>
      </c>
      <c r="N78" s="191"/>
      <c r="O78" s="228" t="s">
        <v>302</v>
      </c>
      <c r="P78" s="191" t="s">
        <v>14</v>
      </c>
      <c r="Q78" s="131">
        <f t="shared" si="12"/>
        <v>0</v>
      </c>
      <c r="R78" s="132"/>
    </row>
    <row r="79" spans="1:18">
      <c r="A79" s="211" t="str">
        <f t="shared" ca="1" si="15"/>
        <v xml:space="preserve"> </v>
      </c>
      <c r="B79" s="193" t="b">
        <f t="shared" si="13"/>
        <v>0</v>
      </c>
      <c r="C79" s="144" t="str">
        <f t="shared" ca="1" si="14"/>
        <v xml:space="preserve"> </v>
      </c>
      <c r="D79" s="144" t="b">
        <f t="shared" si="9"/>
        <v>0</v>
      </c>
      <c r="E79" s="144" t="s">
        <v>267</v>
      </c>
      <c r="F79" s="144" t="s">
        <v>267</v>
      </c>
      <c r="G79" s="145" t="s">
        <v>267</v>
      </c>
      <c r="H79" s="146" t="s">
        <v>267</v>
      </c>
      <c r="I79" s="147" t="str">
        <f t="shared" ca="1" si="10"/>
        <v xml:space="preserve"> </v>
      </c>
      <c r="J79" s="147" t="b">
        <f t="shared" si="16"/>
        <v>0</v>
      </c>
      <c r="K79" s="147" t="str">
        <f t="shared" ca="1" si="11"/>
        <v xml:space="preserve"> </v>
      </c>
      <c r="L79" s="147" t="b">
        <f t="shared" si="17"/>
        <v>0</v>
      </c>
      <c r="M79" s="226">
        <v>1421</v>
      </c>
      <c r="N79" s="191"/>
      <c r="O79" s="227" t="s">
        <v>194</v>
      </c>
      <c r="P79" s="191" t="s">
        <v>11</v>
      </c>
      <c r="Q79" s="131">
        <f t="shared" si="12"/>
        <v>0</v>
      </c>
      <c r="R79" s="132"/>
    </row>
    <row r="80" spans="1:18">
      <c r="A80" s="211" t="str">
        <f t="shared" ca="1" si="15"/>
        <v xml:space="preserve"> </v>
      </c>
      <c r="B80" s="193" t="b">
        <f t="shared" si="13"/>
        <v>0</v>
      </c>
      <c r="C80" s="144" t="str">
        <f t="shared" ca="1" si="14"/>
        <v xml:space="preserve"> </v>
      </c>
      <c r="D80" s="144" t="b">
        <f t="shared" si="9"/>
        <v>0</v>
      </c>
      <c r="E80" s="144" t="s">
        <v>267</v>
      </c>
      <c r="F80" s="144" t="s">
        <v>267</v>
      </c>
      <c r="G80" s="145" t="s">
        <v>267</v>
      </c>
      <c r="H80" s="146" t="s">
        <v>267</v>
      </c>
      <c r="I80" s="147" t="str">
        <f t="shared" ca="1" si="10"/>
        <v xml:space="preserve"> </v>
      </c>
      <c r="J80" s="147" t="b">
        <f t="shared" si="16"/>
        <v>0</v>
      </c>
      <c r="K80" s="147" t="str">
        <f t="shared" ca="1" si="11"/>
        <v xml:space="preserve"> </v>
      </c>
      <c r="L80" s="147" t="b">
        <f t="shared" si="17"/>
        <v>0</v>
      </c>
      <c r="M80" s="226">
        <v>1422</v>
      </c>
      <c r="N80" s="191"/>
      <c r="O80" s="228" t="s">
        <v>303</v>
      </c>
      <c r="P80" s="191" t="s">
        <v>14</v>
      </c>
      <c r="Q80" s="131">
        <f t="shared" si="12"/>
        <v>0</v>
      </c>
      <c r="R80" s="132"/>
    </row>
    <row r="81" spans="1:18">
      <c r="A81" s="211" t="str">
        <f t="shared" ca="1" si="15"/>
        <v xml:space="preserve"> </v>
      </c>
      <c r="B81" s="193" t="b">
        <f t="shared" si="13"/>
        <v>0</v>
      </c>
      <c r="C81" s="144" t="str">
        <f t="shared" ca="1" si="14"/>
        <v xml:space="preserve"> </v>
      </c>
      <c r="D81" s="144" t="b">
        <f t="shared" si="9"/>
        <v>0</v>
      </c>
      <c r="E81" s="144" t="s">
        <v>267</v>
      </c>
      <c r="F81" s="144" t="s">
        <v>267</v>
      </c>
      <c r="G81" s="145" t="s">
        <v>267</v>
      </c>
      <c r="H81" s="146" t="s">
        <v>267</v>
      </c>
      <c r="I81" s="147" t="str">
        <f t="shared" ca="1" si="10"/>
        <v xml:space="preserve"> </v>
      </c>
      <c r="J81" s="147" t="b">
        <f t="shared" si="16"/>
        <v>0</v>
      </c>
      <c r="K81" s="147" t="str">
        <f t="shared" ca="1" si="11"/>
        <v xml:space="preserve"> </v>
      </c>
      <c r="L81" s="147" t="b">
        <f t="shared" si="17"/>
        <v>0</v>
      </c>
      <c r="M81" s="226">
        <v>1551</v>
      </c>
      <c r="N81" s="191"/>
      <c r="O81" s="227" t="s">
        <v>195</v>
      </c>
      <c r="P81" s="191" t="s">
        <v>11</v>
      </c>
      <c r="Q81" s="131">
        <f t="shared" si="12"/>
        <v>0</v>
      </c>
      <c r="R81" s="132"/>
    </row>
    <row r="82" spans="1:18">
      <c r="A82" s="211" t="str">
        <f t="shared" ca="1" si="15"/>
        <v xml:space="preserve"> </v>
      </c>
      <c r="B82" s="193" t="b">
        <f t="shared" si="13"/>
        <v>0</v>
      </c>
      <c r="C82" s="144" t="str">
        <f t="shared" ca="1" si="14"/>
        <v xml:space="preserve"> </v>
      </c>
      <c r="D82" s="144" t="b">
        <f t="shared" si="9"/>
        <v>0</v>
      </c>
      <c r="E82" s="144" t="s">
        <v>267</v>
      </c>
      <c r="F82" s="144" t="s">
        <v>267</v>
      </c>
      <c r="G82" s="145" t="s">
        <v>267</v>
      </c>
      <c r="H82" s="146" t="s">
        <v>267</v>
      </c>
      <c r="I82" s="147" t="str">
        <f t="shared" ca="1" si="10"/>
        <v xml:space="preserve"> </v>
      </c>
      <c r="J82" s="147" t="b">
        <f t="shared" si="16"/>
        <v>0</v>
      </c>
      <c r="K82" s="147" t="str">
        <f t="shared" ca="1" si="11"/>
        <v xml:space="preserve"> </v>
      </c>
      <c r="L82" s="147" t="b">
        <f t="shared" si="17"/>
        <v>0</v>
      </c>
      <c r="M82" s="226">
        <v>1552</v>
      </c>
      <c r="N82" s="191"/>
      <c r="O82" s="228" t="s">
        <v>304</v>
      </c>
      <c r="P82" s="191" t="s">
        <v>14</v>
      </c>
      <c r="Q82" s="131">
        <f t="shared" si="12"/>
        <v>0</v>
      </c>
      <c r="R82" s="132"/>
    </row>
    <row r="83" spans="1:18">
      <c r="A83" s="211" t="str">
        <f t="shared" ca="1" si="15"/>
        <v xml:space="preserve"> </v>
      </c>
      <c r="B83" s="193" t="b">
        <f t="shared" si="13"/>
        <v>0</v>
      </c>
      <c r="C83" s="144" t="str">
        <f t="shared" ca="1" si="14"/>
        <v xml:space="preserve"> </v>
      </c>
      <c r="D83" s="144" t="b">
        <f t="shared" si="9"/>
        <v>0</v>
      </c>
      <c r="E83" s="144" t="s">
        <v>267</v>
      </c>
      <c r="F83" s="144" t="s">
        <v>267</v>
      </c>
      <c r="G83" s="145" t="s">
        <v>267</v>
      </c>
      <c r="H83" s="146" t="s">
        <v>267</v>
      </c>
      <c r="I83" s="147" t="str">
        <f t="shared" ca="1" si="10"/>
        <v xml:space="preserve"> </v>
      </c>
      <c r="J83" s="147" t="b">
        <f t="shared" si="16"/>
        <v>0</v>
      </c>
      <c r="K83" s="147" t="str">
        <f t="shared" ca="1" si="11"/>
        <v xml:space="preserve"> </v>
      </c>
      <c r="L83" s="147" t="b">
        <f t="shared" si="17"/>
        <v>0</v>
      </c>
      <c r="M83" s="226">
        <v>1553</v>
      </c>
      <c r="N83" s="191"/>
      <c r="O83" s="228" t="s">
        <v>305</v>
      </c>
      <c r="P83" s="191" t="s">
        <v>14</v>
      </c>
      <c r="Q83" s="131">
        <f t="shared" si="12"/>
        <v>0</v>
      </c>
      <c r="R83" s="132"/>
    </row>
    <row r="84" spans="1:18">
      <c r="A84" s="211" t="str">
        <f t="shared" ca="1" si="15"/>
        <v xml:space="preserve"> </v>
      </c>
      <c r="B84" s="193" t="b">
        <f t="shared" si="13"/>
        <v>0</v>
      </c>
      <c r="C84" s="144" t="str">
        <f t="shared" ca="1" si="14"/>
        <v xml:space="preserve"> </v>
      </c>
      <c r="D84" s="144" t="b">
        <f t="shared" si="9"/>
        <v>0</v>
      </c>
      <c r="E84" s="144" t="s">
        <v>267</v>
      </c>
      <c r="F84" s="144" t="s">
        <v>267</v>
      </c>
      <c r="G84" s="145" t="s">
        <v>267</v>
      </c>
      <c r="H84" s="146" t="s">
        <v>267</v>
      </c>
      <c r="I84" s="147" t="str">
        <f t="shared" ca="1" si="10"/>
        <v xml:space="preserve"> </v>
      </c>
      <c r="J84" s="147" t="b">
        <f t="shared" si="16"/>
        <v>0</v>
      </c>
      <c r="K84" s="147" t="str">
        <f t="shared" ca="1" si="11"/>
        <v xml:space="preserve"> </v>
      </c>
      <c r="L84" s="147" t="b">
        <f t="shared" si="17"/>
        <v>0</v>
      </c>
      <c r="M84" s="226">
        <v>1510</v>
      </c>
      <c r="N84" s="191"/>
      <c r="O84" s="227" t="s">
        <v>127</v>
      </c>
      <c r="P84" s="191" t="s">
        <v>11</v>
      </c>
      <c r="Q84" s="131">
        <f t="shared" si="12"/>
        <v>0</v>
      </c>
      <c r="R84" s="132"/>
    </row>
    <row r="85" spans="1:18">
      <c r="A85" s="211" t="str">
        <f t="shared" ca="1" si="15"/>
        <v xml:space="preserve"> </v>
      </c>
      <c r="B85" s="193" t="b">
        <f t="shared" si="13"/>
        <v>0</v>
      </c>
      <c r="C85" s="144" t="str">
        <f t="shared" ca="1" si="14"/>
        <v xml:space="preserve"> </v>
      </c>
      <c r="D85" s="144" t="b">
        <f t="shared" si="9"/>
        <v>0</v>
      </c>
      <c r="E85" s="144" t="s">
        <v>267</v>
      </c>
      <c r="F85" s="144" t="s">
        <v>267</v>
      </c>
      <c r="G85" s="145" t="s">
        <v>267</v>
      </c>
      <c r="H85" s="146" t="s">
        <v>267</v>
      </c>
      <c r="I85" s="147" t="str">
        <f t="shared" ca="1" si="10"/>
        <v xml:space="preserve"> </v>
      </c>
      <c r="J85" s="147" t="b">
        <f t="shared" si="16"/>
        <v>0</v>
      </c>
      <c r="K85" s="147" t="str">
        <f t="shared" ca="1" si="11"/>
        <v xml:space="preserve"> </v>
      </c>
      <c r="L85" s="147" t="b">
        <f t="shared" si="17"/>
        <v>0</v>
      </c>
      <c r="M85" s="226">
        <v>1511</v>
      </c>
      <c r="N85" s="191"/>
      <c r="O85" s="228" t="s">
        <v>306</v>
      </c>
      <c r="P85" s="191" t="s">
        <v>14</v>
      </c>
      <c r="Q85" s="131">
        <f t="shared" si="12"/>
        <v>0</v>
      </c>
      <c r="R85" s="132"/>
    </row>
    <row r="86" spans="1:18">
      <c r="A86" s="211" t="str">
        <f t="shared" ca="1" si="15"/>
        <v xml:space="preserve"> </v>
      </c>
      <c r="B86" s="193" t="b">
        <f t="shared" si="13"/>
        <v>0</v>
      </c>
      <c r="C86" s="144" t="str">
        <f t="shared" ca="1" si="14"/>
        <v xml:space="preserve"> </v>
      </c>
      <c r="D86" s="144" t="b">
        <f t="shared" si="9"/>
        <v>0</v>
      </c>
      <c r="E86" s="144" t="s">
        <v>267</v>
      </c>
      <c r="F86" s="144" t="s">
        <v>267</v>
      </c>
      <c r="G86" s="145" t="s">
        <v>267</v>
      </c>
      <c r="H86" s="146" t="s">
        <v>267</v>
      </c>
      <c r="I86" s="147" t="str">
        <f t="shared" ca="1" si="10"/>
        <v xml:space="preserve"> </v>
      </c>
      <c r="J86" s="147" t="b">
        <f t="shared" si="16"/>
        <v>0</v>
      </c>
      <c r="K86" s="147" t="str">
        <f t="shared" ca="1" si="11"/>
        <v xml:space="preserve"> </v>
      </c>
      <c r="L86" s="147" t="b">
        <f t="shared" si="17"/>
        <v>0</v>
      </c>
      <c r="M86" s="226">
        <v>1512</v>
      </c>
      <c r="N86" s="191"/>
      <c r="O86" s="228" t="s">
        <v>307</v>
      </c>
      <c r="P86" s="191" t="s">
        <v>14</v>
      </c>
      <c r="Q86" s="131">
        <f t="shared" si="12"/>
        <v>0</v>
      </c>
      <c r="R86" s="132"/>
    </row>
    <row r="87" spans="1:18">
      <c r="A87" s="211">
        <f t="shared" ca="1" si="15"/>
        <v>14</v>
      </c>
      <c r="B87" s="193" t="b">
        <f t="shared" si="13"/>
        <v>1</v>
      </c>
      <c r="C87" s="144">
        <f t="shared" ca="1" si="14"/>
        <v>8</v>
      </c>
      <c r="D87" s="144" t="b">
        <f t="shared" si="9"/>
        <v>1</v>
      </c>
      <c r="E87" s="144" t="s">
        <v>267</v>
      </c>
      <c r="F87" s="144" t="s">
        <v>267</v>
      </c>
      <c r="G87" s="145" t="s">
        <v>267</v>
      </c>
      <c r="H87" s="146" t="s">
        <v>267</v>
      </c>
      <c r="I87" s="147">
        <f t="shared" ca="1" si="10"/>
        <v>4</v>
      </c>
      <c r="J87" s="147" t="b">
        <f t="shared" si="16"/>
        <v>1</v>
      </c>
      <c r="K87" s="147" t="str">
        <f t="shared" ca="1" si="11"/>
        <v xml:space="preserve"> </v>
      </c>
      <c r="L87" s="147" t="b">
        <f t="shared" si="17"/>
        <v>0</v>
      </c>
      <c r="M87" s="226">
        <v>1901</v>
      </c>
      <c r="N87" s="191" t="s">
        <v>248</v>
      </c>
      <c r="O87" s="227" t="s">
        <v>30</v>
      </c>
      <c r="P87" s="191" t="s">
        <v>11</v>
      </c>
      <c r="Q87" s="131">
        <f t="shared" si="12"/>
        <v>50000</v>
      </c>
      <c r="R87" s="132"/>
    </row>
    <row r="88" spans="1:18">
      <c r="A88" s="211" t="str">
        <f t="shared" ca="1" si="15"/>
        <v xml:space="preserve"> </v>
      </c>
      <c r="B88" s="193" t="b">
        <f t="shared" si="13"/>
        <v>0</v>
      </c>
      <c r="C88" s="144" t="str">
        <f t="shared" ca="1" si="14"/>
        <v xml:space="preserve"> </v>
      </c>
      <c r="D88" s="144" t="b">
        <f t="shared" si="9"/>
        <v>0</v>
      </c>
      <c r="E88" s="144" t="s">
        <v>267</v>
      </c>
      <c r="F88" s="144" t="s">
        <v>267</v>
      </c>
      <c r="G88" s="145" t="s">
        <v>267</v>
      </c>
      <c r="H88" s="146" t="s">
        <v>267</v>
      </c>
      <c r="I88" s="147" t="str">
        <f t="shared" ca="1" si="10"/>
        <v xml:space="preserve"> </v>
      </c>
      <c r="J88" s="147" t="b">
        <f t="shared" si="16"/>
        <v>0</v>
      </c>
      <c r="K88" s="147" t="str">
        <f t="shared" ca="1" si="11"/>
        <v xml:space="preserve"> </v>
      </c>
      <c r="L88" s="147" t="b">
        <f t="shared" si="17"/>
        <v>0</v>
      </c>
      <c r="M88" s="226">
        <v>1902</v>
      </c>
      <c r="N88" s="191" t="s">
        <v>452</v>
      </c>
      <c r="O88" s="227" t="s">
        <v>31</v>
      </c>
      <c r="P88" s="191" t="s">
        <v>11</v>
      </c>
      <c r="Q88" s="131">
        <f t="shared" si="12"/>
        <v>0</v>
      </c>
      <c r="R88" s="132"/>
    </row>
    <row r="89" spans="1:18">
      <c r="A89" s="211" t="str">
        <f t="shared" ca="1" si="15"/>
        <v xml:space="preserve"> </v>
      </c>
      <c r="B89" s="193" t="b">
        <f t="shared" si="13"/>
        <v>0</v>
      </c>
      <c r="C89" s="144" t="str">
        <f t="shared" ca="1" si="14"/>
        <v xml:space="preserve"> </v>
      </c>
      <c r="D89" s="144" t="b">
        <f t="shared" si="9"/>
        <v>0</v>
      </c>
      <c r="E89" s="144" t="s">
        <v>267</v>
      </c>
      <c r="F89" s="144" t="s">
        <v>267</v>
      </c>
      <c r="G89" s="145" t="s">
        <v>267</v>
      </c>
      <c r="H89" s="146" t="s">
        <v>267</v>
      </c>
      <c r="I89" s="147" t="str">
        <f t="shared" ca="1" si="10"/>
        <v xml:space="preserve"> </v>
      </c>
      <c r="J89" s="147" t="b">
        <f t="shared" si="16"/>
        <v>0</v>
      </c>
      <c r="K89" s="147" t="str">
        <f t="shared" ca="1" si="11"/>
        <v xml:space="preserve"> </v>
      </c>
      <c r="L89" s="147" t="b">
        <f t="shared" si="17"/>
        <v>0</v>
      </c>
      <c r="M89" s="226">
        <v>1903</v>
      </c>
      <c r="N89" s="191"/>
      <c r="O89" s="227" t="s">
        <v>196</v>
      </c>
      <c r="P89" s="191" t="s">
        <v>11</v>
      </c>
      <c r="Q89" s="131">
        <f t="shared" si="12"/>
        <v>0</v>
      </c>
      <c r="R89" s="132"/>
    </row>
    <row r="90" spans="1:18">
      <c r="A90" s="211" t="str">
        <f t="shared" ca="1" si="15"/>
        <v xml:space="preserve"> </v>
      </c>
      <c r="B90" s="193" t="b">
        <f t="shared" si="13"/>
        <v>0</v>
      </c>
      <c r="C90" s="144" t="str">
        <f t="shared" ca="1" si="14"/>
        <v xml:space="preserve"> </v>
      </c>
      <c r="D90" s="144" t="b">
        <f t="shared" si="9"/>
        <v>0</v>
      </c>
      <c r="E90" s="144" t="s">
        <v>267</v>
      </c>
      <c r="F90" s="144" t="s">
        <v>267</v>
      </c>
      <c r="G90" s="145" t="s">
        <v>267</v>
      </c>
      <c r="H90" s="146" t="s">
        <v>267</v>
      </c>
      <c r="I90" s="147" t="str">
        <f t="shared" ca="1" si="10"/>
        <v xml:space="preserve"> </v>
      </c>
      <c r="J90" s="147" t="b">
        <f t="shared" si="16"/>
        <v>0</v>
      </c>
      <c r="K90" s="147" t="str">
        <f t="shared" ca="1" si="11"/>
        <v xml:space="preserve"> </v>
      </c>
      <c r="L90" s="147" t="b">
        <f t="shared" si="17"/>
        <v>0</v>
      </c>
      <c r="M90" s="226">
        <v>1904</v>
      </c>
      <c r="N90" s="191"/>
      <c r="O90" s="227" t="s">
        <v>197</v>
      </c>
      <c r="P90" s="191" t="s">
        <v>11</v>
      </c>
      <c r="Q90" s="131">
        <f t="shared" si="12"/>
        <v>0</v>
      </c>
      <c r="R90" s="132"/>
    </row>
    <row r="91" spans="1:18">
      <c r="A91" s="211" t="s">
        <v>267</v>
      </c>
      <c r="B91" s="193" t="s">
        <v>379</v>
      </c>
      <c r="C91" s="144">
        <f t="shared" ca="1" si="14"/>
        <v>9</v>
      </c>
      <c r="D91" s="144" t="b">
        <f t="shared" si="9"/>
        <v>1</v>
      </c>
      <c r="E91" s="144" t="s">
        <v>267</v>
      </c>
      <c r="F91" s="144" t="s">
        <v>267</v>
      </c>
      <c r="G91" s="145" t="s">
        <v>267</v>
      </c>
      <c r="H91" s="146" t="s">
        <v>267</v>
      </c>
      <c r="I91" s="147" t="s">
        <v>267</v>
      </c>
      <c r="J91" s="147" t="s">
        <v>267</v>
      </c>
      <c r="K91" s="147" t="s">
        <v>267</v>
      </c>
      <c r="L91" s="147" t="s">
        <v>267</v>
      </c>
      <c r="N91" s="104"/>
      <c r="O91" s="100" t="s">
        <v>230</v>
      </c>
      <c r="Q91" s="131">
        <f>SUMIF(P47:P90,"借",Q47:Q90)-SUMIF(P47:P90,"貸",Q47:Q90)</f>
        <v>50000</v>
      </c>
      <c r="R91" s="132"/>
    </row>
    <row r="92" spans="1:18" s="123" customFormat="1" hidden="1">
      <c r="A92" s="211" t="s">
        <v>267</v>
      </c>
      <c r="B92" s="193" t="s">
        <v>379</v>
      </c>
      <c r="C92" s="144">
        <f t="shared" ca="1" si="14"/>
        <v>10</v>
      </c>
      <c r="D92" s="149" t="b">
        <f>D91</f>
        <v>1</v>
      </c>
      <c r="E92" s="144" t="s">
        <v>267</v>
      </c>
      <c r="F92" s="144" t="s">
        <v>267</v>
      </c>
      <c r="G92" s="145" t="s">
        <v>267</v>
      </c>
      <c r="H92" s="146" t="s">
        <v>267</v>
      </c>
      <c r="I92" s="147" t="s">
        <v>267</v>
      </c>
      <c r="J92" s="147" t="s">
        <v>267</v>
      </c>
      <c r="K92" s="147" t="s">
        <v>267</v>
      </c>
      <c r="L92" s="147" t="s">
        <v>267</v>
      </c>
      <c r="M92" s="121"/>
      <c r="N92" s="121"/>
      <c r="O92" s="156"/>
      <c r="P92" s="122"/>
      <c r="Q92" s="133"/>
      <c r="R92" s="134"/>
    </row>
    <row r="93" spans="1:18" ht="17.5" thickBot="1">
      <c r="A93" s="211" t="s">
        <v>267</v>
      </c>
      <c r="B93" s="193" t="s">
        <v>379</v>
      </c>
      <c r="C93" s="144">
        <f>MAX($D$1,$F$1)</f>
        <v>12</v>
      </c>
      <c r="D93" s="144" t="b">
        <f>Q93&lt;&gt;0</f>
        <v>1</v>
      </c>
      <c r="E93" s="144" t="s">
        <v>267</v>
      </c>
      <c r="F93" s="144" t="s">
        <v>267</v>
      </c>
      <c r="G93" s="145" t="s">
        <v>267</v>
      </c>
      <c r="H93" s="146" t="s">
        <v>267</v>
      </c>
      <c r="I93" s="147" t="s">
        <v>267</v>
      </c>
      <c r="J93" s="147" t="s">
        <v>267</v>
      </c>
      <c r="K93" s="147" t="s">
        <v>267</v>
      </c>
      <c r="L93" s="147" t="s">
        <v>267</v>
      </c>
      <c r="M93" s="115"/>
      <c r="N93" s="115"/>
      <c r="O93" s="157" t="s">
        <v>237</v>
      </c>
      <c r="P93" s="117"/>
      <c r="Q93" s="131">
        <f>Q44+Q91</f>
        <v>325000</v>
      </c>
      <c r="R93" s="132"/>
    </row>
    <row r="94" spans="1:18">
      <c r="A94" s="211" t="s">
        <v>267</v>
      </c>
      <c r="B94" s="193" t="s">
        <v>379</v>
      </c>
      <c r="C94" s="144" t="s">
        <v>267</v>
      </c>
      <c r="D94" s="144" t="s">
        <v>267</v>
      </c>
      <c r="E94" s="144">
        <f ca="1">IF(F94,COUNTIF(OFFSET(F94,ROW()*-1+3,,ROW()-2),TRUE)," ")</f>
        <v>1</v>
      </c>
      <c r="F94" s="144" t="b">
        <f>F120</f>
        <v>1</v>
      </c>
      <c r="G94" s="145" t="s">
        <v>267</v>
      </c>
      <c r="H94" s="146" t="s">
        <v>267</v>
      </c>
      <c r="I94" s="147" t="s">
        <v>267</v>
      </c>
      <c r="J94" s="147" t="s">
        <v>267</v>
      </c>
      <c r="K94" s="147" t="s">
        <v>267</v>
      </c>
      <c r="L94" s="147" t="s">
        <v>267</v>
      </c>
      <c r="N94" s="104"/>
      <c r="O94" s="100" t="s">
        <v>232</v>
      </c>
      <c r="Q94" s="131"/>
      <c r="R94" s="132"/>
    </row>
    <row r="95" spans="1:18">
      <c r="A95" s="211" t="str">
        <f t="shared" ca="1" si="15"/>
        <v xml:space="preserve"> </v>
      </c>
      <c r="B95" s="193" t="b">
        <f t="shared" si="13"/>
        <v>0</v>
      </c>
      <c r="C95" s="144" t="s">
        <v>267</v>
      </c>
      <c r="D95" s="144" t="s">
        <v>267</v>
      </c>
      <c r="E95" s="144" t="str">
        <f t="shared" ref="E95:E158" ca="1" si="18">IF(F95,COUNTIF(OFFSET(F95,ROW()*-1+3,,ROW()-2),TRUE)," ")</f>
        <v xml:space="preserve"> </v>
      </c>
      <c r="F95" s="144" t="b">
        <f>Q95&lt;&gt;0</f>
        <v>0</v>
      </c>
      <c r="G95" s="145" t="s">
        <v>267</v>
      </c>
      <c r="H95" s="146" t="s">
        <v>267</v>
      </c>
      <c r="I95" s="147" t="str">
        <f ca="1">IF(J95,COUNTIF(OFFSET(J95,ROW()*-1+3,,ROW()-2),TRUE)," ")</f>
        <v xml:space="preserve"> </v>
      </c>
      <c r="J95" s="147" t="b">
        <f t="shared" si="16"/>
        <v>0</v>
      </c>
      <c r="K95" s="147" t="str">
        <f t="shared" ref="K95:K119" ca="1" si="19">IF(L95,COUNTIF(OFFSET(L95,ROW()*-1+3,,ROW()-2),TRUE)," ")</f>
        <v xml:space="preserve"> </v>
      </c>
      <c r="L95" s="147" t="b">
        <f t="shared" si="17"/>
        <v>0</v>
      </c>
      <c r="M95" s="226">
        <v>2111</v>
      </c>
      <c r="N95" s="191"/>
      <c r="O95" s="227" t="s">
        <v>32</v>
      </c>
      <c r="P95" s="191" t="s">
        <v>14</v>
      </c>
      <c r="Q95" s="131">
        <f t="shared" ref="Q95:Q119" si="20">IF(N95="Y",IF($P95="借",SUMIFS(傳票借方,傳票日期,"&lt;="&amp;資產負債表日,傳票科目,M95)-SUMIFS(傳票貸方,傳票日期,"&lt;="&amp;資產負債表日,傳票科目,M95),SUMIFS(傳票貸方,傳票日期,"&lt;="&amp;資產負債表日,傳票科目,M95)-SUMIFS(傳票借方,傳票日期,"&lt;="&amp;資產負債表日,傳票科目,M95)),0)</f>
        <v>0</v>
      </c>
      <c r="R95" s="132"/>
    </row>
    <row r="96" spans="1:18">
      <c r="A96" s="211" t="str">
        <f t="shared" ca="1" si="15"/>
        <v xml:space="preserve"> </v>
      </c>
      <c r="B96" s="193" t="b">
        <f t="shared" si="13"/>
        <v>0</v>
      </c>
      <c r="C96" s="144" t="s">
        <v>267</v>
      </c>
      <c r="D96" s="144" t="s">
        <v>267</v>
      </c>
      <c r="E96" s="144" t="str">
        <f t="shared" ca="1" si="18"/>
        <v xml:space="preserve"> </v>
      </c>
      <c r="F96" s="144" t="b">
        <f t="shared" ref="F96:F120" si="21">Q96&lt;&gt;0</f>
        <v>0</v>
      </c>
      <c r="G96" s="145" t="s">
        <v>267</v>
      </c>
      <c r="H96" s="146" t="s">
        <v>267</v>
      </c>
      <c r="I96" s="147" t="str">
        <f t="shared" ref="I96:I119" ca="1" si="22">IF(J96,COUNTIF(OFFSET(J96,ROW()*-1+3,,ROW()-2),TRUE)," ")</f>
        <v xml:space="preserve"> </v>
      </c>
      <c r="J96" s="147" t="b">
        <f t="shared" si="16"/>
        <v>0</v>
      </c>
      <c r="K96" s="147" t="str">
        <f t="shared" ca="1" si="19"/>
        <v xml:space="preserve"> </v>
      </c>
      <c r="L96" s="147" t="b">
        <f t="shared" si="17"/>
        <v>0</v>
      </c>
      <c r="M96" s="226">
        <v>2112</v>
      </c>
      <c r="N96" s="191"/>
      <c r="O96" s="227" t="s">
        <v>33</v>
      </c>
      <c r="P96" s="191" t="s">
        <v>14</v>
      </c>
      <c r="Q96" s="131">
        <f t="shared" si="20"/>
        <v>0</v>
      </c>
      <c r="R96" s="132"/>
    </row>
    <row r="97" spans="1:18">
      <c r="A97" s="211" t="str">
        <f t="shared" ca="1" si="15"/>
        <v xml:space="preserve"> </v>
      </c>
      <c r="B97" s="193" t="b">
        <f t="shared" si="13"/>
        <v>0</v>
      </c>
      <c r="C97" s="144" t="s">
        <v>267</v>
      </c>
      <c r="D97" s="144" t="s">
        <v>267</v>
      </c>
      <c r="E97" s="144" t="str">
        <f t="shared" ca="1" si="18"/>
        <v xml:space="preserve"> </v>
      </c>
      <c r="F97" s="144" t="b">
        <f t="shared" si="21"/>
        <v>0</v>
      </c>
      <c r="G97" s="145" t="s">
        <v>267</v>
      </c>
      <c r="H97" s="146" t="s">
        <v>267</v>
      </c>
      <c r="I97" s="147" t="str">
        <f t="shared" ca="1" si="22"/>
        <v xml:space="preserve"> </v>
      </c>
      <c r="J97" s="147" t="b">
        <f t="shared" si="16"/>
        <v>0</v>
      </c>
      <c r="K97" s="147" t="str">
        <f t="shared" ca="1" si="19"/>
        <v xml:space="preserve"> </v>
      </c>
      <c r="L97" s="147" t="b">
        <f t="shared" si="17"/>
        <v>0</v>
      </c>
      <c r="M97" s="226">
        <v>2113</v>
      </c>
      <c r="N97" s="191"/>
      <c r="O97" s="227" t="s">
        <v>198</v>
      </c>
      <c r="P97" s="191" t="s">
        <v>14</v>
      </c>
      <c r="Q97" s="131">
        <f t="shared" si="20"/>
        <v>0</v>
      </c>
      <c r="R97" s="132"/>
    </row>
    <row r="98" spans="1:18">
      <c r="A98" s="211" t="str">
        <f t="shared" ca="1" si="15"/>
        <v xml:space="preserve"> </v>
      </c>
      <c r="B98" s="193" t="b">
        <f t="shared" si="13"/>
        <v>0</v>
      </c>
      <c r="C98" s="144" t="s">
        <v>267</v>
      </c>
      <c r="D98" s="144" t="s">
        <v>267</v>
      </c>
      <c r="E98" s="144" t="str">
        <f t="shared" ca="1" si="18"/>
        <v xml:space="preserve"> </v>
      </c>
      <c r="F98" s="144" t="b">
        <f t="shared" si="21"/>
        <v>0</v>
      </c>
      <c r="G98" s="145" t="s">
        <v>267</v>
      </c>
      <c r="H98" s="146" t="s">
        <v>267</v>
      </c>
      <c r="I98" s="147" t="str">
        <f t="shared" ca="1" si="22"/>
        <v xml:space="preserve"> </v>
      </c>
      <c r="J98" s="147" t="b">
        <f t="shared" si="16"/>
        <v>0</v>
      </c>
      <c r="K98" s="147" t="str">
        <f t="shared" ca="1" si="19"/>
        <v xml:space="preserve"> </v>
      </c>
      <c r="L98" s="147" t="b">
        <f t="shared" si="17"/>
        <v>0</v>
      </c>
      <c r="M98" s="226">
        <v>2119</v>
      </c>
      <c r="N98" s="191"/>
      <c r="O98" s="227" t="s">
        <v>34</v>
      </c>
      <c r="P98" s="191" t="s">
        <v>14</v>
      </c>
      <c r="Q98" s="131">
        <f t="shared" si="20"/>
        <v>0</v>
      </c>
      <c r="R98" s="132"/>
    </row>
    <row r="99" spans="1:18">
      <c r="A99" s="211" t="str">
        <f t="shared" ca="1" si="15"/>
        <v xml:space="preserve"> </v>
      </c>
      <c r="B99" s="193" t="b">
        <f t="shared" si="13"/>
        <v>0</v>
      </c>
      <c r="C99" s="144" t="s">
        <v>267</v>
      </c>
      <c r="D99" s="144" t="s">
        <v>267</v>
      </c>
      <c r="E99" s="144" t="str">
        <f t="shared" ca="1" si="18"/>
        <v xml:space="preserve"> </v>
      </c>
      <c r="F99" s="144" t="b">
        <f t="shared" si="21"/>
        <v>0</v>
      </c>
      <c r="G99" s="145" t="s">
        <v>267</v>
      </c>
      <c r="H99" s="146" t="s">
        <v>267</v>
      </c>
      <c r="I99" s="147" t="str">
        <f t="shared" ca="1" si="22"/>
        <v xml:space="preserve"> </v>
      </c>
      <c r="J99" s="147" t="b">
        <f t="shared" si="16"/>
        <v>0</v>
      </c>
      <c r="K99" s="147" t="str">
        <f t="shared" ca="1" si="19"/>
        <v xml:space="preserve"> </v>
      </c>
      <c r="L99" s="147" t="b">
        <f t="shared" si="17"/>
        <v>0</v>
      </c>
      <c r="M99" s="226">
        <v>2140</v>
      </c>
      <c r="N99" s="191"/>
      <c r="O99" s="227" t="s">
        <v>199</v>
      </c>
      <c r="P99" s="191" t="s">
        <v>14</v>
      </c>
      <c r="Q99" s="131">
        <f t="shared" si="20"/>
        <v>0</v>
      </c>
      <c r="R99" s="132"/>
    </row>
    <row r="100" spans="1:18">
      <c r="A100" s="211" t="str">
        <f t="shared" ca="1" si="15"/>
        <v xml:space="preserve"> </v>
      </c>
      <c r="B100" s="193" t="b">
        <f t="shared" si="13"/>
        <v>0</v>
      </c>
      <c r="C100" s="144" t="s">
        <v>267</v>
      </c>
      <c r="D100" s="144" t="s">
        <v>267</v>
      </c>
      <c r="E100" s="144" t="str">
        <f t="shared" ca="1" si="18"/>
        <v xml:space="preserve"> </v>
      </c>
      <c r="F100" s="144" t="b">
        <f t="shared" si="21"/>
        <v>0</v>
      </c>
      <c r="G100" s="145" t="s">
        <v>267</v>
      </c>
      <c r="H100" s="146" t="s">
        <v>267</v>
      </c>
      <c r="I100" s="147" t="str">
        <f t="shared" ca="1" si="22"/>
        <v xml:space="preserve"> </v>
      </c>
      <c r="J100" s="147" t="b">
        <f t="shared" si="16"/>
        <v>0</v>
      </c>
      <c r="K100" s="147" t="str">
        <f t="shared" ca="1" si="19"/>
        <v xml:space="preserve"> </v>
      </c>
      <c r="L100" s="147" t="b">
        <f t="shared" si="17"/>
        <v>0</v>
      </c>
      <c r="M100" s="226">
        <v>2150</v>
      </c>
      <c r="N100" s="191"/>
      <c r="O100" s="227" t="s">
        <v>200</v>
      </c>
      <c r="P100" s="191" t="s">
        <v>14</v>
      </c>
      <c r="Q100" s="131">
        <f t="shared" si="20"/>
        <v>0</v>
      </c>
      <c r="R100" s="132"/>
    </row>
    <row r="101" spans="1:18">
      <c r="A101" s="211" t="str">
        <f t="shared" ca="1" si="15"/>
        <v xml:space="preserve"> </v>
      </c>
      <c r="B101" s="193" t="b">
        <f t="shared" si="13"/>
        <v>0</v>
      </c>
      <c r="C101" s="144" t="s">
        <v>267</v>
      </c>
      <c r="D101" s="144" t="s">
        <v>267</v>
      </c>
      <c r="E101" s="144" t="str">
        <f t="shared" ca="1" si="18"/>
        <v xml:space="preserve"> </v>
      </c>
      <c r="F101" s="144" t="b">
        <f t="shared" si="21"/>
        <v>0</v>
      </c>
      <c r="G101" s="145" t="s">
        <v>267</v>
      </c>
      <c r="H101" s="146" t="s">
        <v>267</v>
      </c>
      <c r="I101" s="147" t="str">
        <f t="shared" ca="1" si="22"/>
        <v xml:space="preserve"> </v>
      </c>
      <c r="J101" s="147" t="b">
        <f t="shared" si="16"/>
        <v>0</v>
      </c>
      <c r="K101" s="147" t="str">
        <f t="shared" ca="1" si="19"/>
        <v xml:space="preserve"> </v>
      </c>
      <c r="L101" s="147" t="b">
        <f t="shared" si="17"/>
        <v>0</v>
      </c>
      <c r="M101" s="226">
        <v>2170</v>
      </c>
      <c r="N101" s="191"/>
      <c r="O101" s="227" t="s">
        <v>201</v>
      </c>
      <c r="P101" s="191" t="s">
        <v>14</v>
      </c>
      <c r="Q101" s="131">
        <f t="shared" si="20"/>
        <v>0</v>
      </c>
      <c r="R101" s="132"/>
    </row>
    <row r="102" spans="1:18">
      <c r="A102" s="211" t="str">
        <f t="shared" ca="1" si="15"/>
        <v xml:space="preserve"> </v>
      </c>
      <c r="B102" s="193" t="b">
        <f t="shared" si="13"/>
        <v>0</v>
      </c>
      <c r="C102" s="144" t="s">
        <v>267</v>
      </c>
      <c r="D102" s="144" t="s">
        <v>267</v>
      </c>
      <c r="E102" s="144" t="str">
        <f t="shared" ca="1" si="18"/>
        <v xml:space="preserve"> </v>
      </c>
      <c r="F102" s="144" t="b">
        <f t="shared" si="21"/>
        <v>0</v>
      </c>
      <c r="G102" s="145" t="s">
        <v>267</v>
      </c>
      <c r="H102" s="146" t="s">
        <v>267</v>
      </c>
      <c r="I102" s="147" t="str">
        <f t="shared" ca="1" si="22"/>
        <v xml:space="preserve"> </v>
      </c>
      <c r="J102" s="147" t="b">
        <f t="shared" si="16"/>
        <v>0</v>
      </c>
      <c r="K102" s="147" t="str">
        <f t="shared" ca="1" si="19"/>
        <v xml:space="preserve"> </v>
      </c>
      <c r="L102" s="147" t="b">
        <f t="shared" si="17"/>
        <v>0</v>
      </c>
      <c r="M102" s="226">
        <v>2180</v>
      </c>
      <c r="N102" s="191"/>
      <c r="O102" s="227" t="s">
        <v>202</v>
      </c>
      <c r="P102" s="191" t="s">
        <v>14</v>
      </c>
      <c r="Q102" s="131">
        <f t="shared" si="20"/>
        <v>0</v>
      </c>
      <c r="R102" s="132"/>
    </row>
    <row r="103" spans="1:18">
      <c r="A103" s="211" t="str">
        <f t="shared" ca="1" si="15"/>
        <v xml:space="preserve"> </v>
      </c>
      <c r="B103" s="193" t="b">
        <f t="shared" si="13"/>
        <v>0</v>
      </c>
      <c r="C103" s="144" t="s">
        <v>267</v>
      </c>
      <c r="D103" s="144" t="s">
        <v>267</v>
      </c>
      <c r="E103" s="144" t="str">
        <f t="shared" ca="1" si="18"/>
        <v xml:space="preserve"> </v>
      </c>
      <c r="F103" s="144" t="b">
        <f t="shared" si="21"/>
        <v>0</v>
      </c>
      <c r="G103" s="145" t="s">
        <v>267</v>
      </c>
      <c r="H103" s="146" t="s">
        <v>267</v>
      </c>
      <c r="I103" s="147" t="str">
        <f t="shared" ca="1" si="22"/>
        <v xml:space="preserve"> </v>
      </c>
      <c r="J103" s="147" t="b">
        <f t="shared" si="16"/>
        <v>0</v>
      </c>
      <c r="K103" s="147" t="str">
        <f t="shared" ca="1" si="19"/>
        <v xml:space="preserve"> </v>
      </c>
      <c r="L103" s="147" t="b">
        <f t="shared" si="17"/>
        <v>0</v>
      </c>
      <c r="M103" s="226">
        <v>2126</v>
      </c>
      <c r="N103" s="191"/>
      <c r="O103" s="227" t="s">
        <v>203</v>
      </c>
      <c r="P103" s="191" t="s">
        <v>14</v>
      </c>
      <c r="Q103" s="131">
        <f t="shared" si="20"/>
        <v>0</v>
      </c>
      <c r="R103" s="132"/>
    </row>
    <row r="104" spans="1:18">
      <c r="A104" s="211" t="str">
        <f t="shared" ca="1" si="15"/>
        <v xml:space="preserve"> </v>
      </c>
      <c r="B104" s="193" t="b">
        <f t="shared" si="13"/>
        <v>0</v>
      </c>
      <c r="C104" s="144" t="s">
        <v>267</v>
      </c>
      <c r="D104" s="144" t="s">
        <v>267</v>
      </c>
      <c r="E104" s="144" t="str">
        <f t="shared" ca="1" si="18"/>
        <v xml:space="preserve"> </v>
      </c>
      <c r="F104" s="144" t="b">
        <f t="shared" si="21"/>
        <v>0</v>
      </c>
      <c r="G104" s="145" t="s">
        <v>267</v>
      </c>
      <c r="H104" s="146" t="s">
        <v>267</v>
      </c>
      <c r="I104" s="147" t="str">
        <f t="shared" ca="1" si="22"/>
        <v xml:space="preserve"> </v>
      </c>
      <c r="J104" s="147" t="b">
        <f t="shared" si="16"/>
        <v>0</v>
      </c>
      <c r="K104" s="147" t="str">
        <f t="shared" ca="1" si="19"/>
        <v xml:space="preserve"> </v>
      </c>
      <c r="L104" s="147" t="b">
        <f t="shared" si="17"/>
        <v>0</v>
      </c>
      <c r="M104" s="226">
        <v>2120</v>
      </c>
      <c r="N104" s="191"/>
      <c r="O104" s="227" t="s">
        <v>35</v>
      </c>
      <c r="P104" s="191" t="s">
        <v>14</v>
      </c>
      <c r="Q104" s="131">
        <f t="shared" si="20"/>
        <v>0</v>
      </c>
      <c r="R104" s="132"/>
    </row>
    <row r="105" spans="1:18">
      <c r="A105" s="211">
        <f t="shared" ca="1" si="15"/>
        <v>15</v>
      </c>
      <c r="B105" s="193" t="b">
        <f t="shared" si="13"/>
        <v>1</v>
      </c>
      <c r="C105" s="144" t="s">
        <v>267</v>
      </c>
      <c r="D105" s="144" t="s">
        <v>267</v>
      </c>
      <c r="E105" s="144" t="str">
        <f t="shared" ca="1" si="18"/>
        <v xml:space="preserve"> </v>
      </c>
      <c r="F105" s="144" t="b">
        <f t="shared" si="21"/>
        <v>0</v>
      </c>
      <c r="G105" s="145" t="s">
        <v>267</v>
      </c>
      <c r="H105" s="146" t="s">
        <v>267</v>
      </c>
      <c r="I105" s="147" t="str">
        <f t="shared" ca="1" si="22"/>
        <v xml:space="preserve"> </v>
      </c>
      <c r="J105" s="147" t="b">
        <f t="shared" si="16"/>
        <v>0</v>
      </c>
      <c r="K105" s="147" t="str">
        <f t="shared" ca="1" si="19"/>
        <v xml:space="preserve"> </v>
      </c>
      <c r="L105" s="147" t="b">
        <f t="shared" si="17"/>
        <v>0</v>
      </c>
      <c r="M105" s="226">
        <v>2121</v>
      </c>
      <c r="N105" s="191" t="s">
        <v>248</v>
      </c>
      <c r="O105" s="227" t="s">
        <v>36</v>
      </c>
      <c r="P105" s="191" t="s">
        <v>14</v>
      </c>
      <c r="Q105" s="131">
        <f t="shared" si="20"/>
        <v>0</v>
      </c>
      <c r="R105" s="132"/>
    </row>
    <row r="106" spans="1:18">
      <c r="A106" s="211">
        <f t="shared" ca="1" si="15"/>
        <v>16</v>
      </c>
      <c r="B106" s="193" t="b">
        <f t="shared" si="13"/>
        <v>1</v>
      </c>
      <c r="C106" s="144" t="s">
        <v>267</v>
      </c>
      <c r="D106" s="144" t="s">
        <v>267</v>
      </c>
      <c r="E106" s="144">
        <f t="shared" ca="1" si="18"/>
        <v>2</v>
      </c>
      <c r="F106" s="144" t="b">
        <f t="shared" si="21"/>
        <v>1</v>
      </c>
      <c r="G106" s="145" t="s">
        <v>267</v>
      </c>
      <c r="H106" s="146" t="s">
        <v>267</v>
      </c>
      <c r="I106" s="147" t="str">
        <f t="shared" ca="1" si="22"/>
        <v xml:space="preserve"> </v>
      </c>
      <c r="J106" s="147" t="b">
        <f t="shared" si="16"/>
        <v>0</v>
      </c>
      <c r="K106" s="147">
        <f t="shared" ca="1" si="19"/>
        <v>1</v>
      </c>
      <c r="L106" s="147" t="b">
        <f t="shared" si="17"/>
        <v>1</v>
      </c>
      <c r="M106" s="226">
        <v>2131</v>
      </c>
      <c r="N106" s="191" t="s">
        <v>248</v>
      </c>
      <c r="O106" s="227" t="s">
        <v>37</v>
      </c>
      <c r="P106" s="191" t="s">
        <v>14</v>
      </c>
      <c r="Q106" s="131">
        <f t="shared" si="20"/>
        <v>5000</v>
      </c>
      <c r="R106" s="132"/>
    </row>
    <row r="107" spans="1:18">
      <c r="A107" s="211">
        <f t="shared" ca="1" si="15"/>
        <v>17</v>
      </c>
      <c r="B107" s="193" t="b">
        <f t="shared" si="13"/>
        <v>1</v>
      </c>
      <c r="C107" s="144" t="s">
        <v>267</v>
      </c>
      <c r="D107" s="144" t="s">
        <v>267</v>
      </c>
      <c r="E107" s="144" t="str">
        <f t="shared" ca="1" si="18"/>
        <v xml:space="preserve"> </v>
      </c>
      <c r="F107" s="144" t="b">
        <f t="shared" si="21"/>
        <v>0</v>
      </c>
      <c r="G107" s="145" t="s">
        <v>267</v>
      </c>
      <c r="H107" s="146" t="s">
        <v>267</v>
      </c>
      <c r="I107" s="147" t="str">
        <f t="shared" ca="1" si="22"/>
        <v xml:space="preserve"> </v>
      </c>
      <c r="J107" s="147" t="b">
        <f t="shared" si="16"/>
        <v>0</v>
      </c>
      <c r="K107" s="147" t="str">
        <f t="shared" ca="1" si="19"/>
        <v xml:space="preserve"> </v>
      </c>
      <c r="L107" s="147" t="b">
        <f t="shared" si="17"/>
        <v>0</v>
      </c>
      <c r="M107" s="226">
        <v>2132</v>
      </c>
      <c r="N107" s="191" t="s">
        <v>326</v>
      </c>
      <c r="O107" s="227" t="s">
        <v>38</v>
      </c>
      <c r="P107" s="191" t="s">
        <v>14</v>
      </c>
      <c r="Q107" s="131">
        <f t="shared" si="20"/>
        <v>0</v>
      </c>
      <c r="R107" s="132"/>
    </row>
    <row r="108" spans="1:18">
      <c r="A108" s="211" t="str">
        <f t="shared" ca="1" si="15"/>
        <v xml:space="preserve"> </v>
      </c>
      <c r="B108" s="193" t="b">
        <f t="shared" si="13"/>
        <v>0</v>
      </c>
      <c r="C108" s="144" t="s">
        <v>267</v>
      </c>
      <c r="D108" s="144" t="s">
        <v>267</v>
      </c>
      <c r="E108" s="144" t="str">
        <f t="shared" ca="1" si="18"/>
        <v xml:space="preserve"> </v>
      </c>
      <c r="F108" s="144" t="b">
        <f t="shared" si="21"/>
        <v>0</v>
      </c>
      <c r="G108" s="145" t="s">
        <v>267</v>
      </c>
      <c r="H108" s="146" t="s">
        <v>267</v>
      </c>
      <c r="I108" s="147" t="str">
        <f t="shared" ca="1" si="22"/>
        <v xml:space="preserve"> </v>
      </c>
      <c r="J108" s="147" t="b">
        <f t="shared" si="16"/>
        <v>0</v>
      </c>
      <c r="K108" s="147" t="str">
        <f t="shared" ca="1" si="19"/>
        <v xml:space="preserve"> </v>
      </c>
      <c r="L108" s="147" t="b">
        <f t="shared" si="17"/>
        <v>0</v>
      </c>
      <c r="M108" s="226">
        <v>2133</v>
      </c>
      <c r="N108" s="191"/>
      <c r="O108" s="227" t="s">
        <v>39</v>
      </c>
      <c r="P108" s="191" t="s">
        <v>14</v>
      </c>
      <c r="Q108" s="131">
        <f t="shared" si="20"/>
        <v>0</v>
      </c>
      <c r="R108" s="132"/>
    </row>
    <row r="109" spans="1:18">
      <c r="A109" s="211">
        <f t="shared" ca="1" si="15"/>
        <v>18</v>
      </c>
      <c r="B109" s="193" t="b">
        <f t="shared" si="13"/>
        <v>1</v>
      </c>
      <c r="C109" s="144" t="s">
        <v>267</v>
      </c>
      <c r="D109" s="144" t="s">
        <v>267</v>
      </c>
      <c r="E109" s="144" t="str">
        <f t="shared" ca="1" si="18"/>
        <v xml:space="preserve"> </v>
      </c>
      <c r="F109" s="144" t="b">
        <f t="shared" si="21"/>
        <v>0</v>
      </c>
      <c r="G109" s="145" t="s">
        <v>267</v>
      </c>
      <c r="H109" s="146" t="s">
        <v>267</v>
      </c>
      <c r="I109" s="147" t="str">
        <f t="shared" ca="1" si="22"/>
        <v xml:space="preserve"> </v>
      </c>
      <c r="J109" s="147" t="b">
        <f t="shared" si="16"/>
        <v>0</v>
      </c>
      <c r="K109" s="147" t="str">
        <f t="shared" ca="1" si="19"/>
        <v xml:space="preserve"> </v>
      </c>
      <c r="L109" s="147" t="b">
        <f t="shared" si="17"/>
        <v>0</v>
      </c>
      <c r="M109" s="226">
        <v>2134</v>
      </c>
      <c r="N109" s="191" t="s">
        <v>248</v>
      </c>
      <c r="O109" s="227" t="s">
        <v>43</v>
      </c>
      <c r="P109" s="191" t="s">
        <v>14</v>
      </c>
      <c r="Q109" s="131">
        <f t="shared" si="20"/>
        <v>0</v>
      </c>
      <c r="R109" s="132"/>
    </row>
    <row r="110" spans="1:18">
      <c r="A110" s="211" t="str">
        <f t="shared" ca="1" si="15"/>
        <v xml:space="preserve"> </v>
      </c>
      <c r="B110" s="193" t="b">
        <f t="shared" si="13"/>
        <v>0</v>
      </c>
      <c r="C110" s="144" t="s">
        <v>267</v>
      </c>
      <c r="D110" s="144" t="s">
        <v>267</v>
      </c>
      <c r="E110" s="144" t="str">
        <f t="shared" ca="1" si="18"/>
        <v xml:space="preserve"> </v>
      </c>
      <c r="F110" s="144" t="b">
        <f t="shared" si="21"/>
        <v>0</v>
      </c>
      <c r="G110" s="145" t="s">
        <v>267</v>
      </c>
      <c r="H110" s="146" t="s">
        <v>267</v>
      </c>
      <c r="I110" s="147" t="str">
        <f t="shared" ca="1" si="22"/>
        <v xml:space="preserve"> </v>
      </c>
      <c r="J110" s="147" t="b">
        <f t="shared" si="16"/>
        <v>0</v>
      </c>
      <c r="K110" s="147" t="str">
        <f t="shared" ca="1" si="19"/>
        <v xml:space="preserve"> </v>
      </c>
      <c r="L110" s="147" t="b">
        <f t="shared" si="17"/>
        <v>0</v>
      </c>
      <c r="M110" s="226">
        <v>2135</v>
      </c>
      <c r="N110" s="191"/>
      <c r="O110" s="227" t="s">
        <v>204</v>
      </c>
      <c r="P110" s="191" t="s">
        <v>14</v>
      </c>
      <c r="Q110" s="131">
        <f t="shared" si="20"/>
        <v>0</v>
      </c>
      <c r="R110" s="132"/>
    </row>
    <row r="111" spans="1:18">
      <c r="A111" s="211">
        <f t="shared" ca="1" si="15"/>
        <v>19</v>
      </c>
      <c r="B111" s="193" t="b">
        <f t="shared" si="13"/>
        <v>1</v>
      </c>
      <c r="C111" s="144" t="s">
        <v>267</v>
      </c>
      <c r="D111" s="144" t="s">
        <v>267</v>
      </c>
      <c r="E111" s="144" t="str">
        <f t="shared" ca="1" si="18"/>
        <v xml:space="preserve"> </v>
      </c>
      <c r="F111" s="144" t="b">
        <f t="shared" si="21"/>
        <v>0</v>
      </c>
      <c r="G111" s="145" t="s">
        <v>267</v>
      </c>
      <c r="H111" s="146" t="s">
        <v>267</v>
      </c>
      <c r="I111" s="147" t="str">
        <f t="shared" ca="1" si="22"/>
        <v xml:space="preserve"> </v>
      </c>
      <c r="J111" s="147" t="b">
        <f t="shared" si="16"/>
        <v>0</v>
      </c>
      <c r="K111" s="147" t="str">
        <f t="shared" ca="1" si="19"/>
        <v xml:space="preserve"> </v>
      </c>
      <c r="L111" s="147" t="b">
        <f t="shared" si="17"/>
        <v>0</v>
      </c>
      <c r="M111" s="226">
        <v>2137</v>
      </c>
      <c r="N111" s="191" t="s">
        <v>276</v>
      </c>
      <c r="O111" s="227" t="s">
        <v>40</v>
      </c>
      <c r="P111" s="191" t="s">
        <v>14</v>
      </c>
      <c r="Q111" s="131">
        <f t="shared" si="20"/>
        <v>0</v>
      </c>
      <c r="R111" s="132"/>
    </row>
    <row r="112" spans="1:18">
      <c r="A112" s="211" t="str">
        <f t="shared" ca="1" si="15"/>
        <v xml:space="preserve"> </v>
      </c>
      <c r="B112" s="193" t="b">
        <f t="shared" si="13"/>
        <v>0</v>
      </c>
      <c r="C112" s="144" t="s">
        <v>267</v>
      </c>
      <c r="D112" s="144" t="s">
        <v>267</v>
      </c>
      <c r="E112" s="144" t="str">
        <f t="shared" ca="1" si="18"/>
        <v xml:space="preserve"> </v>
      </c>
      <c r="F112" s="144" t="b">
        <f t="shared" si="21"/>
        <v>0</v>
      </c>
      <c r="G112" s="145" t="s">
        <v>267</v>
      </c>
      <c r="H112" s="146" t="s">
        <v>267</v>
      </c>
      <c r="I112" s="147" t="str">
        <f t="shared" ca="1" si="22"/>
        <v xml:space="preserve"> </v>
      </c>
      <c r="J112" s="147" t="b">
        <f t="shared" si="16"/>
        <v>0</v>
      </c>
      <c r="K112" s="147" t="str">
        <f t="shared" ca="1" si="19"/>
        <v xml:space="preserve"> </v>
      </c>
      <c r="L112" s="147" t="b">
        <f t="shared" si="17"/>
        <v>0</v>
      </c>
      <c r="M112" s="226">
        <v>2138</v>
      </c>
      <c r="N112" s="191"/>
      <c r="O112" s="227" t="s">
        <v>41</v>
      </c>
      <c r="P112" s="191" t="s">
        <v>14</v>
      </c>
      <c r="Q112" s="131">
        <f t="shared" si="20"/>
        <v>0</v>
      </c>
      <c r="R112" s="132"/>
    </row>
    <row r="113" spans="1:18">
      <c r="A113" s="211" t="str">
        <f t="shared" ca="1" si="15"/>
        <v xml:space="preserve"> </v>
      </c>
      <c r="B113" s="193" t="b">
        <f t="shared" si="13"/>
        <v>0</v>
      </c>
      <c r="C113" s="144" t="s">
        <v>267</v>
      </c>
      <c r="D113" s="144" t="s">
        <v>267</v>
      </c>
      <c r="E113" s="144" t="str">
        <f t="shared" ca="1" si="18"/>
        <v xml:space="preserve"> </v>
      </c>
      <c r="F113" s="144" t="b">
        <f t="shared" si="21"/>
        <v>0</v>
      </c>
      <c r="G113" s="145" t="s">
        <v>267</v>
      </c>
      <c r="H113" s="146" t="s">
        <v>267</v>
      </c>
      <c r="I113" s="147" t="str">
        <f t="shared" ca="1" si="22"/>
        <v xml:space="preserve"> </v>
      </c>
      <c r="J113" s="147" t="b">
        <f t="shared" si="16"/>
        <v>0</v>
      </c>
      <c r="K113" s="147" t="str">
        <f t="shared" ca="1" si="19"/>
        <v xml:space="preserve"> </v>
      </c>
      <c r="L113" s="147" t="b">
        <f t="shared" si="17"/>
        <v>0</v>
      </c>
      <c r="M113" s="226">
        <v>2191</v>
      </c>
      <c r="N113" s="191"/>
      <c r="O113" s="227" t="s">
        <v>42</v>
      </c>
      <c r="P113" s="191" t="s">
        <v>14</v>
      </c>
      <c r="Q113" s="131">
        <f t="shared" si="20"/>
        <v>0</v>
      </c>
      <c r="R113" s="132"/>
    </row>
    <row r="114" spans="1:18">
      <c r="A114" s="211">
        <f t="shared" ca="1" si="15"/>
        <v>20</v>
      </c>
      <c r="B114" s="193" t="b">
        <f t="shared" si="13"/>
        <v>1</v>
      </c>
      <c r="C114" s="144" t="s">
        <v>267</v>
      </c>
      <c r="D114" s="144" t="s">
        <v>267</v>
      </c>
      <c r="E114" s="144" t="str">
        <f t="shared" ca="1" si="18"/>
        <v xml:space="preserve"> </v>
      </c>
      <c r="F114" s="144" t="b">
        <f t="shared" si="21"/>
        <v>0</v>
      </c>
      <c r="G114" s="145" t="s">
        <v>267</v>
      </c>
      <c r="H114" s="146" t="s">
        <v>267</v>
      </c>
      <c r="I114" s="147" t="str">
        <f t="shared" ca="1" si="22"/>
        <v xml:space="preserve"> </v>
      </c>
      <c r="J114" s="147" t="b">
        <f t="shared" si="16"/>
        <v>0</v>
      </c>
      <c r="K114" s="147" t="str">
        <f t="shared" ca="1" si="19"/>
        <v xml:space="preserve"> </v>
      </c>
      <c r="L114" s="147" t="b">
        <f t="shared" si="17"/>
        <v>0</v>
      </c>
      <c r="M114" s="226">
        <v>2192</v>
      </c>
      <c r="N114" s="191" t="s">
        <v>248</v>
      </c>
      <c r="O114" s="227" t="s">
        <v>20</v>
      </c>
      <c r="P114" s="191" t="s">
        <v>14</v>
      </c>
      <c r="Q114" s="131">
        <f t="shared" si="20"/>
        <v>0</v>
      </c>
      <c r="R114" s="132"/>
    </row>
    <row r="115" spans="1:18">
      <c r="A115" s="211">
        <f t="shared" ca="1" si="15"/>
        <v>21</v>
      </c>
      <c r="B115" s="193" t="b">
        <f t="shared" si="13"/>
        <v>1</v>
      </c>
      <c r="C115" s="144" t="s">
        <v>267</v>
      </c>
      <c r="D115" s="144" t="s">
        <v>267</v>
      </c>
      <c r="E115" s="144" t="str">
        <f t="shared" ca="1" si="18"/>
        <v xml:space="preserve"> </v>
      </c>
      <c r="F115" s="144" t="b">
        <f t="shared" si="21"/>
        <v>0</v>
      </c>
      <c r="G115" s="145" t="s">
        <v>267</v>
      </c>
      <c r="H115" s="146" t="s">
        <v>267</v>
      </c>
      <c r="I115" s="147" t="str">
        <f t="shared" ca="1" si="22"/>
        <v xml:space="preserve"> </v>
      </c>
      <c r="J115" s="147" t="b">
        <f t="shared" si="16"/>
        <v>0</v>
      </c>
      <c r="K115" s="147" t="str">
        <f t="shared" ca="1" si="19"/>
        <v xml:space="preserve"> </v>
      </c>
      <c r="L115" s="147" t="b">
        <f t="shared" si="17"/>
        <v>0</v>
      </c>
      <c r="M115" s="226">
        <v>2195</v>
      </c>
      <c r="N115" s="191" t="s">
        <v>248</v>
      </c>
      <c r="O115" s="227" t="s">
        <v>205</v>
      </c>
      <c r="P115" s="191" t="s">
        <v>14</v>
      </c>
      <c r="Q115" s="131">
        <f t="shared" si="20"/>
        <v>0</v>
      </c>
      <c r="R115" s="132"/>
    </row>
    <row r="116" spans="1:18">
      <c r="A116" s="211">
        <f t="shared" ca="1" si="15"/>
        <v>22</v>
      </c>
      <c r="B116" s="193" t="b">
        <f t="shared" si="13"/>
        <v>1</v>
      </c>
      <c r="C116" s="144" t="s">
        <v>267</v>
      </c>
      <c r="D116" s="144" t="s">
        <v>267</v>
      </c>
      <c r="E116" s="144" t="str">
        <f t="shared" ca="1" si="18"/>
        <v xml:space="preserve"> </v>
      </c>
      <c r="F116" s="144" t="b">
        <f>Q116&lt;&gt;0</f>
        <v>0</v>
      </c>
      <c r="G116" s="145" t="s">
        <v>267</v>
      </c>
      <c r="H116" s="146" t="s">
        <v>267</v>
      </c>
      <c r="I116" s="147" t="str">
        <f t="shared" ca="1" si="22"/>
        <v xml:space="preserve"> </v>
      </c>
      <c r="J116" s="147" t="b">
        <f t="shared" si="16"/>
        <v>0</v>
      </c>
      <c r="K116" s="147" t="str">
        <f t="shared" ca="1" si="19"/>
        <v xml:space="preserve"> </v>
      </c>
      <c r="L116" s="147" t="b">
        <f t="shared" si="17"/>
        <v>0</v>
      </c>
      <c r="M116" s="226">
        <v>21951</v>
      </c>
      <c r="N116" s="191" t="s">
        <v>277</v>
      </c>
      <c r="O116" s="227" t="s">
        <v>244</v>
      </c>
      <c r="P116" s="191" t="s">
        <v>14</v>
      </c>
      <c r="Q116" s="131">
        <f t="shared" si="20"/>
        <v>0</v>
      </c>
      <c r="R116" s="132"/>
    </row>
    <row r="117" spans="1:18">
      <c r="A117" s="211">
        <f t="shared" ca="1" si="15"/>
        <v>23</v>
      </c>
      <c r="B117" s="193" t="b">
        <f t="shared" si="13"/>
        <v>1</v>
      </c>
      <c r="C117" s="144" t="s">
        <v>267</v>
      </c>
      <c r="D117" s="144" t="s">
        <v>267</v>
      </c>
      <c r="E117" s="144" t="str">
        <f t="shared" ca="1" si="18"/>
        <v xml:space="preserve"> </v>
      </c>
      <c r="F117" s="144" t="b">
        <f>Q117&lt;&gt;0</f>
        <v>0</v>
      </c>
      <c r="G117" s="145" t="s">
        <v>267</v>
      </c>
      <c r="H117" s="146" t="s">
        <v>267</v>
      </c>
      <c r="I117" s="147" t="str">
        <f t="shared" ca="1" si="22"/>
        <v xml:space="preserve"> </v>
      </c>
      <c r="J117" s="147" t="b">
        <f t="shared" si="16"/>
        <v>0</v>
      </c>
      <c r="K117" s="147" t="str">
        <f t="shared" ca="1" si="19"/>
        <v xml:space="preserve"> </v>
      </c>
      <c r="L117" s="147" t="b">
        <f t="shared" si="17"/>
        <v>0</v>
      </c>
      <c r="M117" s="226">
        <v>21952</v>
      </c>
      <c r="N117" s="191" t="s">
        <v>308</v>
      </c>
      <c r="O117" s="227" t="s">
        <v>245</v>
      </c>
      <c r="P117" s="191" t="s">
        <v>14</v>
      </c>
      <c r="Q117" s="131">
        <f t="shared" si="20"/>
        <v>0</v>
      </c>
      <c r="R117" s="132"/>
    </row>
    <row r="118" spans="1:18">
      <c r="A118" s="211">
        <f t="shared" ca="1" si="15"/>
        <v>24</v>
      </c>
      <c r="B118" s="193" t="b">
        <f t="shared" si="13"/>
        <v>1</v>
      </c>
      <c r="C118" s="144" t="s">
        <v>267</v>
      </c>
      <c r="D118" s="144" t="s">
        <v>267</v>
      </c>
      <c r="E118" s="144" t="str">
        <f ca="1">IF(F118,COUNTIF(OFFSET(F118,ROW()*-1+3,,ROW()-2),TRUE)," ")</f>
        <v xml:space="preserve"> </v>
      </c>
      <c r="F118" s="144" t="b">
        <f>Q118&lt;&gt;0</f>
        <v>0</v>
      </c>
      <c r="G118" s="145" t="s">
        <v>267</v>
      </c>
      <c r="H118" s="146" t="s">
        <v>267</v>
      </c>
      <c r="I118" s="147" t="str">
        <f ca="1">IF(J118,COUNTIF(OFFSET(J118,ROW()*-1+3,,ROW()-2),TRUE)," ")</f>
        <v xml:space="preserve"> </v>
      </c>
      <c r="J118" s="147" t="b">
        <f>AND(P118="借",Q118&lt;&gt;0)</f>
        <v>0</v>
      </c>
      <c r="K118" s="147" t="str">
        <f ca="1">IF(L118,COUNTIF(OFFSET(L118,ROW()*-1+3,,ROW()-2),TRUE)," ")</f>
        <v xml:space="preserve"> </v>
      </c>
      <c r="L118" s="147" t="b">
        <f>AND(P118="貸",Q118&lt;&gt;0)</f>
        <v>0</v>
      </c>
      <c r="M118" s="226">
        <v>21953</v>
      </c>
      <c r="N118" s="191" t="s">
        <v>276</v>
      </c>
      <c r="O118" s="227" t="s">
        <v>275</v>
      </c>
      <c r="P118" s="191" t="s">
        <v>14</v>
      </c>
      <c r="Q118" s="131">
        <f t="shared" si="20"/>
        <v>0</v>
      </c>
      <c r="R118" s="132"/>
    </row>
    <row r="119" spans="1:18">
      <c r="A119" s="211" t="str">
        <f t="shared" ca="1" si="15"/>
        <v xml:space="preserve"> </v>
      </c>
      <c r="B119" s="193" t="b">
        <f t="shared" si="13"/>
        <v>0</v>
      </c>
      <c r="C119" s="144" t="s">
        <v>267</v>
      </c>
      <c r="D119" s="144" t="s">
        <v>267</v>
      </c>
      <c r="E119" s="144" t="str">
        <f t="shared" ca="1" si="18"/>
        <v xml:space="preserve"> </v>
      </c>
      <c r="F119" s="144" t="b">
        <f t="shared" si="21"/>
        <v>0</v>
      </c>
      <c r="G119" s="145" t="s">
        <v>267</v>
      </c>
      <c r="H119" s="146" t="s">
        <v>267</v>
      </c>
      <c r="I119" s="147" t="str">
        <f t="shared" ca="1" si="22"/>
        <v xml:space="preserve"> </v>
      </c>
      <c r="J119" s="147" t="b">
        <f t="shared" si="16"/>
        <v>0</v>
      </c>
      <c r="K119" s="147" t="str">
        <f t="shared" ca="1" si="19"/>
        <v xml:space="preserve"> </v>
      </c>
      <c r="L119" s="147" t="b">
        <f t="shared" si="17"/>
        <v>0</v>
      </c>
      <c r="M119" s="226">
        <v>2196</v>
      </c>
      <c r="N119" s="191"/>
      <c r="O119" s="227" t="s">
        <v>206</v>
      </c>
      <c r="P119" s="191" t="s">
        <v>14</v>
      </c>
      <c r="Q119" s="131">
        <f t="shared" si="20"/>
        <v>0</v>
      </c>
      <c r="R119" s="132"/>
    </row>
    <row r="120" spans="1:18">
      <c r="A120" s="211" t="s">
        <v>379</v>
      </c>
      <c r="B120" s="193" t="s">
        <v>379</v>
      </c>
      <c r="C120" s="144" t="s">
        <v>267</v>
      </c>
      <c r="D120" s="144" t="s">
        <v>267</v>
      </c>
      <c r="E120" s="144">
        <f t="shared" ca="1" si="18"/>
        <v>3</v>
      </c>
      <c r="F120" s="144" t="b">
        <f t="shared" si="21"/>
        <v>1</v>
      </c>
      <c r="G120" s="145" t="s">
        <v>267</v>
      </c>
      <c r="H120" s="146" t="s">
        <v>267</v>
      </c>
      <c r="I120" s="147" t="s">
        <v>267</v>
      </c>
      <c r="J120" s="147" t="s">
        <v>267</v>
      </c>
      <c r="K120" s="147" t="s">
        <v>267</v>
      </c>
      <c r="L120" s="147" t="s">
        <v>267</v>
      </c>
      <c r="N120" s="104"/>
      <c r="O120" s="100" t="s">
        <v>234</v>
      </c>
      <c r="Q120" s="131">
        <f>SUMIF(P95:P119,"貸",Q95:Q119)-SUMIF(P95:P119,"借",Q95:Q119)</f>
        <v>5000</v>
      </c>
      <c r="R120" s="132"/>
    </row>
    <row r="121" spans="1:18" s="123" customFormat="1" hidden="1">
      <c r="A121" s="211" t="s">
        <v>335</v>
      </c>
      <c r="B121" s="193" t="b">
        <f t="shared" si="13"/>
        <v>0</v>
      </c>
      <c r="C121" s="144" t="s">
        <v>267</v>
      </c>
      <c r="D121" s="144" t="s">
        <v>267</v>
      </c>
      <c r="E121" s="144">
        <f t="shared" ca="1" si="18"/>
        <v>4</v>
      </c>
      <c r="F121" s="149" t="b">
        <f>F120</f>
        <v>1</v>
      </c>
      <c r="G121" s="145" t="s">
        <v>267</v>
      </c>
      <c r="H121" s="146" t="s">
        <v>267</v>
      </c>
      <c r="I121" s="147" t="s">
        <v>267</v>
      </c>
      <c r="J121" s="147" t="s">
        <v>267</v>
      </c>
      <c r="K121" s="147" t="s">
        <v>267</v>
      </c>
      <c r="L121" s="147" t="s">
        <v>267</v>
      </c>
      <c r="M121" s="121"/>
      <c r="N121" s="121"/>
      <c r="O121" s="156"/>
      <c r="P121" s="122"/>
      <c r="Q121" s="133"/>
      <c r="R121" s="134"/>
    </row>
    <row r="122" spans="1:18">
      <c r="A122" s="211" t="s">
        <v>379</v>
      </c>
      <c r="B122" s="193" t="s">
        <v>379</v>
      </c>
      <c r="C122" s="144" t="s">
        <v>267</v>
      </c>
      <c r="D122" s="144" t="s">
        <v>267</v>
      </c>
      <c r="E122" s="144" t="str">
        <f t="shared" ca="1" si="18"/>
        <v xml:space="preserve"> </v>
      </c>
      <c r="F122" s="144" t="b">
        <f>F137</f>
        <v>0</v>
      </c>
      <c r="G122" s="145" t="s">
        <v>267</v>
      </c>
      <c r="H122" s="146" t="s">
        <v>267</v>
      </c>
      <c r="I122" s="147" t="s">
        <v>267</v>
      </c>
      <c r="J122" s="147" t="s">
        <v>267</v>
      </c>
      <c r="K122" s="147" t="s">
        <v>267</v>
      </c>
      <c r="L122" s="147" t="s">
        <v>267</v>
      </c>
      <c r="M122" s="112"/>
      <c r="N122" s="104"/>
      <c r="O122" s="114" t="s">
        <v>233</v>
      </c>
      <c r="P122" s="113"/>
      <c r="Q122" s="131"/>
      <c r="R122" s="132"/>
    </row>
    <row r="123" spans="1:18">
      <c r="A123" s="211" t="str">
        <f t="shared" ca="1" si="15"/>
        <v xml:space="preserve"> </v>
      </c>
      <c r="B123" s="193" t="b">
        <f t="shared" si="13"/>
        <v>0</v>
      </c>
      <c r="C123" s="144" t="s">
        <v>267</v>
      </c>
      <c r="D123" s="144" t="s">
        <v>267</v>
      </c>
      <c r="E123" s="144" t="str">
        <f t="shared" ca="1" si="18"/>
        <v xml:space="preserve"> </v>
      </c>
      <c r="F123" s="144" t="b">
        <f t="shared" ref="F123:F139" si="23">Q123&lt;&gt;0</f>
        <v>0</v>
      </c>
      <c r="G123" s="145" t="s">
        <v>267</v>
      </c>
      <c r="H123" s="146" t="s">
        <v>267</v>
      </c>
      <c r="I123" s="147" t="str">
        <f t="shared" ref="I123:I136" ca="1" si="24">IF(J123,COUNTIF(OFFSET(J123,ROW()*-1+3,,ROW()-2),TRUE)," ")</f>
        <v xml:space="preserve"> </v>
      </c>
      <c r="J123" s="147" t="b">
        <f t="shared" si="16"/>
        <v>0</v>
      </c>
      <c r="K123" s="147" t="str">
        <f t="shared" ref="K123:K136" ca="1" si="25">IF(L123,COUNTIF(OFFSET(L123,ROW()*-1+3,,ROW()-2),TRUE)," ")</f>
        <v xml:space="preserve"> </v>
      </c>
      <c r="L123" s="147" t="b">
        <f t="shared" si="17"/>
        <v>0</v>
      </c>
      <c r="M123" s="226">
        <v>2210</v>
      </c>
      <c r="N123" s="191"/>
      <c r="O123" s="227" t="s">
        <v>207</v>
      </c>
      <c r="P123" s="191" t="s">
        <v>14</v>
      </c>
      <c r="Q123" s="131">
        <f t="shared" ref="Q123:Q136" si="26">IF(N123="Y",IF($P123="借",SUMIFS(傳票借方,傳票日期,"&lt;="&amp;資產負債表日,傳票科目,M123)-SUMIFS(傳票貸方,傳票日期,"&lt;="&amp;資產負債表日,傳票科目,M123),SUMIFS(傳票貸方,傳票日期,"&lt;="&amp;資產負債表日,傳票科目,M123)-SUMIFS(傳票借方,傳票日期,"&lt;="&amp;資產負債表日,傳票科目,M123)),0)</f>
        <v>0</v>
      </c>
      <c r="R123" s="132"/>
    </row>
    <row r="124" spans="1:18">
      <c r="A124" s="211" t="str">
        <f t="shared" ca="1" si="15"/>
        <v xml:space="preserve"> </v>
      </c>
      <c r="B124" s="193" t="b">
        <f t="shared" si="13"/>
        <v>0</v>
      </c>
      <c r="C124" s="144" t="s">
        <v>267</v>
      </c>
      <c r="D124" s="144" t="s">
        <v>267</v>
      </c>
      <c r="E124" s="144" t="str">
        <f t="shared" ca="1" si="18"/>
        <v xml:space="preserve"> </v>
      </c>
      <c r="F124" s="144" t="b">
        <f t="shared" si="23"/>
        <v>0</v>
      </c>
      <c r="G124" s="145" t="s">
        <v>267</v>
      </c>
      <c r="H124" s="146" t="s">
        <v>267</v>
      </c>
      <c r="I124" s="147" t="str">
        <f t="shared" ca="1" si="24"/>
        <v xml:space="preserve"> </v>
      </c>
      <c r="J124" s="147" t="b">
        <f t="shared" si="16"/>
        <v>0</v>
      </c>
      <c r="K124" s="147" t="str">
        <f t="shared" ca="1" si="25"/>
        <v xml:space="preserve"> </v>
      </c>
      <c r="L124" s="147" t="b">
        <f t="shared" si="17"/>
        <v>0</v>
      </c>
      <c r="M124" s="226">
        <v>2220</v>
      </c>
      <c r="N124" s="191"/>
      <c r="O124" s="227" t="s">
        <v>44</v>
      </c>
      <c r="P124" s="191" t="s">
        <v>14</v>
      </c>
      <c r="Q124" s="131">
        <f t="shared" si="26"/>
        <v>0</v>
      </c>
      <c r="R124" s="132"/>
    </row>
    <row r="125" spans="1:18">
      <c r="A125" s="211" t="str">
        <f t="shared" ca="1" si="15"/>
        <v xml:space="preserve"> </v>
      </c>
      <c r="B125" s="193" t="b">
        <f t="shared" si="13"/>
        <v>0</v>
      </c>
      <c r="C125" s="144" t="s">
        <v>267</v>
      </c>
      <c r="D125" s="144" t="s">
        <v>267</v>
      </c>
      <c r="E125" s="144" t="str">
        <f t="shared" ca="1" si="18"/>
        <v xml:space="preserve"> </v>
      </c>
      <c r="F125" s="144" t="b">
        <f t="shared" si="23"/>
        <v>0</v>
      </c>
      <c r="G125" s="145" t="s">
        <v>267</v>
      </c>
      <c r="H125" s="146" t="s">
        <v>267</v>
      </c>
      <c r="I125" s="147" t="str">
        <f t="shared" ca="1" si="24"/>
        <v xml:space="preserve"> </v>
      </c>
      <c r="J125" s="147" t="b">
        <f t="shared" si="16"/>
        <v>0</v>
      </c>
      <c r="K125" s="147" t="str">
        <f t="shared" ca="1" si="25"/>
        <v xml:space="preserve"> </v>
      </c>
      <c r="L125" s="147" t="b">
        <f t="shared" si="17"/>
        <v>0</v>
      </c>
      <c r="M125" s="226">
        <v>2230</v>
      </c>
      <c r="N125" s="191"/>
      <c r="O125" s="227" t="s">
        <v>208</v>
      </c>
      <c r="P125" s="191" t="s">
        <v>14</v>
      </c>
      <c r="Q125" s="131">
        <f t="shared" si="26"/>
        <v>0</v>
      </c>
      <c r="R125" s="132"/>
    </row>
    <row r="126" spans="1:18">
      <c r="A126" s="211" t="str">
        <f t="shared" ca="1" si="15"/>
        <v xml:space="preserve"> </v>
      </c>
      <c r="B126" s="193" t="b">
        <f t="shared" si="13"/>
        <v>0</v>
      </c>
      <c r="C126" s="144" t="s">
        <v>267</v>
      </c>
      <c r="D126" s="144" t="s">
        <v>267</v>
      </c>
      <c r="E126" s="144" t="str">
        <f t="shared" ca="1" si="18"/>
        <v xml:space="preserve"> </v>
      </c>
      <c r="F126" s="144" t="b">
        <f t="shared" si="23"/>
        <v>0</v>
      </c>
      <c r="G126" s="145" t="s">
        <v>267</v>
      </c>
      <c r="H126" s="146" t="s">
        <v>267</v>
      </c>
      <c r="I126" s="147" t="str">
        <f t="shared" ca="1" si="24"/>
        <v xml:space="preserve"> </v>
      </c>
      <c r="J126" s="147" t="b">
        <f t="shared" si="16"/>
        <v>0</v>
      </c>
      <c r="K126" s="147" t="str">
        <f t="shared" ca="1" si="25"/>
        <v xml:space="preserve"> </v>
      </c>
      <c r="L126" s="147" t="b">
        <f t="shared" si="17"/>
        <v>0</v>
      </c>
      <c r="M126" s="226">
        <v>2240</v>
      </c>
      <c r="N126" s="191"/>
      <c r="O126" s="227" t="s">
        <v>209</v>
      </c>
      <c r="P126" s="191" t="s">
        <v>14</v>
      </c>
      <c r="Q126" s="131">
        <f t="shared" si="26"/>
        <v>0</v>
      </c>
      <c r="R126" s="132"/>
    </row>
    <row r="127" spans="1:18">
      <c r="A127" s="211" t="str">
        <f t="shared" ca="1" si="15"/>
        <v xml:space="preserve"> </v>
      </c>
      <c r="B127" s="193" t="b">
        <f t="shared" si="13"/>
        <v>0</v>
      </c>
      <c r="C127" s="144" t="s">
        <v>267</v>
      </c>
      <c r="D127" s="144" t="s">
        <v>267</v>
      </c>
      <c r="E127" s="144" t="str">
        <f t="shared" ca="1" si="18"/>
        <v xml:space="preserve"> </v>
      </c>
      <c r="F127" s="144" t="b">
        <f t="shared" si="23"/>
        <v>0</v>
      </c>
      <c r="G127" s="145" t="s">
        <v>267</v>
      </c>
      <c r="H127" s="146" t="s">
        <v>267</v>
      </c>
      <c r="I127" s="147" t="str">
        <f t="shared" ca="1" si="24"/>
        <v xml:space="preserve"> </v>
      </c>
      <c r="J127" s="147" t="b">
        <f t="shared" si="16"/>
        <v>0</v>
      </c>
      <c r="K127" s="147" t="str">
        <f t="shared" ca="1" si="25"/>
        <v xml:space="preserve"> </v>
      </c>
      <c r="L127" s="147" t="b">
        <f t="shared" si="17"/>
        <v>0</v>
      </c>
      <c r="M127" s="226">
        <v>2260</v>
      </c>
      <c r="N127" s="191"/>
      <c r="O127" s="227" t="s">
        <v>210</v>
      </c>
      <c r="P127" s="191" t="s">
        <v>14</v>
      </c>
      <c r="Q127" s="131">
        <f t="shared" si="26"/>
        <v>0</v>
      </c>
      <c r="R127" s="132"/>
    </row>
    <row r="128" spans="1:18">
      <c r="A128" s="211" t="str">
        <f t="shared" ca="1" si="15"/>
        <v xml:space="preserve"> </v>
      </c>
      <c r="B128" s="193" t="b">
        <f t="shared" si="13"/>
        <v>0</v>
      </c>
      <c r="C128" s="144" t="s">
        <v>267</v>
      </c>
      <c r="D128" s="144" t="s">
        <v>267</v>
      </c>
      <c r="E128" s="144" t="str">
        <f t="shared" ca="1" si="18"/>
        <v xml:space="preserve"> </v>
      </c>
      <c r="F128" s="144" t="b">
        <f t="shared" si="23"/>
        <v>0</v>
      </c>
      <c r="G128" s="145" t="s">
        <v>267</v>
      </c>
      <c r="H128" s="146" t="s">
        <v>267</v>
      </c>
      <c r="I128" s="147" t="str">
        <f t="shared" ca="1" si="24"/>
        <v xml:space="preserve"> </v>
      </c>
      <c r="J128" s="147" t="b">
        <f t="shared" si="16"/>
        <v>0</v>
      </c>
      <c r="K128" s="147" t="str">
        <f t="shared" ca="1" si="25"/>
        <v xml:space="preserve"> </v>
      </c>
      <c r="L128" s="147" t="b">
        <f t="shared" si="17"/>
        <v>0</v>
      </c>
      <c r="M128" s="226">
        <v>2270</v>
      </c>
      <c r="N128" s="191"/>
      <c r="O128" s="227" t="s">
        <v>211</v>
      </c>
      <c r="P128" s="191" t="s">
        <v>14</v>
      </c>
      <c r="Q128" s="131">
        <f t="shared" si="26"/>
        <v>0</v>
      </c>
      <c r="R128" s="132"/>
    </row>
    <row r="129" spans="1:18">
      <c r="A129" s="211" t="str">
        <f t="shared" ca="1" si="15"/>
        <v xml:space="preserve"> </v>
      </c>
      <c r="B129" s="193" t="b">
        <f t="shared" si="13"/>
        <v>0</v>
      </c>
      <c r="C129" s="144" t="s">
        <v>267</v>
      </c>
      <c r="D129" s="144" t="s">
        <v>267</v>
      </c>
      <c r="E129" s="144" t="str">
        <f t="shared" ca="1" si="18"/>
        <v xml:space="preserve"> </v>
      </c>
      <c r="F129" s="144" t="b">
        <f t="shared" si="23"/>
        <v>0</v>
      </c>
      <c r="G129" s="145" t="s">
        <v>267</v>
      </c>
      <c r="H129" s="146" t="s">
        <v>267</v>
      </c>
      <c r="I129" s="147" t="str">
        <f t="shared" ca="1" si="24"/>
        <v xml:space="preserve"> </v>
      </c>
      <c r="J129" s="147" t="b">
        <f t="shared" si="16"/>
        <v>0</v>
      </c>
      <c r="K129" s="147" t="str">
        <f t="shared" ca="1" si="25"/>
        <v xml:space="preserve"> </v>
      </c>
      <c r="L129" s="147" t="b">
        <f t="shared" si="17"/>
        <v>0</v>
      </c>
      <c r="M129" s="226">
        <v>2280</v>
      </c>
      <c r="N129" s="191"/>
      <c r="O129" s="227" t="s">
        <v>212</v>
      </c>
      <c r="P129" s="191" t="s">
        <v>14</v>
      </c>
      <c r="Q129" s="131">
        <f t="shared" si="26"/>
        <v>0</v>
      </c>
      <c r="R129" s="132"/>
    </row>
    <row r="130" spans="1:18">
      <c r="A130" s="211" t="str">
        <f t="shared" ca="1" si="15"/>
        <v xml:space="preserve"> </v>
      </c>
      <c r="B130" s="193" t="b">
        <f t="shared" si="13"/>
        <v>0</v>
      </c>
      <c r="C130" s="144" t="s">
        <v>267</v>
      </c>
      <c r="D130" s="144" t="s">
        <v>267</v>
      </c>
      <c r="E130" s="144" t="str">
        <f t="shared" ca="1" si="18"/>
        <v xml:space="preserve"> </v>
      </c>
      <c r="F130" s="144" t="b">
        <f t="shared" si="23"/>
        <v>0</v>
      </c>
      <c r="G130" s="145" t="s">
        <v>267</v>
      </c>
      <c r="H130" s="146" t="s">
        <v>267</v>
      </c>
      <c r="I130" s="147" t="str">
        <f t="shared" ca="1" si="24"/>
        <v xml:space="preserve"> </v>
      </c>
      <c r="J130" s="147" t="b">
        <f t="shared" si="16"/>
        <v>0</v>
      </c>
      <c r="K130" s="147" t="str">
        <f t="shared" ca="1" si="25"/>
        <v xml:space="preserve"> </v>
      </c>
      <c r="L130" s="147" t="b">
        <f t="shared" si="17"/>
        <v>0</v>
      </c>
      <c r="M130" s="226">
        <v>2281</v>
      </c>
      <c r="N130" s="191"/>
      <c r="O130" s="227" t="s">
        <v>213</v>
      </c>
      <c r="P130" s="191" t="s">
        <v>14</v>
      </c>
      <c r="Q130" s="131">
        <f t="shared" si="26"/>
        <v>0</v>
      </c>
      <c r="R130" s="132"/>
    </row>
    <row r="131" spans="1:18">
      <c r="A131" s="211" t="str">
        <f t="shared" ca="1" si="15"/>
        <v xml:space="preserve"> </v>
      </c>
      <c r="B131" s="193" t="b">
        <f t="shared" si="13"/>
        <v>0</v>
      </c>
      <c r="C131" s="144" t="s">
        <v>267</v>
      </c>
      <c r="D131" s="144" t="s">
        <v>267</v>
      </c>
      <c r="E131" s="144" t="str">
        <f t="shared" ca="1" si="18"/>
        <v xml:space="preserve"> </v>
      </c>
      <c r="F131" s="144" t="b">
        <f t="shared" si="23"/>
        <v>0</v>
      </c>
      <c r="G131" s="145" t="s">
        <v>267</v>
      </c>
      <c r="H131" s="146" t="s">
        <v>267</v>
      </c>
      <c r="I131" s="147" t="str">
        <f t="shared" ca="1" si="24"/>
        <v xml:space="preserve"> </v>
      </c>
      <c r="J131" s="147" t="b">
        <f t="shared" si="16"/>
        <v>0</v>
      </c>
      <c r="K131" s="147" t="str">
        <f t="shared" ca="1" si="25"/>
        <v xml:space="preserve"> </v>
      </c>
      <c r="L131" s="147" t="b">
        <f t="shared" si="17"/>
        <v>0</v>
      </c>
      <c r="M131" s="226">
        <v>2290</v>
      </c>
      <c r="N131" s="191"/>
      <c r="O131" s="227" t="s">
        <v>45</v>
      </c>
      <c r="P131" s="191" t="s">
        <v>14</v>
      </c>
      <c r="Q131" s="131">
        <f t="shared" si="26"/>
        <v>0</v>
      </c>
      <c r="R131" s="132"/>
    </row>
    <row r="132" spans="1:18">
      <c r="A132" s="211" t="str">
        <f t="shared" ca="1" si="15"/>
        <v xml:space="preserve"> </v>
      </c>
      <c r="B132" s="193" t="b">
        <f t="shared" si="13"/>
        <v>0</v>
      </c>
      <c r="C132" s="144" t="s">
        <v>267</v>
      </c>
      <c r="D132" s="144" t="s">
        <v>267</v>
      </c>
      <c r="E132" s="144" t="str">
        <f t="shared" ca="1" si="18"/>
        <v xml:space="preserve"> </v>
      </c>
      <c r="F132" s="144" t="b">
        <f t="shared" si="23"/>
        <v>0</v>
      </c>
      <c r="G132" s="145" t="s">
        <v>267</v>
      </c>
      <c r="H132" s="146" t="s">
        <v>267</v>
      </c>
      <c r="I132" s="147" t="str">
        <f t="shared" ca="1" si="24"/>
        <v xml:space="preserve"> </v>
      </c>
      <c r="J132" s="147" t="b">
        <f t="shared" si="16"/>
        <v>0</v>
      </c>
      <c r="K132" s="147" t="str">
        <f t="shared" ca="1" si="25"/>
        <v xml:space="preserve"> </v>
      </c>
      <c r="L132" s="147" t="b">
        <f t="shared" si="17"/>
        <v>0</v>
      </c>
      <c r="M132" s="226">
        <v>2910</v>
      </c>
      <c r="N132" s="191"/>
      <c r="O132" s="227" t="s">
        <v>46</v>
      </c>
      <c r="P132" s="191" t="s">
        <v>14</v>
      </c>
      <c r="Q132" s="131">
        <f t="shared" si="26"/>
        <v>0</v>
      </c>
      <c r="R132" s="132"/>
    </row>
    <row r="133" spans="1:18">
      <c r="A133" s="211" t="str">
        <f t="shared" ca="1" si="15"/>
        <v xml:space="preserve"> </v>
      </c>
      <c r="B133" s="193" t="b">
        <f t="shared" si="13"/>
        <v>0</v>
      </c>
      <c r="C133" s="144" t="s">
        <v>267</v>
      </c>
      <c r="D133" s="144" t="s">
        <v>267</v>
      </c>
      <c r="E133" s="144" t="str">
        <f t="shared" ca="1" si="18"/>
        <v xml:space="preserve"> </v>
      </c>
      <c r="F133" s="144" t="b">
        <f t="shared" si="23"/>
        <v>0</v>
      </c>
      <c r="G133" s="145" t="s">
        <v>267</v>
      </c>
      <c r="H133" s="146" t="s">
        <v>267</v>
      </c>
      <c r="I133" s="147" t="str">
        <f t="shared" ca="1" si="24"/>
        <v xml:space="preserve"> </v>
      </c>
      <c r="J133" s="147" t="b">
        <f t="shared" si="16"/>
        <v>0</v>
      </c>
      <c r="K133" s="147" t="str">
        <f t="shared" ca="1" si="25"/>
        <v xml:space="preserve"> </v>
      </c>
      <c r="L133" s="147" t="b">
        <f t="shared" si="17"/>
        <v>0</v>
      </c>
      <c r="M133" s="226">
        <v>2940</v>
      </c>
      <c r="N133" s="191" t="s">
        <v>452</v>
      </c>
      <c r="O133" s="227" t="s">
        <v>47</v>
      </c>
      <c r="P133" s="191" t="s">
        <v>14</v>
      </c>
      <c r="Q133" s="131">
        <f t="shared" si="26"/>
        <v>0</v>
      </c>
      <c r="R133" s="132"/>
    </row>
    <row r="134" spans="1:18">
      <c r="A134" s="211" t="str">
        <f t="shared" ca="1" si="15"/>
        <v xml:space="preserve"> </v>
      </c>
      <c r="B134" s="193" t="b">
        <f t="shared" ref="B134:B197" si="27">N134="Y"</f>
        <v>0</v>
      </c>
      <c r="C134" s="144" t="s">
        <v>267</v>
      </c>
      <c r="D134" s="144" t="s">
        <v>267</v>
      </c>
      <c r="E134" s="144" t="str">
        <f t="shared" ca="1" si="18"/>
        <v xml:space="preserve"> </v>
      </c>
      <c r="F134" s="144" t="b">
        <f t="shared" si="23"/>
        <v>0</v>
      </c>
      <c r="G134" s="145" t="s">
        <v>267</v>
      </c>
      <c r="H134" s="146" t="s">
        <v>267</v>
      </c>
      <c r="I134" s="147" t="str">
        <f t="shared" ca="1" si="24"/>
        <v xml:space="preserve"> </v>
      </c>
      <c r="J134" s="147" t="b">
        <f t="shared" si="16"/>
        <v>0</v>
      </c>
      <c r="K134" s="147" t="str">
        <f t="shared" ca="1" si="25"/>
        <v xml:space="preserve"> </v>
      </c>
      <c r="L134" s="147" t="b">
        <f t="shared" si="17"/>
        <v>0</v>
      </c>
      <c r="M134" s="226">
        <v>2951</v>
      </c>
      <c r="N134" s="191"/>
      <c r="O134" s="227" t="s">
        <v>214</v>
      </c>
      <c r="P134" s="191" t="s">
        <v>14</v>
      </c>
      <c r="Q134" s="131">
        <f t="shared" si="26"/>
        <v>0</v>
      </c>
      <c r="R134" s="132"/>
    </row>
    <row r="135" spans="1:18">
      <c r="A135" s="211" t="str">
        <f t="shared" ref="A135:A198" ca="1" si="28">IF(B135,COUNTIF(OFFSET(B135,ROW()*-1+3,,ROW()-2),TRUE)," ")</f>
        <v xml:space="preserve"> </v>
      </c>
      <c r="B135" s="193" t="b">
        <f t="shared" si="27"/>
        <v>0</v>
      </c>
      <c r="C135" s="144" t="s">
        <v>267</v>
      </c>
      <c r="D135" s="144" t="s">
        <v>267</v>
      </c>
      <c r="E135" s="144" t="str">
        <f t="shared" ca="1" si="18"/>
        <v xml:space="preserve"> </v>
      </c>
      <c r="F135" s="144" t="b">
        <f t="shared" si="23"/>
        <v>0</v>
      </c>
      <c r="G135" s="145" t="s">
        <v>267</v>
      </c>
      <c r="H135" s="146" t="s">
        <v>267</v>
      </c>
      <c r="I135" s="147" t="str">
        <f t="shared" ca="1" si="24"/>
        <v xml:space="preserve"> </v>
      </c>
      <c r="J135" s="147" t="b">
        <f t="shared" si="16"/>
        <v>0</v>
      </c>
      <c r="K135" s="147" t="str">
        <f t="shared" ca="1" si="25"/>
        <v xml:space="preserve"> </v>
      </c>
      <c r="L135" s="147" t="b">
        <f t="shared" si="17"/>
        <v>0</v>
      </c>
      <c r="M135" s="226">
        <v>2970</v>
      </c>
      <c r="N135" s="191"/>
      <c r="O135" s="227" t="s">
        <v>215</v>
      </c>
      <c r="P135" s="191" t="s">
        <v>14</v>
      </c>
      <c r="Q135" s="131">
        <f t="shared" si="26"/>
        <v>0</v>
      </c>
      <c r="R135" s="132"/>
    </row>
    <row r="136" spans="1:18">
      <c r="A136" s="211" t="str">
        <f t="shared" ca="1" si="28"/>
        <v xml:space="preserve"> </v>
      </c>
      <c r="B136" s="193" t="b">
        <f t="shared" si="27"/>
        <v>0</v>
      </c>
      <c r="C136" s="144" t="s">
        <v>267</v>
      </c>
      <c r="D136" s="144" t="s">
        <v>267</v>
      </c>
      <c r="E136" s="144" t="str">
        <f t="shared" ca="1" si="18"/>
        <v xml:space="preserve"> </v>
      </c>
      <c r="F136" s="144" t="b">
        <f t="shared" si="23"/>
        <v>0</v>
      </c>
      <c r="G136" s="145" t="s">
        <v>267</v>
      </c>
      <c r="H136" s="146" t="s">
        <v>267</v>
      </c>
      <c r="I136" s="147" t="str">
        <f t="shared" ca="1" si="24"/>
        <v xml:space="preserve"> </v>
      </c>
      <c r="J136" s="147" t="b">
        <f t="shared" ref="J136:J202" si="29">AND(P136="借",Q136&lt;&gt;0)</f>
        <v>0</v>
      </c>
      <c r="K136" s="147" t="str">
        <f t="shared" ca="1" si="25"/>
        <v xml:space="preserve"> </v>
      </c>
      <c r="L136" s="147" t="b">
        <f t="shared" ref="L136:L202" si="30">AND(P136="貸",Q136&lt;&gt;0)</f>
        <v>0</v>
      </c>
      <c r="M136" s="226">
        <v>2999</v>
      </c>
      <c r="N136" s="191"/>
      <c r="O136" s="227" t="s">
        <v>216</v>
      </c>
      <c r="P136" s="191" t="s">
        <v>14</v>
      </c>
      <c r="Q136" s="131">
        <f t="shared" si="26"/>
        <v>0</v>
      </c>
      <c r="R136" s="132"/>
    </row>
    <row r="137" spans="1:18">
      <c r="A137" s="211" t="s">
        <v>379</v>
      </c>
      <c r="B137" s="193" t="s">
        <v>379</v>
      </c>
      <c r="C137" s="144" t="s">
        <v>267</v>
      </c>
      <c r="D137" s="144" t="s">
        <v>267</v>
      </c>
      <c r="E137" s="144" t="str">
        <f t="shared" ca="1" si="18"/>
        <v xml:space="preserve"> </v>
      </c>
      <c r="F137" s="144" t="b">
        <f t="shared" si="23"/>
        <v>0</v>
      </c>
      <c r="G137" s="145" t="s">
        <v>267</v>
      </c>
      <c r="H137" s="146" t="s">
        <v>267</v>
      </c>
      <c r="I137" s="147" t="s">
        <v>267</v>
      </c>
      <c r="J137" s="147" t="s">
        <v>267</v>
      </c>
      <c r="K137" s="147" t="s">
        <v>267</v>
      </c>
      <c r="L137" s="147" t="s">
        <v>267</v>
      </c>
      <c r="N137" s="104"/>
      <c r="O137" s="100" t="s">
        <v>235</v>
      </c>
      <c r="Q137" s="131">
        <f>SUMIF(P123:P136,"貸",Q123:Q136)-SUMIF(P123:P136,"借",Q123:Q136)</f>
        <v>0</v>
      </c>
      <c r="R137" s="132"/>
    </row>
    <row r="138" spans="1:18" s="123" customFormat="1" hidden="1">
      <c r="A138" s="211" t="s">
        <v>335</v>
      </c>
      <c r="B138" s="193" t="b">
        <f t="shared" si="27"/>
        <v>0</v>
      </c>
      <c r="C138" s="144" t="s">
        <v>267</v>
      </c>
      <c r="D138" s="144" t="s">
        <v>267</v>
      </c>
      <c r="E138" s="144" t="str">
        <f t="shared" ca="1" si="18"/>
        <v xml:space="preserve"> </v>
      </c>
      <c r="F138" s="149" t="b">
        <f>F137</f>
        <v>0</v>
      </c>
      <c r="G138" s="145" t="s">
        <v>267</v>
      </c>
      <c r="H138" s="146" t="s">
        <v>267</v>
      </c>
      <c r="I138" s="147" t="s">
        <v>267</v>
      </c>
      <c r="J138" s="147" t="s">
        <v>267</v>
      </c>
      <c r="K138" s="147" t="s">
        <v>267</v>
      </c>
      <c r="L138" s="147" t="s">
        <v>267</v>
      </c>
      <c r="M138" s="121"/>
      <c r="N138" s="121"/>
      <c r="O138" s="125"/>
      <c r="P138" s="122"/>
      <c r="Q138" s="133"/>
      <c r="R138" s="134"/>
    </row>
    <row r="139" spans="1:18" ht="17.5" thickBot="1">
      <c r="A139" s="211" t="s">
        <v>379</v>
      </c>
      <c r="B139" s="193" t="s">
        <v>379</v>
      </c>
      <c r="C139" s="144" t="s">
        <v>267</v>
      </c>
      <c r="D139" s="144" t="s">
        <v>267</v>
      </c>
      <c r="E139" s="144">
        <f t="shared" ca="1" si="18"/>
        <v>5</v>
      </c>
      <c r="F139" s="144" t="b">
        <f t="shared" si="23"/>
        <v>1</v>
      </c>
      <c r="G139" s="145" t="s">
        <v>267</v>
      </c>
      <c r="H139" s="146" t="s">
        <v>267</v>
      </c>
      <c r="I139" s="147" t="s">
        <v>267</v>
      </c>
      <c r="J139" s="147" t="s">
        <v>267</v>
      </c>
      <c r="K139" s="147" t="s">
        <v>267</v>
      </c>
      <c r="L139" s="147" t="s">
        <v>267</v>
      </c>
      <c r="M139" s="115"/>
      <c r="N139" s="115"/>
      <c r="O139" s="157" t="s">
        <v>240</v>
      </c>
      <c r="P139" s="116"/>
      <c r="Q139" s="131">
        <f>Q120+Q137</f>
        <v>5000</v>
      </c>
      <c r="R139" s="132"/>
    </row>
    <row r="140" spans="1:18" s="123" customFormat="1" hidden="1">
      <c r="A140" s="211" t="s">
        <v>335</v>
      </c>
      <c r="B140" s="193" t="b">
        <f t="shared" si="27"/>
        <v>0</v>
      </c>
      <c r="C140" s="144" t="s">
        <v>267</v>
      </c>
      <c r="D140" s="144" t="s">
        <v>267</v>
      </c>
      <c r="E140" s="144">
        <f t="shared" ca="1" si="18"/>
        <v>6</v>
      </c>
      <c r="F140" s="149" t="b">
        <f>F139</f>
        <v>1</v>
      </c>
      <c r="G140" s="145" t="s">
        <v>267</v>
      </c>
      <c r="H140" s="146" t="s">
        <v>267</v>
      </c>
      <c r="I140" s="147" t="s">
        <v>267</v>
      </c>
      <c r="J140" s="147" t="s">
        <v>267</v>
      </c>
      <c r="K140" s="147" t="s">
        <v>267</v>
      </c>
      <c r="L140" s="147" t="s">
        <v>267</v>
      </c>
      <c r="M140" s="121"/>
      <c r="N140" s="121"/>
      <c r="O140" s="125"/>
      <c r="P140" s="122"/>
      <c r="Q140" s="133"/>
      <c r="R140" s="134"/>
    </row>
    <row r="141" spans="1:18">
      <c r="A141" s="211" t="s">
        <v>379</v>
      </c>
      <c r="B141" s="193" t="s">
        <v>379</v>
      </c>
      <c r="C141" s="144" t="s">
        <v>267</v>
      </c>
      <c r="D141" s="144" t="s">
        <v>267</v>
      </c>
      <c r="E141" s="144">
        <f t="shared" ca="1" si="18"/>
        <v>7</v>
      </c>
      <c r="F141" s="144" t="b">
        <f>F157</f>
        <v>1</v>
      </c>
      <c r="G141" s="145" t="s">
        <v>267</v>
      </c>
      <c r="H141" s="146" t="s">
        <v>267</v>
      </c>
      <c r="I141" s="147" t="s">
        <v>267</v>
      </c>
      <c r="J141" s="147" t="s">
        <v>267</v>
      </c>
      <c r="K141" s="147" t="s">
        <v>267</v>
      </c>
      <c r="L141" s="147" t="s">
        <v>267</v>
      </c>
      <c r="M141" s="112"/>
      <c r="N141" s="104"/>
      <c r="O141" s="114" t="s">
        <v>236</v>
      </c>
      <c r="P141" s="113"/>
      <c r="Q141" s="131"/>
      <c r="R141" s="132"/>
    </row>
    <row r="142" spans="1:18">
      <c r="A142" s="211">
        <f t="shared" ca="1" si="28"/>
        <v>25</v>
      </c>
      <c r="B142" s="193" t="b">
        <f t="shared" si="27"/>
        <v>1</v>
      </c>
      <c r="C142" s="144" t="s">
        <v>267</v>
      </c>
      <c r="D142" s="144" t="s">
        <v>267</v>
      </c>
      <c r="E142" s="144">
        <f t="shared" ca="1" si="18"/>
        <v>8</v>
      </c>
      <c r="F142" s="144" t="b">
        <f t="shared" ref="F142:F157" si="31">Q142&lt;&gt;0</f>
        <v>1</v>
      </c>
      <c r="G142" s="145" t="s">
        <v>267</v>
      </c>
      <c r="H142" s="146" t="s">
        <v>267</v>
      </c>
      <c r="I142" s="147" t="str">
        <f t="shared" ref="I142:I156" ca="1" si="32">IF(J142,COUNTIF(OFFSET(J142,ROW()*-1+3,,ROW()-2),TRUE)," ")</f>
        <v xml:space="preserve"> </v>
      </c>
      <c r="J142" s="147" t="b">
        <f t="shared" si="29"/>
        <v>0</v>
      </c>
      <c r="K142" s="147">
        <f t="shared" ref="K142:K156" ca="1" si="33">IF(L142,COUNTIF(OFFSET(L142,ROW()*-1+3,,ROW()-2),TRUE)," ")</f>
        <v>2</v>
      </c>
      <c r="L142" s="147" t="b">
        <f t="shared" si="30"/>
        <v>1</v>
      </c>
      <c r="M142" s="226">
        <v>3110</v>
      </c>
      <c r="N142" s="191" t="s">
        <v>248</v>
      </c>
      <c r="O142" s="227" t="s">
        <v>128</v>
      </c>
      <c r="P142" s="191" t="s">
        <v>14</v>
      </c>
      <c r="Q142" s="131">
        <f t="shared" ref="Q142:Q148" si="34">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200000</v>
      </c>
      <c r="R142" s="132"/>
    </row>
    <row r="143" spans="1:18">
      <c r="A143" s="211" t="str">
        <f t="shared" ca="1" si="28"/>
        <v xml:space="preserve"> </v>
      </c>
      <c r="B143" s="193" t="b">
        <f t="shared" si="27"/>
        <v>0</v>
      </c>
      <c r="C143" s="144" t="s">
        <v>267</v>
      </c>
      <c r="D143" s="144" t="s">
        <v>267</v>
      </c>
      <c r="E143" s="144" t="str">
        <f t="shared" ca="1" si="18"/>
        <v xml:space="preserve"> </v>
      </c>
      <c r="F143" s="144" t="b">
        <f t="shared" si="31"/>
        <v>0</v>
      </c>
      <c r="G143" s="145" t="s">
        <v>267</v>
      </c>
      <c r="H143" s="146" t="s">
        <v>267</v>
      </c>
      <c r="I143" s="147" t="str">
        <f t="shared" ca="1" si="32"/>
        <v xml:space="preserve"> </v>
      </c>
      <c r="J143" s="147" t="b">
        <f t="shared" si="29"/>
        <v>0</v>
      </c>
      <c r="K143" s="147" t="str">
        <f t="shared" ca="1" si="33"/>
        <v xml:space="preserve"> </v>
      </c>
      <c r="L143" s="147" t="b">
        <f t="shared" si="30"/>
        <v>0</v>
      </c>
      <c r="M143" s="226">
        <v>3330</v>
      </c>
      <c r="N143" s="191"/>
      <c r="O143" s="227" t="s">
        <v>48</v>
      </c>
      <c r="P143" s="191" t="s">
        <v>14</v>
      </c>
      <c r="Q143" s="131">
        <f t="shared" si="34"/>
        <v>0</v>
      </c>
      <c r="R143" s="132"/>
    </row>
    <row r="144" spans="1:18">
      <c r="A144" s="211" t="str">
        <f t="shared" ca="1" si="28"/>
        <v xml:space="preserve"> </v>
      </c>
      <c r="B144" s="193" t="b">
        <f t="shared" si="27"/>
        <v>0</v>
      </c>
      <c r="C144" s="144" t="s">
        <v>267</v>
      </c>
      <c r="D144" s="144" t="s">
        <v>267</v>
      </c>
      <c r="E144" s="144" t="str">
        <f t="shared" ca="1" si="18"/>
        <v xml:space="preserve"> </v>
      </c>
      <c r="F144" s="144" t="b">
        <f t="shared" si="31"/>
        <v>0</v>
      </c>
      <c r="G144" s="145" t="s">
        <v>267</v>
      </c>
      <c r="H144" s="146" t="s">
        <v>267</v>
      </c>
      <c r="I144" s="147" t="str">
        <f t="shared" ca="1" si="32"/>
        <v xml:space="preserve"> </v>
      </c>
      <c r="J144" s="147" t="b">
        <f t="shared" si="29"/>
        <v>0</v>
      </c>
      <c r="K144" s="147" t="str">
        <f t="shared" ca="1" si="33"/>
        <v xml:space="preserve"> </v>
      </c>
      <c r="L144" s="147" t="b">
        <f t="shared" si="30"/>
        <v>0</v>
      </c>
      <c r="M144" s="226">
        <v>3410</v>
      </c>
      <c r="N144" s="191"/>
      <c r="O144" s="227" t="s">
        <v>217</v>
      </c>
      <c r="P144" s="191" t="s">
        <v>14</v>
      </c>
      <c r="Q144" s="131">
        <f t="shared" si="34"/>
        <v>0</v>
      </c>
      <c r="R144" s="132"/>
    </row>
    <row r="145" spans="1:19">
      <c r="A145" s="211" t="str">
        <f t="shared" ca="1" si="28"/>
        <v xml:space="preserve"> </v>
      </c>
      <c r="B145" s="193" t="b">
        <f t="shared" si="27"/>
        <v>0</v>
      </c>
      <c r="C145" s="144" t="s">
        <v>267</v>
      </c>
      <c r="D145" s="144" t="s">
        <v>267</v>
      </c>
      <c r="E145" s="144" t="str">
        <f t="shared" ca="1" si="18"/>
        <v xml:space="preserve"> </v>
      </c>
      <c r="F145" s="144" t="b">
        <f t="shared" si="31"/>
        <v>0</v>
      </c>
      <c r="G145" s="145" t="s">
        <v>267</v>
      </c>
      <c r="H145" s="146" t="s">
        <v>267</v>
      </c>
      <c r="I145" s="147" t="str">
        <f t="shared" ca="1" si="32"/>
        <v xml:space="preserve"> </v>
      </c>
      <c r="J145" s="147" t="b">
        <f t="shared" si="29"/>
        <v>0</v>
      </c>
      <c r="K145" s="147" t="str">
        <f t="shared" ca="1" si="33"/>
        <v xml:space="preserve"> </v>
      </c>
      <c r="L145" s="147" t="b">
        <f t="shared" si="30"/>
        <v>0</v>
      </c>
      <c r="M145" s="226">
        <v>3420</v>
      </c>
      <c r="N145" s="191"/>
      <c r="O145" s="227" t="s">
        <v>218</v>
      </c>
      <c r="P145" s="191" t="s">
        <v>14</v>
      </c>
      <c r="Q145" s="131">
        <f t="shared" si="34"/>
        <v>0</v>
      </c>
      <c r="R145" s="132"/>
    </row>
    <row r="146" spans="1:19">
      <c r="A146" s="211">
        <f t="shared" ca="1" si="28"/>
        <v>26</v>
      </c>
      <c r="B146" s="193" t="b">
        <f t="shared" si="27"/>
        <v>1</v>
      </c>
      <c r="C146" s="144" t="s">
        <v>267</v>
      </c>
      <c r="D146" s="144" t="s">
        <v>267</v>
      </c>
      <c r="E146" s="144">
        <f t="shared" ca="1" si="18"/>
        <v>9</v>
      </c>
      <c r="F146" s="144" t="b">
        <f t="shared" si="31"/>
        <v>1</v>
      </c>
      <c r="G146" s="145" t="s">
        <v>267</v>
      </c>
      <c r="H146" s="146" t="s">
        <v>267</v>
      </c>
      <c r="I146" s="147" t="str">
        <f t="shared" ca="1" si="32"/>
        <v xml:space="preserve"> </v>
      </c>
      <c r="J146" s="147" t="b">
        <f t="shared" si="29"/>
        <v>0</v>
      </c>
      <c r="K146" s="147">
        <f t="shared" ca="1" si="33"/>
        <v>3</v>
      </c>
      <c r="L146" s="147" t="b">
        <f t="shared" si="30"/>
        <v>1</v>
      </c>
      <c r="M146" s="226">
        <v>3430</v>
      </c>
      <c r="N146" s="191" t="s">
        <v>248</v>
      </c>
      <c r="O146" s="227" t="s">
        <v>49</v>
      </c>
      <c r="P146" s="191" t="s">
        <v>14</v>
      </c>
      <c r="Q146" s="131">
        <f t="shared" si="34"/>
        <v>120000</v>
      </c>
      <c r="R146" s="132"/>
    </row>
    <row r="147" spans="1:19">
      <c r="A147" s="211" t="str">
        <f t="shared" ca="1" si="28"/>
        <v xml:space="preserve"> </v>
      </c>
      <c r="B147" s="193" t="b">
        <f t="shared" si="27"/>
        <v>0</v>
      </c>
      <c r="C147" s="144" t="s">
        <v>267</v>
      </c>
      <c r="D147" s="144" t="s">
        <v>267</v>
      </c>
      <c r="E147" s="144" t="str">
        <f t="shared" ca="1" si="18"/>
        <v xml:space="preserve"> </v>
      </c>
      <c r="F147" s="144" t="b">
        <f t="shared" si="31"/>
        <v>0</v>
      </c>
      <c r="G147" s="145" t="s">
        <v>267</v>
      </c>
      <c r="H147" s="146" t="s">
        <v>267</v>
      </c>
      <c r="I147" s="147" t="str">
        <f t="shared" ca="1" si="32"/>
        <v xml:space="preserve"> </v>
      </c>
      <c r="J147" s="147" t="b">
        <f t="shared" si="29"/>
        <v>0</v>
      </c>
      <c r="K147" s="147" t="str">
        <f t="shared" ca="1" si="33"/>
        <v xml:space="preserve"> </v>
      </c>
      <c r="L147" s="147" t="b">
        <f t="shared" si="30"/>
        <v>0</v>
      </c>
      <c r="M147" s="226">
        <v>3434</v>
      </c>
      <c r="N147" s="191"/>
      <c r="O147" s="227" t="s">
        <v>219</v>
      </c>
      <c r="P147" s="191" t="s">
        <v>14</v>
      </c>
      <c r="Q147" s="131">
        <f t="shared" si="34"/>
        <v>0</v>
      </c>
      <c r="R147" s="132"/>
    </row>
    <row r="148" spans="1:19">
      <c r="A148" s="211" t="str">
        <f t="shared" ca="1" si="28"/>
        <v xml:space="preserve"> </v>
      </c>
      <c r="B148" s="193" t="b">
        <f t="shared" si="27"/>
        <v>0</v>
      </c>
      <c r="C148" s="144" t="s">
        <v>267</v>
      </c>
      <c r="D148" s="144" t="s">
        <v>267</v>
      </c>
      <c r="E148" s="144" t="str">
        <f t="shared" ca="1" si="18"/>
        <v xml:space="preserve"> </v>
      </c>
      <c r="F148" s="144" t="b">
        <f t="shared" si="31"/>
        <v>0</v>
      </c>
      <c r="G148" s="145" t="s">
        <v>267</v>
      </c>
      <c r="H148" s="146" t="s">
        <v>267</v>
      </c>
      <c r="I148" s="147" t="str">
        <f t="shared" ca="1" si="32"/>
        <v xml:space="preserve"> </v>
      </c>
      <c r="J148" s="147" t="b">
        <f t="shared" si="29"/>
        <v>0</v>
      </c>
      <c r="K148" s="147" t="str">
        <f t="shared" ca="1" si="33"/>
        <v xml:space="preserve"> </v>
      </c>
      <c r="L148" s="147" t="b">
        <f t="shared" si="30"/>
        <v>0</v>
      </c>
      <c r="M148" s="226">
        <v>3435</v>
      </c>
      <c r="N148" s="191"/>
      <c r="O148" s="227" t="s">
        <v>220</v>
      </c>
      <c r="P148" s="191" t="s">
        <v>14</v>
      </c>
      <c r="Q148" s="131">
        <f t="shared" si="34"/>
        <v>0</v>
      </c>
      <c r="R148" s="132"/>
    </row>
    <row r="149" spans="1:19">
      <c r="A149" s="211"/>
      <c r="B149" s="193"/>
      <c r="C149" s="144" t="s">
        <v>267</v>
      </c>
      <c r="D149" s="144" t="s">
        <v>267</v>
      </c>
      <c r="E149" s="144" t="str">
        <f t="shared" ca="1" si="18"/>
        <v xml:space="preserve"> </v>
      </c>
      <c r="F149" s="144" t="b">
        <f t="shared" si="31"/>
        <v>0</v>
      </c>
      <c r="G149" s="145" t="s">
        <v>267</v>
      </c>
      <c r="H149" s="146" t="s">
        <v>267</v>
      </c>
      <c r="I149" s="147" t="str">
        <f t="shared" ca="1" si="32"/>
        <v xml:space="preserve"> </v>
      </c>
      <c r="J149" s="147" t="b">
        <v>0</v>
      </c>
      <c r="K149" s="147" t="str">
        <f t="shared" ca="1" si="33"/>
        <v xml:space="preserve"> </v>
      </c>
      <c r="L149" s="147" t="b">
        <v>0</v>
      </c>
      <c r="M149" s="189">
        <v>3440</v>
      </c>
      <c r="N149" s="188"/>
      <c r="O149" s="227" t="s">
        <v>478</v>
      </c>
      <c r="P149" s="188" t="s">
        <v>14</v>
      </c>
      <c r="Q149" s="131">
        <f>SUMIF(P161:P266,"貸",Q161:Q266)-SUMIF(P161:P266,"借",Q161:Q266)</f>
        <v>0</v>
      </c>
      <c r="R149" s="131"/>
      <c r="S149" s="153"/>
    </row>
    <row r="150" spans="1:19">
      <c r="A150" s="211" t="str">
        <f t="shared" ca="1" si="28"/>
        <v xml:space="preserve"> </v>
      </c>
      <c r="B150" s="193" t="b">
        <f t="shared" si="27"/>
        <v>0</v>
      </c>
      <c r="C150" s="144" t="s">
        <v>267</v>
      </c>
      <c r="D150" s="144" t="s">
        <v>267</v>
      </c>
      <c r="E150" s="144" t="str">
        <f t="shared" ca="1" si="18"/>
        <v xml:space="preserve"> </v>
      </c>
      <c r="F150" s="144" t="b">
        <f t="shared" si="31"/>
        <v>0</v>
      </c>
      <c r="G150" s="145" t="s">
        <v>267</v>
      </c>
      <c r="H150" s="146" t="s">
        <v>267</v>
      </c>
      <c r="I150" s="147" t="str">
        <f t="shared" ca="1" si="32"/>
        <v xml:space="preserve"> </v>
      </c>
      <c r="J150" s="147" t="b">
        <f t="shared" si="29"/>
        <v>0</v>
      </c>
      <c r="K150" s="147" t="str">
        <f t="shared" ca="1" si="33"/>
        <v xml:space="preserve"> </v>
      </c>
      <c r="L150" s="147" t="b">
        <f t="shared" si="30"/>
        <v>0</v>
      </c>
      <c r="M150" s="226">
        <v>3502</v>
      </c>
      <c r="N150" s="191"/>
      <c r="O150" s="227" t="s">
        <v>221</v>
      </c>
      <c r="P150" s="191" t="s">
        <v>14</v>
      </c>
      <c r="Q150" s="131">
        <f t="shared" ref="Q150:Q156" si="35">IF(N150="Y",IF($P150="借",SUMIFS(傳票借方,傳票日期,"&lt;="&amp;資產負債表日,傳票科目,M150)-SUMIFS(傳票貸方,傳票日期,"&lt;="&amp;資產負債表日,傳票科目,M150),SUMIFS(傳票貸方,傳票日期,"&lt;="&amp;資產負債表日,傳票科目,M150)-SUMIFS(傳票借方,傳票日期,"&lt;="&amp;資產負債表日,傳票科目,M150)),0)</f>
        <v>0</v>
      </c>
      <c r="R150" s="132"/>
    </row>
    <row r="151" spans="1:19">
      <c r="A151" s="211" t="str">
        <f t="shared" ca="1" si="28"/>
        <v xml:space="preserve"> </v>
      </c>
      <c r="B151" s="193" t="b">
        <f t="shared" si="27"/>
        <v>0</v>
      </c>
      <c r="C151" s="144" t="s">
        <v>267</v>
      </c>
      <c r="D151" s="144" t="s">
        <v>267</v>
      </c>
      <c r="E151" s="144" t="str">
        <f t="shared" ca="1" si="18"/>
        <v xml:space="preserve"> </v>
      </c>
      <c r="F151" s="144" t="b">
        <f t="shared" si="31"/>
        <v>0</v>
      </c>
      <c r="G151" s="145" t="s">
        <v>267</v>
      </c>
      <c r="H151" s="146" t="s">
        <v>267</v>
      </c>
      <c r="I151" s="147" t="str">
        <f t="shared" ca="1" si="32"/>
        <v xml:space="preserve"> </v>
      </c>
      <c r="J151" s="147" t="b">
        <f t="shared" si="29"/>
        <v>0</v>
      </c>
      <c r="K151" s="147" t="str">
        <f t="shared" ca="1" si="33"/>
        <v xml:space="preserve"> </v>
      </c>
      <c r="L151" s="147" t="b">
        <f t="shared" si="30"/>
        <v>0</v>
      </c>
      <c r="M151" s="226">
        <v>3503</v>
      </c>
      <c r="N151" s="191"/>
      <c r="O151" s="227" t="s">
        <v>222</v>
      </c>
      <c r="P151" s="191" t="s">
        <v>14</v>
      </c>
      <c r="Q151" s="131">
        <f t="shared" si="35"/>
        <v>0</v>
      </c>
      <c r="R151" s="132"/>
    </row>
    <row r="152" spans="1:19">
      <c r="A152" s="211" t="str">
        <f t="shared" ca="1" si="28"/>
        <v xml:space="preserve"> </v>
      </c>
      <c r="B152" s="193" t="b">
        <f t="shared" si="27"/>
        <v>0</v>
      </c>
      <c r="C152" s="144" t="s">
        <v>267</v>
      </c>
      <c r="D152" s="144" t="s">
        <v>267</v>
      </c>
      <c r="E152" s="144" t="str">
        <f t="shared" ca="1" si="18"/>
        <v xml:space="preserve"> </v>
      </c>
      <c r="F152" s="144" t="b">
        <f t="shared" si="31"/>
        <v>0</v>
      </c>
      <c r="G152" s="145" t="s">
        <v>267</v>
      </c>
      <c r="H152" s="146" t="s">
        <v>267</v>
      </c>
      <c r="I152" s="147" t="str">
        <f t="shared" ca="1" si="32"/>
        <v xml:space="preserve"> </v>
      </c>
      <c r="J152" s="147" t="b">
        <f t="shared" si="29"/>
        <v>0</v>
      </c>
      <c r="K152" s="147" t="str">
        <f t="shared" ca="1" si="33"/>
        <v xml:space="preserve"> </v>
      </c>
      <c r="L152" s="147" t="b">
        <f t="shared" si="30"/>
        <v>0</v>
      </c>
      <c r="M152" s="226">
        <v>3504</v>
      </c>
      <c r="N152" s="191"/>
      <c r="O152" s="230" t="s">
        <v>223</v>
      </c>
      <c r="P152" s="191" t="s">
        <v>14</v>
      </c>
      <c r="Q152" s="131">
        <f t="shared" si="35"/>
        <v>0</v>
      </c>
      <c r="R152" s="132"/>
    </row>
    <row r="153" spans="1:19">
      <c r="A153" s="211" t="str">
        <f t="shared" ca="1" si="28"/>
        <v xml:space="preserve"> </v>
      </c>
      <c r="B153" s="193" t="b">
        <f t="shared" si="27"/>
        <v>0</v>
      </c>
      <c r="C153" s="144" t="s">
        <v>267</v>
      </c>
      <c r="D153" s="144" t="s">
        <v>267</v>
      </c>
      <c r="E153" s="144" t="str">
        <f t="shared" ca="1" si="18"/>
        <v xml:space="preserve"> </v>
      </c>
      <c r="F153" s="144" t="b">
        <f t="shared" si="31"/>
        <v>0</v>
      </c>
      <c r="G153" s="145" t="s">
        <v>267</v>
      </c>
      <c r="H153" s="146" t="s">
        <v>267</v>
      </c>
      <c r="I153" s="147" t="str">
        <f t="shared" ca="1" si="32"/>
        <v xml:space="preserve"> </v>
      </c>
      <c r="J153" s="147" t="b">
        <f t="shared" si="29"/>
        <v>0</v>
      </c>
      <c r="K153" s="147" t="str">
        <f t="shared" ca="1" si="33"/>
        <v xml:space="preserve"> </v>
      </c>
      <c r="L153" s="147" t="b">
        <f t="shared" si="30"/>
        <v>0</v>
      </c>
      <c r="M153" s="226">
        <v>3505</v>
      </c>
      <c r="N153" s="191"/>
      <c r="O153" s="227" t="s">
        <v>226</v>
      </c>
      <c r="P153" s="191" t="s">
        <v>14</v>
      </c>
      <c r="Q153" s="131">
        <f t="shared" si="35"/>
        <v>0</v>
      </c>
      <c r="R153" s="132"/>
    </row>
    <row r="154" spans="1:19">
      <c r="A154" s="211" t="str">
        <f t="shared" ca="1" si="28"/>
        <v xml:space="preserve"> </v>
      </c>
      <c r="B154" s="193" t="b">
        <f t="shared" si="27"/>
        <v>0</v>
      </c>
      <c r="C154" s="144" t="s">
        <v>267</v>
      </c>
      <c r="D154" s="144" t="s">
        <v>267</v>
      </c>
      <c r="E154" s="144" t="str">
        <f t="shared" ca="1" si="18"/>
        <v xml:space="preserve"> </v>
      </c>
      <c r="F154" s="144" t="b">
        <f t="shared" si="31"/>
        <v>0</v>
      </c>
      <c r="G154" s="145" t="s">
        <v>267</v>
      </c>
      <c r="H154" s="146" t="s">
        <v>267</v>
      </c>
      <c r="I154" s="147" t="str">
        <f t="shared" ca="1" si="32"/>
        <v xml:space="preserve"> </v>
      </c>
      <c r="J154" s="147" t="b">
        <f t="shared" si="29"/>
        <v>0</v>
      </c>
      <c r="K154" s="147" t="str">
        <f t="shared" ca="1" si="33"/>
        <v xml:space="preserve"> </v>
      </c>
      <c r="L154" s="147" t="b">
        <f t="shared" si="30"/>
        <v>0</v>
      </c>
      <c r="M154" s="226">
        <v>3507</v>
      </c>
      <c r="N154" s="191"/>
      <c r="O154" s="227" t="s">
        <v>224</v>
      </c>
      <c r="P154" s="191" t="s">
        <v>14</v>
      </c>
      <c r="Q154" s="131">
        <f t="shared" si="35"/>
        <v>0</v>
      </c>
      <c r="R154" s="132"/>
    </row>
    <row r="155" spans="1:19">
      <c r="A155" s="211" t="str">
        <f t="shared" ca="1" si="28"/>
        <v xml:space="preserve"> </v>
      </c>
      <c r="B155" s="193" t="b">
        <f t="shared" si="27"/>
        <v>0</v>
      </c>
      <c r="C155" s="144" t="s">
        <v>267</v>
      </c>
      <c r="D155" s="144" t="s">
        <v>267</v>
      </c>
      <c r="E155" s="144" t="str">
        <f t="shared" ca="1" si="18"/>
        <v xml:space="preserve"> </v>
      </c>
      <c r="F155" s="144" t="b">
        <f t="shared" si="31"/>
        <v>0</v>
      </c>
      <c r="G155" s="145" t="s">
        <v>267</v>
      </c>
      <c r="H155" s="146" t="s">
        <v>267</v>
      </c>
      <c r="I155" s="147" t="str">
        <f t="shared" ca="1" si="32"/>
        <v xml:space="preserve"> </v>
      </c>
      <c r="J155" s="147" t="b">
        <f t="shared" si="29"/>
        <v>0</v>
      </c>
      <c r="K155" s="147" t="str">
        <f t="shared" ca="1" si="33"/>
        <v xml:space="preserve"> </v>
      </c>
      <c r="L155" s="147" t="b">
        <f t="shared" si="30"/>
        <v>0</v>
      </c>
      <c r="M155" s="226">
        <v>3506</v>
      </c>
      <c r="N155" s="191"/>
      <c r="O155" s="227" t="s">
        <v>225</v>
      </c>
      <c r="P155" s="191" t="s">
        <v>14</v>
      </c>
      <c r="Q155" s="131">
        <f t="shared" si="35"/>
        <v>0</v>
      </c>
      <c r="R155" s="132"/>
    </row>
    <row r="156" spans="1:19">
      <c r="A156" s="211" t="str">
        <f t="shared" ca="1" si="28"/>
        <v xml:space="preserve"> </v>
      </c>
      <c r="B156" s="193" t="b">
        <f t="shared" si="27"/>
        <v>0</v>
      </c>
      <c r="C156" s="144" t="s">
        <v>267</v>
      </c>
      <c r="D156" s="144" t="s">
        <v>267</v>
      </c>
      <c r="E156" s="144" t="str">
        <f t="shared" ca="1" si="18"/>
        <v xml:space="preserve"> </v>
      </c>
      <c r="F156" s="144" t="b">
        <f>Q156&lt;&gt;0</f>
        <v>0</v>
      </c>
      <c r="G156" s="145" t="s">
        <v>267</v>
      </c>
      <c r="H156" s="146" t="s">
        <v>267</v>
      </c>
      <c r="I156" s="147" t="str">
        <f t="shared" ca="1" si="32"/>
        <v xml:space="preserve"> </v>
      </c>
      <c r="J156" s="147" t="b">
        <f t="shared" si="29"/>
        <v>0</v>
      </c>
      <c r="K156" s="147" t="str">
        <f t="shared" ca="1" si="33"/>
        <v xml:space="preserve"> </v>
      </c>
      <c r="L156" s="147" t="b">
        <f t="shared" si="30"/>
        <v>0</v>
      </c>
      <c r="M156" s="226">
        <v>3600</v>
      </c>
      <c r="N156" s="191"/>
      <c r="O156" s="227" t="s">
        <v>283</v>
      </c>
      <c r="P156" s="191" t="s">
        <v>11</v>
      </c>
      <c r="Q156" s="131">
        <f t="shared" si="35"/>
        <v>0</v>
      </c>
      <c r="R156" s="132"/>
    </row>
    <row r="157" spans="1:19">
      <c r="A157" s="211" t="s">
        <v>267</v>
      </c>
      <c r="B157" s="193" t="s">
        <v>379</v>
      </c>
      <c r="C157" s="144" t="s">
        <v>267</v>
      </c>
      <c r="D157" s="144" t="s">
        <v>267</v>
      </c>
      <c r="E157" s="144">
        <f t="shared" ca="1" si="18"/>
        <v>10</v>
      </c>
      <c r="F157" s="144" t="b">
        <f t="shared" si="31"/>
        <v>1</v>
      </c>
      <c r="G157" s="145" t="s">
        <v>267</v>
      </c>
      <c r="H157" s="146" t="s">
        <v>267</v>
      </c>
      <c r="I157" s="147" t="s">
        <v>267</v>
      </c>
      <c r="J157" s="147" t="s">
        <v>267</v>
      </c>
      <c r="K157" s="147" t="s">
        <v>267</v>
      </c>
      <c r="L157" s="147" t="s">
        <v>267</v>
      </c>
      <c r="N157" s="104"/>
      <c r="O157" s="100" t="s">
        <v>238</v>
      </c>
      <c r="Q157" s="131">
        <f>SUMIF(P142:P156,"貸",Q142:Q156)-SUMIF(P142:P156,"借",Q142:Q156)</f>
        <v>320000</v>
      </c>
      <c r="R157" s="132"/>
    </row>
    <row r="158" spans="1:19" s="123" customFormat="1" hidden="1">
      <c r="A158" s="211" t="s">
        <v>335</v>
      </c>
      <c r="B158" s="193" t="b">
        <f t="shared" si="27"/>
        <v>0</v>
      </c>
      <c r="C158" s="144" t="s">
        <v>267</v>
      </c>
      <c r="D158" s="144" t="s">
        <v>267</v>
      </c>
      <c r="E158" s="144">
        <f t="shared" ca="1" si="18"/>
        <v>11</v>
      </c>
      <c r="F158" s="149" t="b">
        <f>F157</f>
        <v>1</v>
      </c>
      <c r="G158" s="145" t="s">
        <v>267</v>
      </c>
      <c r="H158" s="146" t="s">
        <v>267</v>
      </c>
      <c r="I158" s="147" t="s">
        <v>267</v>
      </c>
      <c r="J158" s="147" t="s">
        <v>267</v>
      </c>
      <c r="K158" s="147" t="s">
        <v>267</v>
      </c>
      <c r="L158" s="147" t="s">
        <v>267</v>
      </c>
      <c r="M158" s="121"/>
      <c r="N158" s="121"/>
      <c r="O158" s="156"/>
      <c r="P158" s="122"/>
      <c r="Q158" s="133"/>
      <c r="R158" s="134"/>
    </row>
    <row r="159" spans="1:19" ht="17.5" thickBot="1">
      <c r="A159" s="211" t="s">
        <v>267</v>
      </c>
      <c r="B159" s="193" t="s">
        <v>379</v>
      </c>
      <c r="C159" s="144" t="s">
        <v>267</v>
      </c>
      <c r="D159" s="144" t="s">
        <v>267</v>
      </c>
      <c r="E159" s="144">
        <f>MAX($D$1,$F$1)</f>
        <v>12</v>
      </c>
      <c r="F159" s="144" t="b">
        <f>Q159&lt;&gt;0</f>
        <v>1</v>
      </c>
      <c r="G159" s="145" t="s">
        <v>267</v>
      </c>
      <c r="H159" s="146" t="s">
        <v>267</v>
      </c>
      <c r="I159" s="147" t="s">
        <v>267</v>
      </c>
      <c r="J159" s="147" t="s">
        <v>267</v>
      </c>
      <c r="K159" s="147" t="s">
        <v>267</v>
      </c>
      <c r="L159" s="147" t="s">
        <v>267</v>
      </c>
      <c r="M159" s="115"/>
      <c r="N159" s="115"/>
      <c r="O159" s="157" t="s">
        <v>239</v>
      </c>
      <c r="P159" s="117"/>
      <c r="Q159" s="131">
        <f>Q139+Q157</f>
        <v>325000</v>
      </c>
      <c r="R159" s="132"/>
    </row>
    <row r="160" spans="1:19">
      <c r="A160" s="211" t="s">
        <v>379</v>
      </c>
      <c r="B160" s="193" t="s">
        <v>379</v>
      </c>
      <c r="C160" s="144" t="s">
        <v>267</v>
      </c>
      <c r="D160" s="144" t="s">
        <v>267</v>
      </c>
      <c r="E160" s="144" t="s">
        <v>267</v>
      </c>
      <c r="F160" s="144" t="s">
        <v>267</v>
      </c>
      <c r="G160" s="145">
        <f ca="1">IF(H160,COUNTIF(OFFSET(H160,ROW()*-1+3,,ROW()-2),TRUE)," ")</f>
        <v>1</v>
      </c>
      <c r="H160" s="145" t="b">
        <f>H167</f>
        <v>1</v>
      </c>
      <c r="I160" s="147" t="s">
        <v>267</v>
      </c>
      <c r="J160" s="147" t="s">
        <v>267</v>
      </c>
      <c r="K160" s="147" t="s">
        <v>267</v>
      </c>
      <c r="L160" s="147" t="s">
        <v>267</v>
      </c>
      <c r="N160" s="104"/>
      <c r="O160" s="100" t="s">
        <v>134</v>
      </c>
      <c r="Q160" s="131"/>
      <c r="R160" s="131"/>
    </row>
    <row r="161" spans="1:18">
      <c r="A161" s="211">
        <f t="shared" ca="1" si="28"/>
        <v>27</v>
      </c>
      <c r="B161" s="193" t="b">
        <f t="shared" si="27"/>
        <v>1</v>
      </c>
      <c r="C161" s="144" t="s">
        <v>267</v>
      </c>
      <c r="D161" s="144" t="s">
        <v>267</v>
      </c>
      <c r="E161" s="144" t="s">
        <v>267</v>
      </c>
      <c r="F161" s="144" t="s">
        <v>267</v>
      </c>
      <c r="G161" s="145">
        <f t="shared" ref="G161:G227" ca="1" si="36">IF(H161,COUNTIF(OFFSET(H161,ROW()*-1+3,,ROW()-2),TRUE)," ")</f>
        <v>2</v>
      </c>
      <c r="H161" s="145" t="b">
        <f>R161&lt;&gt;0</f>
        <v>1</v>
      </c>
      <c r="I161" s="147" t="str">
        <f t="shared" ref="I161:I166" ca="1" si="37">IF(J161,COUNTIF(OFFSET(J161,ROW()*-1+3,,ROW()-2),TRUE)," ")</f>
        <v xml:space="preserve"> </v>
      </c>
      <c r="J161" s="147" t="b">
        <f t="shared" si="29"/>
        <v>0</v>
      </c>
      <c r="K161" s="147" t="str">
        <f t="shared" ref="K161:K166" ca="1" si="38">IF(L161,COUNTIF(OFFSET(L161,ROW()*-1+3,,ROW()-2),TRUE)," ")</f>
        <v xml:space="preserve"> </v>
      </c>
      <c r="L161" s="147" t="b">
        <f t="shared" si="30"/>
        <v>0</v>
      </c>
      <c r="M161" s="226">
        <v>4100</v>
      </c>
      <c r="N161" s="191" t="s">
        <v>248</v>
      </c>
      <c r="O161" s="227" t="s">
        <v>50</v>
      </c>
      <c r="P161" s="191" t="s">
        <v>14</v>
      </c>
      <c r="Q161" s="131">
        <f t="shared" ref="Q161:Q166" si="39">IF(N161="Y",IF($P161="借",SUMIFS(傳票借方,傳票日期,"&lt;="&amp;資產負債表日,傳票科目,M161)-SUMIFS(傳票貸方,傳票日期,"&lt;="&amp;資產負債表日,傳票科目,M161),SUMIFS(傳票貸方,傳票日期,"&lt;="&amp;資產負債表日,傳票科目,M161)-SUMIFS(傳票借方,傳票日期,"&lt;="&amp;資產負債表日,傳票科目,M161)),0)</f>
        <v>0</v>
      </c>
      <c r="R161" s="131">
        <f t="shared" ref="R161:R166" si="40">IF(N161="Y",IF(損益表專案="全部",IF($P161="借", SUMIFS(傳票借方,傳票日期,"&gt;="&amp;損益表起日,傳票日期,"&lt;="&amp;損益表訖日,傳票科目,M161)-SUMIFS(傳票貸方,傳票日期,"&gt;="&amp;損益表起日,傳票日期,"&lt;="&amp;損益表訖日,傳票科目,M161), SUMIFS(傳票貸方,傳票日期,"&gt;="&amp;損益表起日,傳票日期,"&lt;="&amp;損益表訖日,傳票科目,M161)-SUMIFS(傳票借方,傳票日期,"&gt;="&amp;損益表起日,傳票日期,"&lt;="&amp;損益表訖日,傳票科目,M161)),
IF($P161="借", SUMIFS(傳票借方,傳票日期,"&gt;="&amp;損益表起日,傳票日期,"&lt;="&amp;損益表訖日,傳票科目,M161,傳票專案,損益表專案)-SUMIFS(傳票貸方,傳票日期,"&gt;="&amp;損益表起日,傳票日期,"&lt;="&amp;損益表訖日,傳票科目,M161,傳票專案,損益表專案), SUMIFS(傳票貸方,傳票日期,"&gt;="&amp;損益表起日,傳票日期,"&lt;="&amp;損益表訖日,傳票科目,M161,傳票專案,損益表專案)-SUMIFS(傳票借方,傳票日期,"&gt;="&amp;損益表起日,傳票日期,"&lt;="&amp;損益表訖日,傳票科目,M161,傳票專案,損益表專案))),0)</f>
        <v>6000</v>
      </c>
    </row>
    <row r="162" spans="1:18">
      <c r="A162" s="211">
        <f t="shared" ca="1" si="28"/>
        <v>28</v>
      </c>
      <c r="B162" s="193" t="b">
        <f t="shared" si="27"/>
        <v>1</v>
      </c>
      <c r="C162" s="144" t="s">
        <v>267</v>
      </c>
      <c r="D162" s="144" t="s">
        <v>267</v>
      </c>
      <c r="E162" s="144" t="s">
        <v>267</v>
      </c>
      <c r="F162" s="144" t="s">
        <v>267</v>
      </c>
      <c r="G162" s="145" t="str">
        <f t="shared" ca="1" si="36"/>
        <v xml:space="preserve"> </v>
      </c>
      <c r="H162" s="145" t="b">
        <f t="shared" ref="H162:H231" si="41">R162&lt;&gt;0</f>
        <v>0</v>
      </c>
      <c r="I162" s="147" t="str">
        <f t="shared" ca="1" si="37"/>
        <v xml:space="preserve"> </v>
      </c>
      <c r="J162" s="147" t="b">
        <f t="shared" si="29"/>
        <v>0</v>
      </c>
      <c r="K162" s="147" t="str">
        <f t="shared" ca="1" si="38"/>
        <v xml:space="preserve"> </v>
      </c>
      <c r="L162" s="147" t="b">
        <f t="shared" si="30"/>
        <v>0</v>
      </c>
      <c r="M162" s="226">
        <v>4110</v>
      </c>
      <c r="N162" s="191" t="s">
        <v>343</v>
      </c>
      <c r="O162" s="227" t="s">
        <v>281</v>
      </c>
      <c r="P162" s="191" t="s">
        <v>11</v>
      </c>
      <c r="Q162" s="131">
        <f t="shared" si="39"/>
        <v>0</v>
      </c>
      <c r="R162" s="131">
        <f t="shared" si="40"/>
        <v>0</v>
      </c>
    </row>
    <row r="163" spans="1:18">
      <c r="A163" s="211">
        <f t="shared" ca="1" si="28"/>
        <v>29</v>
      </c>
      <c r="B163" s="193" t="b">
        <f t="shared" si="27"/>
        <v>1</v>
      </c>
      <c r="C163" s="144" t="s">
        <v>267</v>
      </c>
      <c r="D163" s="144" t="s">
        <v>267</v>
      </c>
      <c r="E163" s="144" t="s">
        <v>267</v>
      </c>
      <c r="F163" s="144" t="s">
        <v>267</v>
      </c>
      <c r="G163" s="145" t="str">
        <f t="shared" ca="1" si="36"/>
        <v xml:space="preserve"> </v>
      </c>
      <c r="H163" s="145" t="b">
        <f t="shared" si="41"/>
        <v>0</v>
      </c>
      <c r="I163" s="147" t="str">
        <f t="shared" ca="1" si="37"/>
        <v xml:space="preserve"> </v>
      </c>
      <c r="J163" s="147" t="b">
        <f t="shared" si="29"/>
        <v>0</v>
      </c>
      <c r="K163" s="147" t="str">
        <f t="shared" ca="1" si="38"/>
        <v xml:space="preserve"> </v>
      </c>
      <c r="L163" s="147" t="b">
        <f t="shared" si="30"/>
        <v>0</v>
      </c>
      <c r="M163" s="226">
        <v>4120</v>
      </c>
      <c r="N163" s="191" t="s">
        <v>343</v>
      </c>
      <c r="O163" s="227" t="s">
        <v>282</v>
      </c>
      <c r="P163" s="191" t="s">
        <v>11</v>
      </c>
      <c r="Q163" s="131">
        <f t="shared" si="39"/>
        <v>0</v>
      </c>
      <c r="R163" s="131">
        <f t="shared" si="40"/>
        <v>0</v>
      </c>
    </row>
    <row r="164" spans="1:18">
      <c r="A164" s="211" t="str">
        <f t="shared" ca="1" si="28"/>
        <v xml:space="preserve"> </v>
      </c>
      <c r="B164" s="193" t="b">
        <f t="shared" si="27"/>
        <v>0</v>
      </c>
      <c r="C164" s="144" t="s">
        <v>267</v>
      </c>
      <c r="D164" s="144" t="s">
        <v>267</v>
      </c>
      <c r="E164" s="144" t="s">
        <v>267</v>
      </c>
      <c r="F164" s="144" t="s">
        <v>267</v>
      </c>
      <c r="G164" s="145" t="str">
        <f t="shared" ca="1" si="36"/>
        <v xml:space="preserve"> </v>
      </c>
      <c r="H164" s="145" t="b">
        <f t="shared" si="41"/>
        <v>0</v>
      </c>
      <c r="I164" s="147" t="str">
        <f t="shared" ca="1" si="37"/>
        <v xml:space="preserve"> </v>
      </c>
      <c r="J164" s="147" t="b">
        <f t="shared" si="29"/>
        <v>0</v>
      </c>
      <c r="K164" s="147" t="str">
        <f t="shared" ca="1" si="38"/>
        <v xml:space="preserve"> </v>
      </c>
      <c r="L164" s="147" t="b">
        <f t="shared" si="30"/>
        <v>0</v>
      </c>
      <c r="M164" s="226">
        <v>4200</v>
      </c>
      <c r="N164" s="191"/>
      <c r="O164" s="227" t="s">
        <v>129</v>
      </c>
      <c r="P164" s="191" t="s">
        <v>14</v>
      </c>
      <c r="Q164" s="131">
        <f t="shared" si="39"/>
        <v>0</v>
      </c>
      <c r="R164" s="131">
        <f t="shared" si="40"/>
        <v>0</v>
      </c>
    </row>
    <row r="165" spans="1:18">
      <c r="A165" s="211" t="str">
        <f t="shared" ca="1" si="28"/>
        <v xml:space="preserve"> </v>
      </c>
      <c r="B165" s="193" t="b">
        <f t="shared" si="27"/>
        <v>0</v>
      </c>
      <c r="C165" s="144" t="s">
        <v>267</v>
      </c>
      <c r="D165" s="144" t="s">
        <v>267</v>
      </c>
      <c r="E165" s="144" t="s">
        <v>267</v>
      </c>
      <c r="F165" s="144" t="s">
        <v>267</v>
      </c>
      <c r="G165" s="145" t="str">
        <f t="shared" ca="1" si="36"/>
        <v xml:space="preserve"> </v>
      </c>
      <c r="H165" s="145" t="b">
        <f t="shared" si="41"/>
        <v>0</v>
      </c>
      <c r="I165" s="147" t="str">
        <f t="shared" ca="1" si="37"/>
        <v xml:space="preserve"> </v>
      </c>
      <c r="J165" s="147" t="b">
        <f t="shared" si="29"/>
        <v>0</v>
      </c>
      <c r="K165" s="147" t="str">
        <f t="shared" ca="1" si="38"/>
        <v xml:space="preserve"> </v>
      </c>
      <c r="L165" s="147" t="b">
        <f t="shared" si="30"/>
        <v>0</v>
      </c>
      <c r="M165" s="226">
        <v>4300</v>
      </c>
      <c r="N165" s="191"/>
      <c r="O165" s="227" t="s">
        <v>51</v>
      </c>
      <c r="P165" s="191" t="s">
        <v>14</v>
      </c>
      <c r="Q165" s="131">
        <f t="shared" si="39"/>
        <v>0</v>
      </c>
      <c r="R165" s="131">
        <f t="shared" si="40"/>
        <v>0</v>
      </c>
    </row>
    <row r="166" spans="1:18">
      <c r="A166" s="211" t="str">
        <f t="shared" ca="1" si="28"/>
        <v xml:space="preserve"> </v>
      </c>
      <c r="B166" s="193" t="b">
        <f t="shared" si="27"/>
        <v>0</v>
      </c>
      <c r="C166" s="144" t="s">
        <v>267</v>
      </c>
      <c r="D166" s="144" t="s">
        <v>267</v>
      </c>
      <c r="E166" s="144" t="s">
        <v>267</v>
      </c>
      <c r="F166" s="144" t="s">
        <v>267</v>
      </c>
      <c r="G166" s="145" t="str">
        <f t="shared" ca="1" si="36"/>
        <v xml:space="preserve"> </v>
      </c>
      <c r="H166" s="145" t="b">
        <f t="shared" si="41"/>
        <v>0</v>
      </c>
      <c r="I166" s="147" t="str">
        <f t="shared" ca="1" si="37"/>
        <v xml:space="preserve"> </v>
      </c>
      <c r="J166" s="147" t="b">
        <f t="shared" si="29"/>
        <v>0</v>
      </c>
      <c r="K166" s="147" t="str">
        <f t="shared" ca="1" si="38"/>
        <v xml:space="preserve"> </v>
      </c>
      <c r="L166" s="147" t="b">
        <f t="shared" si="30"/>
        <v>0</v>
      </c>
      <c r="M166" s="226">
        <v>4400</v>
      </c>
      <c r="N166" s="191"/>
      <c r="O166" s="227" t="s">
        <v>52</v>
      </c>
      <c r="P166" s="191" t="s">
        <v>14</v>
      </c>
      <c r="Q166" s="131">
        <f t="shared" si="39"/>
        <v>0</v>
      </c>
      <c r="R166" s="131">
        <f t="shared" si="40"/>
        <v>0</v>
      </c>
    </row>
    <row r="167" spans="1:18" ht="17" customHeight="1">
      <c r="A167" s="211" t="s">
        <v>335</v>
      </c>
      <c r="B167" s="193" t="s">
        <v>379</v>
      </c>
      <c r="C167" s="144" t="s">
        <v>267</v>
      </c>
      <c r="D167" s="144" t="s">
        <v>267</v>
      </c>
      <c r="E167" s="144" t="s">
        <v>267</v>
      </c>
      <c r="F167" s="144" t="s">
        <v>267</v>
      </c>
      <c r="G167" s="145">
        <f t="shared" ca="1" si="36"/>
        <v>3</v>
      </c>
      <c r="H167" s="145" t="b">
        <f>R167&lt;&gt;0</f>
        <v>1</v>
      </c>
      <c r="I167" s="147" t="s">
        <v>267</v>
      </c>
      <c r="J167" s="147" t="s">
        <v>267</v>
      </c>
      <c r="K167" s="147" t="s">
        <v>267</v>
      </c>
      <c r="L167" s="147" t="s">
        <v>267</v>
      </c>
      <c r="N167" s="104"/>
      <c r="O167" s="100" t="s">
        <v>254</v>
      </c>
      <c r="Q167" s="131">
        <f>SUMIF(P161:P166,"貸",Q161:Q166)-SUMIF(P161:P166,"借",Q161:Q166)</f>
        <v>0</v>
      </c>
      <c r="R167" s="131">
        <f>SUMIF(P161:P166,"貸",R161:R166)-SUMIF(P161:P166,"借",R161:R166)</f>
        <v>6000</v>
      </c>
    </row>
    <row r="168" spans="1:18" ht="17" hidden="1" customHeight="1">
      <c r="A168" s="211" t="s">
        <v>335</v>
      </c>
      <c r="B168" s="193" t="b">
        <f t="shared" si="27"/>
        <v>0</v>
      </c>
      <c r="C168" s="144" t="s">
        <v>267</v>
      </c>
      <c r="D168" s="144" t="s">
        <v>267</v>
      </c>
      <c r="E168" s="144" t="s">
        <v>267</v>
      </c>
      <c r="F168" s="144" t="s">
        <v>267</v>
      </c>
      <c r="G168" s="145">
        <f ca="1">IF(H168,COUNTIF(OFFSET(H168,ROW()*-1+3,,ROW()-2),TRUE)," ")</f>
        <v>4</v>
      </c>
      <c r="H168" s="145" t="b">
        <f>H167</f>
        <v>1</v>
      </c>
      <c r="I168" s="147" t="s">
        <v>267</v>
      </c>
      <c r="J168" s="147" t="s">
        <v>267</v>
      </c>
      <c r="K168" s="147" t="s">
        <v>267</v>
      </c>
      <c r="L168" s="147" t="s">
        <v>267</v>
      </c>
      <c r="N168" s="104"/>
      <c r="O168" s="100" t="s">
        <v>333</v>
      </c>
      <c r="Q168" s="131"/>
      <c r="R168" s="131"/>
    </row>
    <row r="169" spans="1:18" ht="17" customHeight="1">
      <c r="A169" s="211" t="s">
        <v>335</v>
      </c>
      <c r="B169" s="193" t="s">
        <v>379</v>
      </c>
      <c r="C169" s="144" t="s">
        <v>267</v>
      </c>
      <c r="D169" s="144" t="s">
        <v>267</v>
      </c>
      <c r="E169" s="144" t="s">
        <v>267</v>
      </c>
      <c r="F169" s="144" t="s">
        <v>267</v>
      </c>
      <c r="G169" s="145" t="str">
        <f t="shared" ca="1" si="36"/>
        <v xml:space="preserve"> </v>
      </c>
      <c r="H169" s="145" t="b">
        <f>H174</f>
        <v>0</v>
      </c>
      <c r="I169" s="147" t="s">
        <v>267</v>
      </c>
      <c r="J169" s="147" t="s">
        <v>267</v>
      </c>
      <c r="K169" s="147" t="s">
        <v>267</v>
      </c>
      <c r="L169" s="147" t="s">
        <v>267</v>
      </c>
      <c r="N169" s="104"/>
      <c r="O169" s="100" t="s">
        <v>251</v>
      </c>
      <c r="Q169" s="131"/>
      <c r="R169" s="131"/>
    </row>
    <row r="170" spans="1:18">
      <c r="A170" s="211">
        <f t="shared" ca="1" si="28"/>
        <v>30</v>
      </c>
      <c r="B170" s="193" t="b">
        <f t="shared" si="27"/>
        <v>1</v>
      </c>
      <c r="C170" s="144" t="s">
        <v>267</v>
      </c>
      <c r="D170" s="144" t="s">
        <v>267</v>
      </c>
      <c r="E170" s="144" t="s">
        <v>267</v>
      </c>
      <c r="F170" s="144" t="s">
        <v>267</v>
      </c>
      <c r="G170" s="145" t="str">
        <f t="shared" ca="1" si="36"/>
        <v xml:space="preserve"> </v>
      </c>
      <c r="H170" s="145" t="b">
        <f t="shared" si="41"/>
        <v>0</v>
      </c>
      <c r="I170" s="147" t="str">
        <f ca="1">IF(J170,COUNTIF(OFFSET(J170,ROW()*-1+3,,ROW()-2),TRUE)," ")</f>
        <v xml:space="preserve"> </v>
      </c>
      <c r="J170" s="147" t="b">
        <f t="shared" si="29"/>
        <v>0</v>
      </c>
      <c r="K170" s="147" t="str">
        <f ca="1">IF(L170,COUNTIF(OFFSET(L170,ROW()*-1+3,,ROW()-2),TRUE)," ")</f>
        <v xml:space="preserve"> </v>
      </c>
      <c r="L170" s="147" t="b">
        <f t="shared" si="30"/>
        <v>0</v>
      </c>
      <c r="M170" s="226">
        <v>5100</v>
      </c>
      <c r="N170" s="191" t="s">
        <v>248</v>
      </c>
      <c r="O170" s="227" t="s">
        <v>130</v>
      </c>
      <c r="P170" s="191" t="s">
        <v>11</v>
      </c>
      <c r="Q170" s="131">
        <f>IF(N170="Y",IF($P170="借",SUMIFS(傳票借方,傳票日期,"&lt;="&amp;資產負債表日,傳票科目,M170)-SUMIFS(傳票貸方,傳票日期,"&lt;="&amp;資產負債表日,傳票科目,M170),SUMIFS(傳票貸方,傳票日期,"&lt;="&amp;資產負債表日,傳票科目,M170)-SUMIFS(傳票借方,傳票日期,"&lt;="&amp;資產負債表日,傳票科目,M170)),0)</f>
        <v>0</v>
      </c>
      <c r="R170" s="131">
        <f>IF(N170="Y",IF(損益表專案="全部",IF($P170="借", SUMIFS(傳票借方,傳票日期,"&gt;="&amp;損益表起日,傳票日期,"&lt;="&amp;損益表訖日,傳票科目,M170)-SUMIFS(傳票貸方,傳票日期,"&gt;="&amp;損益表起日,傳票日期,"&lt;="&amp;損益表訖日,傳票科目,M170), SUMIFS(傳票貸方,傳票日期,"&gt;="&amp;損益表起日,傳票日期,"&lt;="&amp;損益表訖日,傳票科目,M170)-SUMIFS(傳票借方,傳票日期,"&gt;="&amp;損益表起日,傳票日期,"&lt;="&amp;損益表訖日,傳票科目,M170)),
IF($P170="借", SUMIFS(傳票借方,傳票日期,"&gt;="&amp;損益表起日,傳票日期,"&lt;="&amp;損益表訖日,傳票科目,M170,傳票專案,損益表專案)-SUMIFS(傳票貸方,傳票日期,"&gt;="&amp;損益表起日,傳票日期,"&lt;="&amp;損益表訖日,傳票科目,M170,傳票專案,損益表專案), SUMIFS(傳票貸方,傳票日期,"&gt;="&amp;損益表起日,傳票日期,"&lt;="&amp;損益表訖日,傳票科目,M170,傳票專案,損益表專案)-SUMIFS(傳票借方,傳票日期,"&gt;="&amp;損益表起日,傳票日期,"&lt;="&amp;損益表訖日,傳票科目,M170,傳票專案,損益表專案))),0)</f>
        <v>0</v>
      </c>
    </row>
    <row r="171" spans="1:18">
      <c r="A171" s="211" t="str">
        <f t="shared" ca="1" si="28"/>
        <v xml:space="preserve"> </v>
      </c>
      <c r="B171" s="193" t="b">
        <f t="shared" si="27"/>
        <v>0</v>
      </c>
      <c r="C171" s="144" t="s">
        <v>267</v>
      </c>
      <c r="D171" s="144" t="s">
        <v>267</v>
      </c>
      <c r="E171" s="144" t="s">
        <v>267</v>
      </c>
      <c r="F171" s="144" t="s">
        <v>267</v>
      </c>
      <c r="G171" s="145" t="str">
        <f t="shared" ca="1" si="36"/>
        <v xml:space="preserve"> </v>
      </c>
      <c r="H171" s="145" t="b">
        <f t="shared" si="41"/>
        <v>0</v>
      </c>
      <c r="I171" s="147" t="str">
        <f ca="1">IF(J171,COUNTIF(OFFSET(J171,ROW()*-1+3,,ROW()-2),TRUE)," ")</f>
        <v xml:space="preserve"> </v>
      </c>
      <c r="J171" s="147" t="b">
        <f t="shared" si="29"/>
        <v>0</v>
      </c>
      <c r="K171" s="147" t="str">
        <f ca="1">IF(L171,COUNTIF(OFFSET(L171,ROW()*-1+3,,ROW()-2),TRUE)," ")</f>
        <v xml:space="preserve"> </v>
      </c>
      <c r="L171" s="147" t="b">
        <f t="shared" si="30"/>
        <v>0</v>
      </c>
      <c r="M171" s="226">
        <v>5200</v>
      </c>
      <c r="N171" s="191"/>
      <c r="O171" s="227" t="s">
        <v>53</v>
      </c>
      <c r="P171" s="191" t="s">
        <v>11</v>
      </c>
      <c r="Q171" s="131">
        <f>IF(N171="Y",IF($P171="借",SUMIFS(傳票借方,傳票日期,"&lt;="&amp;資產負債表日,傳票科目,M171)-SUMIFS(傳票貸方,傳票日期,"&lt;="&amp;資產負債表日,傳票科目,M171),SUMIFS(傳票貸方,傳票日期,"&lt;="&amp;資產負債表日,傳票科目,M171)-SUMIFS(傳票借方,傳票日期,"&lt;="&amp;資產負債表日,傳票科目,M171)),0)</f>
        <v>0</v>
      </c>
      <c r="R171" s="131">
        <f>IF(N171="Y",IF(損益表專案="全部",IF($P171="借", SUMIFS(傳票借方,傳票日期,"&gt;="&amp;損益表起日,傳票日期,"&lt;="&amp;損益表訖日,傳票科目,M171)-SUMIFS(傳票貸方,傳票日期,"&gt;="&amp;損益表起日,傳票日期,"&lt;="&amp;損益表訖日,傳票科目,M171), SUMIFS(傳票貸方,傳票日期,"&gt;="&amp;損益表起日,傳票日期,"&lt;="&amp;損益表訖日,傳票科目,M171)-SUMIFS(傳票借方,傳票日期,"&gt;="&amp;損益表起日,傳票日期,"&lt;="&amp;損益表訖日,傳票科目,M171)),
IF($P171="借", SUMIFS(傳票借方,傳票日期,"&gt;="&amp;損益表起日,傳票日期,"&lt;="&amp;損益表訖日,傳票科目,M171,傳票專案,損益表專案)-SUMIFS(傳票貸方,傳票日期,"&gt;="&amp;損益表起日,傳票日期,"&lt;="&amp;損益表訖日,傳票科目,M171,傳票專案,損益表專案), SUMIFS(傳票貸方,傳票日期,"&gt;="&amp;損益表起日,傳票日期,"&lt;="&amp;損益表訖日,傳票科目,M171,傳票專案,損益表專案)-SUMIFS(傳票借方,傳票日期,"&gt;="&amp;損益表起日,傳票日期,"&lt;="&amp;損益表訖日,傳票科目,M171,傳票專案,損益表專案))),0)</f>
        <v>0</v>
      </c>
    </row>
    <row r="172" spans="1:18">
      <c r="A172" s="211" t="str">
        <f t="shared" ca="1" si="28"/>
        <v xml:space="preserve"> </v>
      </c>
      <c r="B172" s="193" t="b">
        <f t="shared" si="27"/>
        <v>0</v>
      </c>
      <c r="C172" s="144" t="s">
        <v>267</v>
      </c>
      <c r="D172" s="144" t="s">
        <v>267</v>
      </c>
      <c r="E172" s="144" t="s">
        <v>267</v>
      </c>
      <c r="F172" s="144" t="s">
        <v>267</v>
      </c>
      <c r="G172" s="145" t="str">
        <f t="shared" ca="1" si="36"/>
        <v xml:space="preserve"> </v>
      </c>
      <c r="H172" s="145" t="b">
        <f t="shared" si="41"/>
        <v>0</v>
      </c>
      <c r="I172" s="147" t="str">
        <f ca="1">IF(J172,COUNTIF(OFFSET(J172,ROW()*-1+3,,ROW()-2),TRUE)," ")</f>
        <v xml:space="preserve"> </v>
      </c>
      <c r="J172" s="147" t="b">
        <f t="shared" si="29"/>
        <v>0</v>
      </c>
      <c r="K172" s="147" t="str">
        <f ca="1">IF(L172,COUNTIF(OFFSET(L172,ROW()*-1+3,,ROW()-2),TRUE)," ")</f>
        <v xml:space="preserve"> </v>
      </c>
      <c r="L172" s="147" t="b">
        <f t="shared" si="30"/>
        <v>0</v>
      </c>
      <c r="M172" s="226">
        <v>5300</v>
      </c>
      <c r="N172" s="191"/>
      <c r="O172" s="227" t="s">
        <v>131</v>
      </c>
      <c r="P172" s="191" t="s">
        <v>11</v>
      </c>
      <c r="Q172" s="131">
        <f>IF(N172="Y",IF($P172="借",SUMIFS(傳票借方,傳票日期,"&lt;="&amp;資產負債表日,傳票科目,M172)-SUMIFS(傳票貸方,傳票日期,"&lt;="&amp;資產負債表日,傳票科目,M172),SUMIFS(傳票貸方,傳票日期,"&lt;="&amp;資產負債表日,傳票科目,M172)-SUMIFS(傳票借方,傳票日期,"&lt;="&amp;資產負債表日,傳票科目,M172)),0)</f>
        <v>0</v>
      </c>
      <c r="R172" s="131">
        <f>IF(N172="Y",IF(損益表專案="全部",IF($P172="借", SUMIFS(傳票借方,傳票日期,"&gt;="&amp;損益表起日,傳票日期,"&lt;="&amp;損益表訖日,傳票科目,M172)-SUMIFS(傳票貸方,傳票日期,"&gt;="&amp;損益表起日,傳票日期,"&lt;="&amp;損益表訖日,傳票科目,M172), SUMIFS(傳票貸方,傳票日期,"&gt;="&amp;損益表起日,傳票日期,"&lt;="&amp;損益表訖日,傳票科目,M172)-SUMIFS(傳票借方,傳票日期,"&gt;="&amp;損益表起日,傳票日期,"&lt;="&amp;損益表訖日,傳票科目,M172)),
IF($P172="借", SUMIFS(傳票借方,傳票日期,"&gt;="&amp;損益表起日,傳票日期,"&lt;="&amp;損益表訖日,傳票科目,M172,傳票專案,損益表專案)-SUMIFS(傳票貸方,傳票日期,"&gt;="&amp;損益表起日,傳票日期,"&lt;="&amp;損益表訖日,傳票科目,M172,傳票專案,損益表專案), SUMIFS(傳票貸方,傳票日期,"&gt;="&amp;損益表起日,傳票日期,"&lt;="&amp;損益表訖日,傳票科目,M172,傳票專案,損益表專案)-SUMIFS(傳票借方,傳票日期,"&gt;="&amp;損益表起日,傳票日期,"&lt;="&amp;損益表訖日,傳票科目,M172,傳票專案,損益表專案))),0)</f>
        <v>0</v>
      </c>
    </row>
    <row r="173" spans="1:18">
      <c r="A173" s="211" t="str">
        <f t="shared" ca="1" si="28"/>
        <v xml:space="preserve"> </v>
      </c>
      <c r="B173" s="193" t="b">
        <f t="shared" si="27"/>
        <v>0</v>
      </c>
      <c r="C173" s="144" t="s">
        <v>267</v>
      </c>
      <c r="D173" s="144" t="s">
        <v>267</v>
      </c>
      <c r="E173" s="144" t="s">
        <v>267</v>
      </c>
      <c r="F173" s="144" t="s">
        <v>267</v>
      </c>
      <c r="G173" s="145" t="str">
        <f t="shared" ca="1" si="36"/>
        <v xml:space="preserve"> </v>
      </c>
      <c r="H173" s="145" t="b">
        <f t="shared" si="41"/>
        <v>0</v>
      </c>
      <c r="I173" s="147" t="str">
        <f ca="1">IF(J173,COUNTIF(OFFSET(J173,ROW()*-1+3,,ROW()-2),TRUE)," ")</f>
        <v xml:space="preserve"> </v>
      </c>
      <c r="J173" s="147" t="b">
        <f t="shared" si="29"/>
        <v>0</v>
      </c>
      <c r="K173" s="147" t="str">
        <f ca="1">IF(L173,COUNTIF(OFFSET(L173,ROW()*-1+3,,ROW()-2),TRUE)," ")</f>
        <v xml:space="preserve"> </v>
      </c>
      <c r="L173" s="147" t="b">
        <f t="shared" si="30"/>
        <v>0</v>
      </c>
      <c r="M173" s="226">
        <v>5400</v>
      </c>
      <c r="N173" s="191"/>
      <c r="O173" s="227" t="s">
        <v>132</v>
      </c>
      <c r="P173" s="191" t="s">
        <v>11</v>
      </c>
      <c r="Q173" s="131">
        <f>IF(N173="Y",IF($P173="借",SUMIFS(傳票借方,傳票日期,"&lt;="&amp;資產負債表日,傳票科目,M173)-SUMIFS(傳票貸方,傳票日期,"&lt;="&amp;資產負債表日,傳票科目,M173),SUMIFS(傳票貸方,傳票日期,"&lt;="&amp;資產負債表日,傳票科目,M173)-SUMIFS(傳票借方,傳票日期,"&lt;="&amp;資產負債表日,傳票科目,M173)),0)</f>
        <v>0</v>
      </c>
      <c r="R173" s="131">
        <f>IF(N173="Y",IF(損益表專案="全部",IF($P173="借", SUMIFS(傳票借方,傳票日期,"&gt;="&amp;損益表起日,傳票日期,"&lt;="&amp;損益表訖日,傳票科目,M173)-SUMIFS(傳票貸方,傳票日期,"&gt;="&amp;損益表起日,傳票日期,"&lt;="&amp;損益表訖日,傳票科目,M173), SUMIFS(傳票貸方,傳票日期,"&gt;="&amp;損益表起日,傳票日期,"&lt;="&amp;損益表訖日,傳票科目,M173)-SUMIFS(傳票借方,傳票日期,"&gt;="&amp;損益表起日,傳票日期,"&lt;="&amp;損益表訖日,傳票科目,M173)),
IF($P173="借", SUMIFS(傳票借方,傳票日期,"&gt;="&amp;損益表起日,傳票日期,"&lt;="&amp;損益表訖日,傳票科目,M173,傳票專案,損益表專案)-SUMIFS(傳票貸方,傳票日期,"&gt;="&amp;損益表起日,傳票日期,"&lt;="&amp;損益表訖日,傳票科目,M173,傳票專案,損益表專案), SUMIFS(傳票貸方,傳票日期,"&gt;="&amp;損益表起日,傳票日期,"&lt;="&amp;損益表訖日,傳票科目,M173,傳票專案,損益表專案)-SUMIFS(傳票借方,傳票日期,"&gt;="&amp;損益表起日,傳票日期,"&lt;="&amp;損益表訖日,傳票科目,M173,傳票專案,損益表專案))),0)</f>
        <v>0</v>
      </c>
    </row>
    <row r="174" spans="1:18" ht="17" customHeight="1">
      <c r="A174" s="211" t="s">
        <v>335</v>
      </c>
      <c r="B174" s="193" t="s">
        <v>379</v>
      </c>
      <c r="C174" s="144" t="s">
        <v>267</v>
      </c>
      <c r="D174" s="144" t="s">
        <v>267</v>
      </c>
      <c r="E174" s="144" t="s">
        <v>267</v>
      </c>
      <c r="F174" s="144" t="s">
        <v>267</v>
      </c>
      <c r="G174" s="145" t="str">
        <f t="shared" ca="1" si="36"/>
        <v xml:space="preserve"> </v>
      </c>
      <c r="H174" s="145" t="b">
        <f t="shared" si="41"/>
        <v>0</v>
      </c>
      <c r="I174" s="147" t="s">
        <v>267</v>
      </c>
      <c r="J174" s="147" t="s">
        <v>267</v>
      </c>
      <c r="K174" s="147" t="s">
        <v>267</v>
      </c>
      <c r="L174" s="147" t="s">
        <v>267</v>
      </c>
      <c r="N174" s="104"/>
      <c r="O174" s="100" t="s">
        <v>256</v>
      </c>
      <c r="Q174" s="131">
        <f>SUMIF(P170:P173,"借",Q170:Q173)-SUMIF(P170:P173,"貸",Q170:Q173)</f>
        <v>0</v>
      </c>
      <c r="R174" s="131">
        <f>SUMIF(P170:P173,"借",R170:R173)-SUMIF(P170:P173,"貸",R170:R173)</f>
        <v>0</v>
      </c>
    </row>
    <row r="175" spans="1:18" ht="17" hidden="1" customHeight="1">
      <c r="A175" s="211" t="s">
        <v>335</v>
      </c>
      <c r="B175" s="193" t="b">
        <f t="shared" si="27"/>
        <v>0</v>
      </c>
      <c r="C175" s="144" t="s">
        <v>267</v>
      </c>
      <c r="D175" s="144" t="s">
        <v>267</v>
      </c>
      <c r="E175" s="144" t="s">
        <v>267</v>
      </c>
      <c r="F175" s="144" t="s">
        <v>267</v>
      </c>
      <c r="G175" s="145" t="str">
        <f t="shared" ca="1" si="36"/>
        <v xml:space="preserve"> </v>
      </c>
      <c r="H175" s="145" t="b">
        <f>H174</f>
        <v>0</v>
      </c>
      <c r="I175" s="147" t="s">
        <v>267</v>
      </c>
      <c r="J175" s="147" t="s">
        <v>267</v>
      </c>
      <c r="K175" s="147" t="s">
        <v>267</v>
      </c>
      <c r="L175" s="147" t="s">
        <v>267</v>
      </c>
      <c r="N175" s="104"/>
      <c r="O175" s="100" t="s">
        <v>333</v>
      </c>
      <c r="Q175" s="131"/>
      <c r="R175" s="131"/>
    </row>
    <row r="176" spans="1:18" ht="17" customHeight="1">
      <c r="A176" s="211" t="s">
        <v>335</v>
      </c>
      <c r="B176" s="193" t="s">
        <v>379</v>
      </c>
      <c r="C176" s="144" t="s">
        <v>267</v>
      </c>
      <c r="D176" s="144" t="s">
        <v>267</v>
      </c>
      <c r="E176" s="144" t="s">
        <v>267</v>
      </c>
      <c r="F176" s="144" t="s">
        <v>267</v>
      </c>
      <c r="G176" s="145">
        <f t="shared" ca="1" si="36"/>
        <v>5</v>
      </c>
      <c r="H176" s="145" t="b">
        <f t="shared" si="41"/>
        <v>1</v>
      </c>
      <c r="I176" s="147" t="s">
        <v>267</v>
      </c>
      <c r="J176" s="147" t="s">
        <v>267</v>
      </c>
      <c r="K176" s="147" t="s">
        <v>267</v>
      </c>
      <c r="L176" s="147" t="s">
        <v>267</v>
      </c>
      <c r="N176" s="104"/>
      <c r="O176" s="100" t="s">
        <v>136</v>
      </c>
      <c r="Q176" s="131">
        <f>Q167-Q174</f>
        <v>0</v>
      </c>
      <c r="R176" s="131">
        <f>R167-R174</f>
        <v>6000</v>
      </c>
    </row>
    <row r="177" spans="1:18" ht="17" hidden="1" customHeight="1">
      <c r="A177" s="211" t="s">
        <v>335</v>
      </c>
      <c r="B177" s="193" t="b">
        <f t="shared" si="27"/>
        <v>0</v>
      </c>
      <c r="C177" s="144" t="s">
        <v>267</v>
      </c>
      <c r="D177" s="144" t="s">
        <v>267</v>
      </c>
      <c r="E177" s="144" t="s">
        <v>267</v>
      </c>
      <c r="F177" s="144" t="s">
        <v>267</v>
      </c>
      <c r="G177" s="145">
        <f ca="1">IF(H177,COUNTIF(OFFSET(H177,ROW()*-1+3,,ROW()-2),TRUE)," ")</f>
        <v>6</v>
      </c>
      <c r="H177" s="145" t="b">
        <f>H176</f>
        <v>1</v>
      </c>
      <c r="I177" s="147" t="s">
        <v>267</v>
      </c>
      <c r="J177" s="147" t="s">
        <v>267</v>
      </c>
      <c r="K177" s="147" t="s">
        <v>267</v>
      </c>
      <c r="L177" s="147" t="s">
        <v>267</v>
      </c>
      <c r="N177" s="104"/>
      <c r="O177" s="100" t="s">
        <v>333</v>
      </c>
      <c r="Q177" s="131"/>
      <c r="R177" s="131"/>
    </row>
    <row r="178" spans="1:18" ht="17" customHeight="1">
      <c r="A178" s="211" t="s">
        <v>335</v>
      </c>
      <c r="B178" s="193" t="s">
        <v>379</v>
      </c>
      <c r="C178" s="144" t="s">
        <v>267</v>
      </c>
      <c r="D178" s="144" t="s">
        <v>267</v>
      </c>
      <c r="E178" s="144" t="s">
        <v>267</v>
      </c>
      <c r="F178" s="144" t="s">
        <v>267</v>
      </c>
      <c r="G178" s="145">
        <f t="shared" ca="1" si="36"/>
        <v>7</v>
      </c>
      <c r="H178" s="145" t="b">
        <f>H232</f>
        <v>1</v>
      </c>
      <c r="I178" s="147" t="s">
        <v>267</v>
      </c>
      <c r="J178" s="147" t="s">
        <v>267</v>
      </c>
      <c r="K178" s="147" t="s">
        <v>267</v>
      </c>
      <c r="L178" s="147" t="s">
        <v>267</v>
      </c>
      <c r="N178" s="104"/>
      <c r="O178" s="100" t="s">
        <v>133</v>
      </c>
      <c r="Q178" s="131"/>
      <c r="R178" s="131"/>
    </row>
    <row r="179" spans="1:18">
      <c r="A179" s="211">
        <f t="shared" ca="1" si="28"/>
        <v>31</v>
      </c>
      <c r="B179" s="193" t="b">
        <f t="shared" si="27"/>
        <v>1</v>
      </c>
      <c r="C179" s="144" t="s">
        <v>267</v>
      </c>
      <c r="D179" s="144" t="s">
        <v>267</v>
      </c>
      <c r="E179" s="144" t="s">
        <v>267</v>
      </c>
      <c r="F179" s="144" t="s">
        <v>267</v>
      </c>
      <c r="G179" s="145" t="str">
        <f t="shared" ca="1" si="36"/>
        <v xml:space="preserve"> </v>
      </c>
      <c r="H179" s="145" t="b">
        <f t="shared" si="41"/>
        <v>0</v>
      </c>
      <c r="I179" s="147" t="str">
        <f t="shared" ref="I179:I231" ca="1" si="42">IF(J179,COUNTIF(OFFSET(J179,ROW()*-1+3,,ROW()-2),TRUE)," ")</f>
        <v xml:space="preserve"> </v>
      </c>
      <c r="J179" s="147" t="b">
        <f t="shared" si="29"/>
        <v>0</v>
      </c>
      <c r="K179" s="147" t="str">
        <f t="shared" ref="K179:K231" ca="1" si="43">IF(L179,COUNTIF(OFFSET(L179,ROW()*-1+3,,ROW()-2),TRUE)," ")</f>
        <v xml:space="preserve"> </v>
      </c>
      <c r="L179" s="147" t="b">
        <f t="shared" si="30"/>
        <v>0</v>
      </c>
      <c r="M179" s="226">
        <v>6010</v>
      </c>
      <c r="N179" s="191" t="s">
        <v>248</v>
      </c>
      <c r="O179" s="227" t="s">
        <v>54</v>
      </c>
      <c r="P179" s="191" t="s">
        <v>11</v>
      </c>
      <c r="Q179" s="131">
        <f t="shared" ref="Q179:Q210" si="44">IF(N179="Y",IF($P179="借",SUMIFS(傳票借方,傳票日期,"&lt;="&amp;資產負債表日,傳票科目,M179)-SUMIFS(傳票貸方,傳票日期,"&lt;="&amp;資產負債表日,傳票科目,M179),SUMIFS(傳票貸方,傳票日期,"&lt;="&amp;資產負債表日,傳票科目,M179)-SUMIFS(傳票借方,傳票日期,"&lt;="&amp;資產負債表日,傳票科目,M179)),0)</f>
        <v>0</v>
      </c>
      <c r="R179" s="131">
        <f t="shared" ref="R179:R210" si="45">IF(N179="Y",IF(損益表專案="全部",IF($P179="借", SUMIFS(傳票借方,傳票日期,"&gt;="&amp;損益表起日,傳票日期,"&lt;="&amp;損益表訖日,傳票科目,M179)-SUMIFS(傳票貸方,傳票日期,"&gt;="&amp;損益表起日,傳票日期,"&lt;="&amp;損益表訖日,傳票科目,M179), SUMIFS(傳票貸方,傳票日期,"&gt;="&amp;損益表起日,傳票日期,"&lt;="&amp;損益表訖日,傳票科目,M179)-SUMIFS(傳票借方,傳票日期,"&gt;="&amp;損益表起日,傳票日期,"&lt;="&amp;損益表訖日,傳票科目,M179)),
IF($P179="借", SUMIFS(傳票借方,傳票日期,"&gt;="&amp;損益表起日,傳票日期,"&lt;="&amp;損益表訖日,傳票科目,M179,傳票專案,損益表專案)-SUMIFS(傳票貸方,傳票日期,"&gt;="&amp;損益表起日,傳票日期,"&lt;="&amp;損益表訖日,傳票科目,M179,傳票專案,損益表專案), SUMIFS(傳票貸方,傳票日期,"&gt;="&amp;損益表起日,傳票日期,"&lt;="&amp;損益表訖日,傳票科目,M179,傳票專案,損益表專案)-SUMIFS(傳票借方,傳票日期,"&gt;="&amp;損益表起日,傳票日期,"&lt;="&amp;損益表訖日,傳票科目,M179,傳票專案,損益表專案))),0)</f>
        <v>0</v>
      </c>
    </row>
    <row r="180" spans="1:18">
      <c r="A180" s="211">
        <f t="shared" ca="1" si="28"/>
        <v>32</v>
      </c>
      <c r="B180" s="193" t="b">
        <f t="shared" si="27"/>
        <v>1</v>
      </c>
      <c r="C180" s="144" t="s">
        <v>267</v>
      </c>
      <c r="D180" s="144" t="s">
        <v>267</v>
      </c>
      <c r="E180" s="144" t="s">
        <v>267</v>
      </c>
      <c r="F180" s="144" t="s">
        <v>267</v>
      </c>
      <c r="G180" s="145" t="str">
        <f t="shared" ca="1" si="36"/>
        <v xml:space="preserve"> </v>
      </c>
      <c r="H180" s="145" t="b">
        <f t="shared" si="41"/>
        <v>0</v>
      </c>
      <c r="I180" s="147" t="str">
        <f t="shared" ca="1" si="42"/>
        <v xml:space="preserve"> </v>
      </c>
      <c r="J180" s="147" t="b">
        <f t="shared" si="29"/>
        <v>0</v>
      </c>
      <c r="K180" s="147" t="str">
        <f t="shared" ca="1" si="43"/>
        <v xml:space="preserve"> </v>
      </c>
      <c r="L180" s="147" t="b">
        <f t="shared" si="30"/>
        <v>0</v>
      </c>
      <c r="M180" s="226">
        <v>6020</v>
      </c>
      <c r="N180" s="191" t="s">
        <v>248</v>
      </c>
      <c r="O180" s="227" t="s">
        <v>55</v>
      </c>
      <c r="P180" s="191" t="s">
        <v>11</v>
      </c>
      <c r="Q180" s="131">
        <f t="shared" si="44"/>
        <v>0</v>
      </c>
      <c r="R180" s="131">
        <f t="shared" si="45"/>
        <v>0</v>
      </c>
    </row>
    <row r="181" spans="1:18">
      <c r="A181" s="211">
        <f t="shared" ca="1" si="28"/>
        <v>33</v>
      </c>
      <c r="B181" s="193" t="b">
        <f t="shared" si="27"/>
        <v>1</v>
      </c>
      <c r="C181" s="144" t="s">
        <v>267</v>
      </c>
      <c r="D181" s="144" t="s">
        <v>267</v>
      </c>
      <c r="E181" s="144" t="s">
        <v>267</v>
      </c>
      <c r="F181" s="144" t="s">
        <v>267</v>
      </c>
      <c r="G181" s="145" t="str">
        <f t="shared" ca="1" si="36"/>
        <v xml:space="preserve"> </v>
      </c>
      <c r="H181" s="145" t="b">
        <f t="shared" si="41"/>
        <v>0</v>
      </c>
      <c r="I181" s="147" t="str">
        <f t="shared" ca="1" si="42"/>
        <v xml:space="preserve"> </v>
      </c>
      <c r="J181" s="147" t="b">
        <f t="shared" si="29"/>
        <v>0</v>
      </c>
      <c r="K181" s="147" t="str">
        <f t="shared" ca="1" si="43"/>
        <v xml:space="preserve"> </v>
      </c>
      <c r="L181" s="147" t="b">
        <f t="shared" si="30"/>
        <v>0</v>
      </c>
      <c r="M181" s="226">
        <v>6030</v>
      </c>
      <c r="N181" s="191" t="s">
        <v>248</v>
      </c>
      <c r="O181" s="227" t="s">
        <v>56</v>
      </c>
      <c r="P181" s="191" t="s">
        <v>11</v>
      </c>
      <c r="Q181" s="131">
        <f t="shared" si="44"/>
        <v>0</v>
      </c>
      <c r="R181" s="131">
        <f t="shared" si="45"/>
        <v>0</v>
      </c>
    </row>
    <row r="182" spans="1:18">
      <c r="A182" s="211">
        <f t="shared" ca="1" si="28"/>
        <v>34</v>
      </c>
      <c r="B182" s="193" t="b">
        <f t="shared" si="27"/>
        <v>1</v>
      </c>
      <c r="C182" s="144" t="s">
        <v>267</v>
      </c>
      <c r="D182" s="144" t="s">
        <v>267</v>
      </c>
      <c r="E182" s="144" t="s">
        <v>267</v>
      </c>
      <c r="F182" s="144" t="s">
        <v>267</v>
      </c>
      <c r="G182" s="145">
        <f t="shared" ca="1" si="36"/>
        <v>8</v>
      </c>
      <c r="H182" s="145" t="b">
        <f t="shared" si="41"/>
        <v>1</v>
      </c>
      <c r="I182" s="147" t="str">
        <f t="shared" ca="1" si="42"/>
        <v xml:space="preserve"> </v>
      </c>
      <c r="J182" s="147" t="b">
        <f t="shared" si="29"/>
        <v>0</v>
      </c>
      <c r="K182" s="147" t="str">
        <f t="shared" ca="1" si="43"/>
        <v xml:space="preserve"> </v>
      </c>
      <c r="L182" s="147" t="b">
        <f t="shared" si="30"/>
        <v>0</v>
      </c>
      <c r="M182" s="226">
        <v>6040</v>
      </c>
      <c r="N182" s="191" t="s">
        <v>248</v>
      </c>
      <c r="O182" s="227" t="s">
        <v>57</v>
      </c>
      <c r="P182" s="191" t="s">
        <v>11</v>
      </c>
      <c r="Q182" s="131">
        <f t="shared" si="44"/>
        <v>0</v>
      </c>
      <c r="R182" s="131">
        <f t="shared" si="45"/>
        <v>250</v>
      </c>
    </row>
    <row r="183" spans="1:18">
      <c r="A183" s="211">
        <f t="shared" ca="1" si="28"/>
        <v>35</v>
      </c>
      <c r="B183" s="193" t="b">
        <f t="shared" si="27"/>
        <v>1</v>
      </c>
      <c r="C183" s="144" t="s">
        <v>267</v>
      </c>
      <c r="D183" s="144" t="s">
        <v>267</v>
      </c>
      <c r="E183" s="144" t="s">
        <v>267</v>
      </c>
      <c r="F183" s="144" t="s">
        <v>267</v>
      </c>
      <c r="G183" s="145" t="str">
        <f t="shared" ca="1" si="36"/>
        <v xml:space="preserve"> </v>
      </c>
      <c r="H183" s="145" t="b">
        <f t="shared" si="41"/>
        <v>0</v>
      </c>
      <c r="I183" s="147" t="str">
        <f t="shared" ca="1" si="42"/>
        <v xml:space="preserve"> </v>
      </c>
      <c r="J183" s="147" t="b">
        <f t="shared" si="29"/>
        <v>0</v>
      </c>
      <c r="K183" s="147" t="str">
        <f t="shared" ca="1" si="43"/>
        <v xml:space="preserve"> </v>
      </c>
      <c r="L183" s="147" t="b">
        <f t="shared" si="30"/>
        <v>0</v>
      </c>
      <c r="M183" s="226">
        <v>6050</v>
      </c>
      <c r="N183" s="191" t="s">
        <v>248</v>
      </c>
      <c r="O183" s="227" t="s">
        <v>58</v>
      </c>
      <c r="P183" s="191" t="s">
        <v>11</v>
      </c>
      <c r="Q183" s="131">
        <f t="shared" si="44"/>
        <v>0</v>
      </c>
      <c r="R183" s="131">
        <f t="shared" si="45"/>
        <v>0</v>
      </c>
    </row>
    <row r="184" spans="1:18">
      <c r="A184" s="211">
        <f t="shared" ca="1" si="28"/>
        <v>36</v>
      </c>
      <c r="B184" s="193" t="b">
        <f t="shared" si="27"/>
        <v>1</v>
      </c>
      <c r="C184" s="144" t="s">
        <v>267</v>
      </c>
      <c r="D184" s="144" t="s">
        <v>267</v>
      </c>
      <c r="E184" s="144" t="s">
        <v>267</v>
      </c>
      <c r="F184" s="144" t="s">
        <v>267</v>
      </c>
      <c r="G184" s="145" t="str">
        <f t="shared" ca="1" si="36"/>
        <v xml:space="preserve"> </v>
      </c>
      <c r="H184" s="145" t="b">
        <f t="shared" si="41"/>
        <v>0</v>
      </c>
      <c r="I184" s="147" t="str">
        <f t="shared" ca="1" si="42"/>
        <v xml:space="preserve"> </v>
      </c>
      <c r="J184" s="147" t="b">
        <f t="shared" si="29"/>
        <v>0</v>
      </c>
      <c r="K184" s="147" t="str">
        <f t="shared" ca="1" si="43"/>
        <v xml:space="preserve"> </v>
      </c>
      <c r="L184" s="147" t="b">
        <f t="shared" si="30"/>
        <v>0</v>
      </c>
      <c r="M184" s="226">
        <v>6060</v>
      </c>
      <c r="N184" s="191" t="s">
        <v>248</v>
      </c>
      <c r="O184" s="227" t="s">
        <v>59</v>
      </c>
      <c r="P184" s="191" t="s">
        <v>11</v>
      </c>
      <c r="Q184" s="131">
        <f t="shared" si="44"/>
        <v>0</v>
      </c>
      <c r="R184" s="131">
        <f t="shared" si="45"/>
        <v>0</v>
      </c>
    </row>
    <row r="185" spans="1:18">
      <c r="A185" s="211">
        <f t="shared" ca="1" si="28"/>
        <v>37</v>
      </c>
      <c r="B185" s="193" t="b">
        <f t="shared" si="27"/>
        <v>1</v>
      </c>
      <c r="C185" s="144" t="s">
        <v>267</v>
      </c>
      <c r="D185" s="144" t="s">
        <v>267</v>
      </c>
      <c r="E185" s="144" t="s">
        <v>267</v>
      </c>
      <c r="F185" s="144" t="s">
        <v>267</v>
      </c>
      <c r="G185" s="145" t="str">
        <f t="shared" ca="1" si="36"/>
        <v xml:space="preserve"> </v>
      </c>
      <c r="H185" s="145" t="b">
        <f t="shared" si="41"/>
        <v>0</v>
      </c>
      <c r="I185" s="147" t="str">
        <f t="shared" ca="1" si="42"/>
        <v xml:space="preserve"> </v>
      </c>
      <c r="J185" s="147" t="b">
        <f t="shared" si="29"/>
        <v>0</v>
      </c>
      <c r="K185" s="147" t="str">
        <f t="shared" ca="1" si="43"/>
        <v xml:space="preserve"> </v>
      </c>
      <c r="L185" s="147" t="b">
        <f t="shared" si="30"/>
        <v>0</v>
      </c>
      <c r="M185" s="226">
        <v>6070</v>
      </c>
      <c r="N185" s="191" t="s">
        <v>248</v>
      </c>
      <c r="O185" s="227" t="s">
        <v>60</v>
      </c>
      <c r="P185" s="191" t="s">
        <v>11</v>
      </c>
      <c r="Q185" s="131">
        <f t="shared" si="44"/>
        <v>0</v>
      </c>
      <c r="R185" s="131">
        <f t="shared" si="45"/>
        <v>0</v>
      </c>
    </row>
    <row r="186" spans="1:18">
      <c r="A186" s="211">
        <f t="shared" ca="1" si="28"/>
        <v>38</v>
      </c>
      <c r="B186" s="193" t="b">
        <f t="shared" si="27"/>
        <v>1</v>
      </c>
      <c r="C186" s="144" t="s">
        <v>267</v>
      </c>
      <c r="D186" s="144" t="s">
        <v>267</v>
      </c>
      <c r="E186" s="144" t="s">
        <v>267</v>
      </c>
      <c r="F186" s="144" t="s">
        <v>267</v>
      </c>
      <c r="G186" s="145" t="str">
        <f t="shared" ca="1" si="36"/>
        <v xml:space="preserve"> </v>
      </c>
      <c r="H186" s="145" t="b">
        <f t="shared" si="41"/>
        <v>0</v>
      </c>
      <c r="I186" s="147" t="str">
        <f t="shared" ca="1" si="42"/>
        <v xml:space="preserve"> </v>
      </c>
      <c r="J186" s="147" t="b">
        <f t="shared" si="29"/>
        <v>0</v>
      </c>
      <c r="K186" s="147" t="str">
        <f t="shared" ca="1" si="43"/>
        <v xml:space="preserve"> </v>
      </c>
      <c r="L186" s="147" t="b">
        <f t="shared" si="30"/>
        <v>0</v>
      </c>
      <c r="M186" s="226">
        <v>6080</v>
      </c>
      <c r="N186" s="191" t="s">
        <v>248</v>
      </c>
      <c r="O186" s="227" t="s">
        <v>61</v>
      </c>
      <c r="P186" s="191" t="s">
        <v>11</v>
      </c>
      <c r="Q186" s="131">
        <f t="shared" si="44"/>
        <v>0</v>
      </c>
      <c r="R186" s="131">
        <f t="shared" si="45"/>
        <v>0</v>
      </c>
    </row>
    <row r="187" spans="1:18">
      <c r="A187" s="211">
        <f t="shared" ca="1" si="28"/>
        <v>39</v>
      </c>
      <c r="B187" s="193" t="b">
        <f t="shared" si="27"/>
        <v>1</v>
      </c>
      <c r="C187" s="144" t="s">
        <v>267</v>
      </c>
      <c r="D187" s="144" t="s">
        <v>267</v>
      </c>
      <c r="E187" s="144" t="s">
        <v>267</v>
      </c>
      <c r="F187" s="144" t="s">
        <v>267</v>
      </c>
      <c r="G187" s="145" t="str">
        <f t="shared" ca="1" si="36"/>
        <v xml:space="preserve"> </v>
      </c>
      <c r="H187" s="145" t="b">
        <f t="shared" si="41"/>
        <v>0</v>
      </c>
      <c r="I187" s="147" t="str">
        <f t="shared" ca="1" si="42"/>
        <v xml:space="preserve"> </v>
      </c>
      <c r="J187" s="147" t="b">
        <f t="shared" si="29"/>
        <v>0</v>
      </c>
      <c r="K187" s="147" t="str">
        <f t="shared" ca="1" si="43"/>
        <v xml:space="preserve"> </v>
      </c>
      <c r="L187" s="147" t="b">
        <f t="shared" si="30"/>
        <v>0</v>
      </c>
      <c r="M187" s="226">
        <v>6090</v>
      </c>
      <c r="N187" s="191" t="s">
        <v>248</v>
      </c>
      <c r="O187" s="227" t="s">
        <v>62</v>
      </c>
      <c r="P187" s="191" t="s">
        <v>11</v>
      </c>
      <c r="Q187" s="131">
        <f t="shared" si="44"/>
        <v>0</v>
      </c>
      <c r="R187" s="131">
        <f t="shared" si="45"/>
        <v>0</v>
      </c>
    </row>
    <row r="188" spans="1:18">
      <c r="A188" s="211">
        <f t="shared" ca="1" si="28"/>
        <v>40</v>
      </c>
      <c r="B188" s="193" t="b">
        <f t="shared" si="27"/>
        <v>1</v>
      </c>
      <c r="C188" s="144" t="s">
        <v>267</v>
      </c>
      <c r="D188" s="144" t="s">
        <v>267</v>
      </c>
      <c r="E188" s="144" t="s">
        <v>267</v>
      </c>
      <c r="F188" s="144" t="s">
        <v>267</v>
      </c>
      <c r="G188" s="145" t="str">
        <f t="shared" ca="1" si="36"/>
        <v xml:space="preserve"> </v>
      </c>
      <c r="H188" s="145" t="b">
        <f t="shared" si="41"/>
        <v>0</v>
      </c>
      <c r="I188" s="147" t="str">
        <f t="shared" ca="1" si="42"/>
        <v xml:space="preserve"> </v>
      </c>
      <c r="J188" s="147" t="b">
        <f t="shared" si="29"/>
        <v>0</v>
      </c>
      <c r="K188" s="147" t="str">
        <f t="shared" ca="1" si="43"/>
        <v xml:space="preserve"> </v>
      </c>
      <c r="L188" s="147" t="b">
        <f t="shared" si="30"/>
        <v>0</v>
      </c>
      <c r="M188" s="226">
        <v>6100</v>
      </c>
      <c r="N188" s="191" t="s">
        <v>248</v>
      </c>
      <c r="O188" s="227" t="s">
        <v>63</v>
      </c>
      <c r="P188" s="191" t="s">
        <v>11</v>
      </c>
      <c r="Q188" s="131">
        <f t="shared" si="44"/>
        <v>0</v>
      </c>
      <c r="R188" s="131">
        <f t="shared" si="45"/>
        <v>0</v>
      </c>
    </row>
    <row r="189" spans="1:18">
      <c r="A189" s="211">
        <f t="shared" ca="1" si="28"/>
        <v>41</v>
      </c>
      <c r="B189" s="193" t="b">
        <f t="shared" si="27"/>
        <v>1</v>
      </c>
      <c r="C189" s="144" t="s">
        <v>267</v>
      </c>
      <c r="D189" s="144" t="s">
        <v>267</v>
      </c>
      <c r="E189" s="144" t="s">
        <v>267</v>
      </c>
      <c r="F189" s="144" t="s">
        <v>267</v>
      </c>
      <c r="G189" s="145" t="str">
        <f t="shared" ca="1" si="36"/>
        <v xml:space="preserve"> </v>
      </c>
      <c r="H189" s="145" t="b">
        <f t="shared" si="41"/>
        <v>0</v>
      </c>
      <c r="I189" s="147" t="str">
        <f t="shared" ca="1" si="42"/>
        <v xml:space="preserve"> </v>
      </c>
      <c r="J189" s="147" t="b">
        <f t="shared" si="29"/>
        <v>0</v>
      </c>
      <c r="K189" s="147" t="str">
        <f t="shared" ca="1" si="43"/>
        <v xml:space="preserve"> </v>
      </c>
      <c r="L189" s="147" t="b">
        <f t="shared" si="30"/>
        <v>0</v>
      </c>
      <c r="M189" s="226">
        <v>6110</v>
      </c>
      <c r="N189" s="191" t="s">
        <v>248</v>
      </c>
      <c r="O189" s="227" t="s">
        <v>64</v>
      </c>
      <c r="P189" s="191" t="s">
        <v>11</v>
      </c>
      <c r="Q189" s="131">
        <f t="shared" si="44"/>
        <v>0</v>
      </c>
      <c r="R189" s="131">
        <f t="shared" si="45"/>
        <v>0</v>
      </c>
    </row>
    <row r="190" spans="1:18">
      <c r="A190" s="211">
        <f t="shared" ca="1" si="28"/>
        <v>42</v>
      </c>
      <c r="B190" s="193" t="b">
        <f t="shared" si="27"/>
        <v>1</v>
      </c>
      <c r="C190" s="144" t="s">
        <v>267</v>
      </c>
      <c r="D190" s="144" t="s">
        <v>267</v>
      </c>
      <c r="E190" s="144" t="s">
        <v>267</v>
      </c>
      <c r="F190" s="144" t="s">
        <v>267</v>
      </c>
      <c r="G190" s="145" t="str">
        <f t="shared" ca="1" si="36"/>
        <v xml:space="preserve"> </v>
      </c>
      <c r="H190" s="145" t="b">
        <f t="shared" si="41"/>
        <v>0</v>
      </c>
      <c r="I190" s="147" t="str">
        <f t="shared" ca="1" si="42"/>
        <v xml:space="preserve"> </v>
      </c>
      <c r="J190" s="147" t="b">
        <f t="shared" si="29"/>
        <v>0</v>
      </c>
      <c r="K190" s="147" t="str">
        <f t="shared" ca="1" si="43"/>
        <v xml:space="preserve"> </v>
      </c>
      <c r="L190" s="147" t="b">
        <f t="shared" si="30"/>
        <v>0</v>
      </c>
      <c r="M190" s="226">
        <v>6120</v>
      </c>
      <c r="N190" s="191" t="s">
        <v>248</v>
      </c>
      <c r="O190" s="227" t="s">
        <v>65</v>
      </c>
      <c r="P190" s="191" t="s">
        <v>11</v>
      </c>
      <c r="Q190" s="131">
        <f t="shared" si="44"/>
        <v>0</v>
      </c>
      <c r="R190" s="131">
        <f t="shared" si="45"/>
        <v>0</v>
      </c>
    </row>
    <row r="191" spans="1:18">
      <c r="A191" s="211">
        <f t="shared" ca="1" si="28"/>
        <v>43</v>
      </c>
      <c r="B191" s="193" t="b">
        <f t="shared" si="27"/>
        <v>1</v>
      </c>
      <c r="C191" s="144" t="s">
        <v>267</v>
      </c>
      <c r="D191" s="144" t="s">
        <v>267</v>
      </c>
      <c r="E191" s="144" t="s">
        <v>267</v>
      </c>
      <c r="F191" s="144" t="s">
        <v>267</v>
      </c>
      <c r="G191" s="145" t="str">
        <f t="shared" ca="1" si="36"/>
        <v xml:space="preserve"> </v>
      </c>
      <c r="H191" s="145" t="b">
        <f t="shared" si="41"/>
        <v>0</v>
      </c>
      <c r="I191" s="147" t="str">
        <f t="shared" ca="1" si="42"/>
        <v xml:space="preserve"> </v>
      </c>
      <c r="J191" s="147" t="b">
        <f t="shared" si="29"/>
        <v>0</v>
      </c>
      <c r="K191" s="147" t="str">
        <f t="shared" ca="1" si="43"/>
        <v xml:space="preserve"> </v>
      </c>
      <c r="L191" s="147" t="b">
        <f t="shared" si="30"/>
        <v>0</v>
      </c>
      <c r="M191" s="226">
        <v>6130</v>
      </c>
      <c r="N191" s="191" t="s">
        <v>248</v>
      </c>
      <c r="O191" s="227" t="s">
        <v>66</v>
      </c>
      <c r="P191" s="191" t="s">
        <v>11</v>
      </c>
      <c r="Q191" s="131">
        <f t="shared" si="44"/>
        <v>0</v>
      </c>
      <c r="R191" s="131">
        <f t="shared" si="45"/>
        <v>0</v>
      </c>
    </row>
    <row r="192" spans="1:18">
      <c r="A192" s="211" t="str">
        <f t="shared" ca="1" si="28"/>
        <v xml:space="preserve"> </v>
      </c>
      <c r="B192" s="193" t="b">
        <f t="shared" si="27"/>
        <v>0</v>
      </c>
      <c r="C192" s="144" t="s">
        <v>267</v>
      </c>
      <c r="D192" s="144" t="s">
        <v>267</v>
      </c>
      <c r="E192" s="144" t="s">
        <v>267</v>
      </c>
      <c r="F192" s="144" t="s">
        <v>267</v>
      </c>
      <c r="G192" s="145" t="str">
        <f t="shared" ca="1" si="36"/>
        <v xml:space="preserve"> </v>
      </c>
      <c r="H192" s="145" t="b">
        <f t="shared" si="41"/>
        <v>0</v>
      </c>
      <c r="I192" s="147" t="str">
        <f t="shared" ca="1" si="42"/>
        <v xml:space="preserve"> </v>
      </c>
      <c r="J192" s="147" t="b">
        <f t="shared" si="29"/>
        <v>0</v>
      </c>
      <c r="K192" s="147" t="str">
        <f t="shared" ca="1" si="43"/>
        <v xml:space="preserve"> </v>
      </c>
      <c r="L192" s="147" t="b">
        <f t="shared" si="30"/>
        <v>0</v>
      </c>
      <c r="M192" s="226">
        <v>6140</v>
      </c>
      <c r="N192" s="191"/>
      <c r="O192" s="227" t="s">
        <v>67</v>
      </c>
      <c r="P192" s="191" t="s">
        <v>11</v>
      </c>
      <c r="Q192" s="131">
        <f t="shared" si="44"/>
        <v>0</v>
      </c>
      <c r="R192" s="131">
        <f t="shared" si="45"/>
        <v>0</v>
      </c>
    </row>
    <row r="193" spans="1:18">
      <c r="A193" s="211" t="str">
        <f t="shared" ca="1" si="28"/>
        <v xml:space="preserve"> </v>
      </c>
      <c r="B193" s="193" t="b">
        <f t="shared" si="27"/>
        <v>0</v>
      </c>
      <c r="C193" s="144" t="s">
        <v>267</v>
      </c>
      <c r="D193" s="144" t="s">
        <v>267</v>
      </c>
      <c r="E193" s="144" t="s">
        <v>267</v>
      </c>
      <c r="F193" s="144" t="s">
        <v>267</v>
      </c>
      <c r="G193" s="145" t="str">
        <f t="shared" ca="1" si="36"/>
        <v xml:space="preserve"> </v>
      </c>
      <c r="H193" s="145" t="b">
        <f t="shared" si="41"/>
        <v>0</v>
      </c>
      <c r="I193" s="147" t="str">
        <f t="shared" ca="1" si="42"/>
        <v xml:space="preserve"> </v>
      </c>
      <c r="J193" s="147" t="b">
        <f t="shared" si="29"/>
        <v>0</v>
      </c>
      <c r="K193" s="147" t="str">
        <f t="shared" ca="1" si="43"/>
        <v xml:space="preserve"> </v>
      </c>
      <c r="L193" s="147" t="b">
        <f t="shared" si="30"/>
        <v>0</v>
      </c>
      <c r="M193" s="226">
        <v>6150</v>
      </c>
      <c r="N193" s="191"/>
      <c r="O193" s="227" t="s">
        <v>252</v>
      </c>
      <c r="P193" s="191" t="s">
        <v>11</v>
      </c>
      <c r="Q193" s="131">
        <f t="shared" si="44"/>
        <v>0</v>
      </c>
      <c r="R193" s="131">
        <f t="shared" si="45"/>
        <v>0</v>
      </c>
    </row>
    <row r="194" spans="1:18">
      <c r="A194" s="211" t="str">
        <f t="shared" ca="1" si="28"/>
        <v xml:space="preserve"> </v>
      </c>
      <c r="B194" s="193" t="b">
        <f t="shared" si="27"/>
        <v>0</v>
      </c>
      <c r="C194" s="144" t="s">
        <v>267</v>
      </c>
      <c r="D194" s="144" t="s">
        <v>267</v>
      </c>
      <c r="E194" s="144" t="s">
        <v>267</v>
      </c>
      <c r="F194" s="144" t="s">
        <v>267</v>
      </c>
      <c r="G194" s="145" t="str">
        <f t="shared" ca="1" si="36"/>
        <v xml:space="preserve"> </v>
      </c>
      <c r="H194" s="145" t="b">
        <f t="shared" si="41"/>
        <v>0</v>
      </c>
      <c r="I194" s="147" t="str">
        <f t="shared" ca="1" si="42"/>
        <v xml:space="preserve"> </v>
      </c>
      <c r="J194" s="147" t="b">
        <f t="shared" si="29"/>
        <v>0</v>
      </c>
      <c r="K194" s="147" t="str">
        <f t="shared" ca="1" si="43"/>
        <v xml:space="preserve"> </v>
      </c>
      <c r="L194" s="147" t="b">
        <f t="shared" si="30"/>
        <v>0</v>
      </c>
      <c r="M194" s="226">
        <v>6160</v>
      </c>
      <c r="N194" s="191"/>
      <c r="O194" s="227" t="s">
        <v>68</v>
      </c>
      <c r="P194" s="191" t="s">
        <v>11</v>
      </c>
      <c r="Q194" s="131">
        <f t="shared" si="44"/>
        <v>0</v>
      </c>
      <c r="R194" s="131">
        <f t="shared" si="45"/>
        <v>0</v>
      </c>
    </row>
    <row r="195" spans="1:18">
      <c r="A195" s="211" t="str">
        <f t="shared" ca="1" si="28"/>
        <v xml:space="preserve"> </v>
      </c>
      <c r="B195" s="193" t="b">
        <f t="shared" si="27"/>
        <v>0</v>
      </c>
      <c r="C195" s="144" t="s">
        <v>267</v>
      </c>
      <c r="D195" s="144" t="s">
        <v>267</v>
      </c>
      <c r="E195" s="144" t="s">
        <v>267</v>
      </c>
      <c r="F195" s="144" t="s">
        <v>267</v>
      </c>
      <c r="G195" s="145" t="str">
        <f t="shared" ca="1" si="36"/>
        <v xml:space="preserve"> </v>
      </c>
      <c r="H195" s="145" t="b">
        <f t="shared" si="41"/>
        <v>0</v>
      </c>
      <c r="I195" s="147" t="str">
        <f t="shared" ca="1" si="42"/>
        <v xml:space="preserve"> </v>
      </c>
      <c r="J195" s="147" t="b">
        <f t="shared" si="29"/>
        <v>0</v>
      </c>
      <c r="K195" s="147" t="str">
        <f t="shared" ca="1" si="43"/>
        <v xml:space="preserve"> </v>
      </c>
      <c r="L195" s="147" t="b">
        <f t="shared" si="30"/>
        <v>0</v>
      </c>
      <c r="M195" s="226">
        <v>6170</v>
      </c>
      <c r="N195" s="191"/>
      <c r="O195" s="227" t="s">
        <v>69</v>
      </c>
      <c r="P195" s="191" t="s">
        <v>11</v>
      </c>
      <c r="Q195" s="131">
        <f t="shared" si="44"/>
        <v>0</v>
      </c>
      <c r="R195" s="131">
        <f t="shared" si="45"/>
        <v>0</v>
      </c>
    </row>
    <row r="196" spans="1:18">
      <c r="A196" s="211">
        <f t="shared" ca="1" si="28"/>
        <v>44</v>
      </c>
      <c r="B196" s="193" t="b">
        <f t="shared" si="27"/>
        <v>1</v>
      </c>
      <c r="C196" s="144" t="s">
        <v>267</v>
      </c>
      <c r="D196" s="144" t="s">
        <v>267</v>
      </c>
      <c r="E196" s="144" t="s">
        <v>267</v>
      </c>
      <c r="F196" s="144" t="s">
        <v>267</v>
      </c>
      <c r="G196" s="145" t="str">
        <f t="shared" ca="1" si="36"/>
        <v xml:space="preserve"> </v>
      </c>
      <c r="H196" s="145" t="b">
        <f t="shared" si="41"/>
        <v>0</v>
      </c>
      <c r="I196" s="147" t="str">
        <f t="shared" ca="1" si="42"/>
        <v xml:space="preserve"> </v>
      </c>
      <c r="J196" s="147" t="b">
        <f t="shared" si="29"/>
        <v>0</v>
      </c>
      <c r="K196" s="147" t="str">
        <f t="shared" ca="1" si="43"/>
        <v xml:space="preserve"> </v>
      </c>
      <c r="L196" s="147" t="b">
        <f t="shared" si="30"/>
        <v>0</v>
      </c>
      <c r="M196" s="226">
        <v>6180</v>
      </c>
      <c r="N196" s="191" t="s">
        <v>248</v>
      </c>
      <c r="O196" s="227" t="s">
        <v>70</v>
      </c>
      <c r="P196" s="191" t="s">
        <v>11</v>
      </c>
      <c r="Q196" s="131">
        <f t="shared" si="44"/>
        <v>0</v>
      </c>
      <c r="R196" s="131">
        <f t="shared" si="45"/>
        <v>0</v>
      </c>
    </row>
    <row r="197" spans="1:18">
      <c r="A197" s="211">
        <f t="shared" ca="1" si="28"/>
        <v>45</v>
      </c>
      <c r="B197" s="193" t="b">
        <f t="shared" si="27"/>
        <v>1</v>
      </c>
      <c r="C197" s="144" t="s">
        <v>267</v>
      </c>
      <c r="D197" s="144" t="s">
        <v>267</v>
      </c>
      <c r="E197" s="144" t="s">
        <v>267</v>
      </c>
      <c r="F197" s="144" t="s">
        <v>267</v>
      </c>
      <c r="G197" s="145" t="str">
        <f t="shared" ca="1" si="36"/>
        <v xml:space="preserve"> </v>
      </c>
      <c r="H197" s="145" t="b">
        <f t="shared" si="41"/>
        <v>0</v>
      </c>
      <c r="I197" s="147" t="str">
        <f t="shared" ca="1" si="42"/>
        <v xml:space="preserve"> </v>
      </c>
      <c r="J197" s="147" t="b">
        <f t="shared" si="29"/>
        <v>0</v>
      </c>
      <c r="K197" s="147" t="str">
        <f t="shared" ca="1" si="43"/>
        <v xml:space="preserve"> </v>
      </c>
      <c r="L197" s="147" t="b">
        <f t="shared" si="30"/>
        <v>0</v>
      </c>
      <c r="M197" s="226">
        <v>6190</v>
      </c>
      <c r="N197" s="191" t="s">
        <v>248</v>
      </c>
      <c r="O197" s="227" t="s">
        <v>71</v>
      </c>
      <c r="P197" s="191" t="s">
        <v>11</v>
      </c>
      <c r="Q197" s="131">
        <f t="shared" si="44"/>
        <v>0</v>
      </c>
      <c r="R197" s="131">
        <f t="shared" si="45"/>
        <v>0</v>
      </c>
    </row>
    <row r="198" spans="1:18">
      <c r="A198" s="211" t="str">
        <f t="shared" ca="1" si="28"/>
        <v xml:space="preserve"> </v>
      </c>
      <c r="B198" s="193" t="b">
        <f t="shared" ref="B198:B260" si="46">N198="Y"</f>
        <v>0</v>
      </c>
      <c r="C198" s="144" t="s">
        <v>267</v>
      </c>
      <c r="D198" s="144" t="s">
        <v>267</v>
      </c>
      <c r="E198" s="144" t="s">
        <v>267</v>
      </c>
      <c r="F198" s="144" t="s">
        <v>267</v>
      </c>
      <c r="G198" s="145" t="str">
        <f t="shared" ca="1" si="36"/>
        <v xml:space="preserve"> </v>
      </c>
      <c r="H198" s="145" t="b">
        <f t="shared" si="41"/>
        <v>0</v>
      </c>
      <c r="I198" s="147" t="str">
        <f t="shared" ca="1" si="42"/>
        <v xml:space="preserve"> </v>
      </c>
      <c r="J198" s="147" t="b">
        <f t="shared" si="29"/>
        <v>0</v>
      </c>
      <c r="K198" s="147" t="str">
        <f t="shared" ca="1" si="43"/>
        <v xml:space="preserve"> </v>
      </c>
      <c r="L198" s="147" t="b">
        <f t="shared" si="30"/>
        <v>0</v>
      </c>
      <c r="M198" s="226">
        <v>6200</v>
      </c>
      <c r="N198" s="191"/>
      <c r="O198" s="227" t="s">
        <v>72</v>
      </c>
      <c r="P198" s="191" t="s">
        <v>11</v>
      </c>
      <c r="Q198" s="131">
        <f t="shared" si="44"/>
        <v>0</v>
      </c>
      <c r="R198" s="131">
        <f t="shared" si="45"/>
        <v>0</v>
      </c>
    </row>
    <row r="199" spans="1:18">
      <c r="A199" s="211" t="str">
        <f t="shared" ref="A199:A261" ca="1" si="47">IF(B199,COUNTIF(OFFSET(B199,ROW()*-1+3,,ROW()-2),TRUE)," ")</f>
        <v xml:space="preserve"> </v>
      </c>
      <c r="B199" s="193" t="b">
        <f t="shared" si="46"/>
        <v>0</v>
      </c>
      <c r="C199" s="144" t="s">
        <v>267</v>
      </c>
      <c r="D199" s="144" t="s">
        <v>267</v>
      </c>
      <c r="E199" s="144" t="s">
        <v>267</v>
      </c>
      <c r="F199" s="144" t="s">
        <v>267</v>
      </c>
      <c r="G199" s="145" t="str">
        <f t="shared" ca="1" si="36"/>
        <v xml:space="preserve"> </v>
      </c>
      <c r="H199" s="145" t="b">
        <f t="shared" si="41"/>
        <v>0</v>
      </c>
      <c r="I199" s="147" t="str">
        <f t="shared" ca="1" si="42"/>
        <v xml:space="preserve"> </v>
      </c>
      <c r="J199" s="147" t="b">
        <f t="shared" si="29"/>
        <v>0</v>
      </c>
      <c r="K199" s="147" t="str">
        <f t="shared" ca="1" si="43"/>
        <v xml:space="preserve"> </v>
      </c>
      <c r="L199" s="147" t="b">
        <f t="shared" si="30"/>
        <v>0</v>
      </c>
      <c r="M199" s="226">
        <v>6210</v>
      </c>
      <c r="N199" s="191"/>
      <c r="O199" s="227" t="s">
        <v>73</v>
      </c>
      <c r="P199" s="191" t="s">
        <v>11</v>
      </c>
      <c r="Q199" s="131">
        <f t="shared" si="44"/>
        <v>0</v>
      </c>
      <c r="R199" s="131">
        <f t="shared" si="45"/>
        <v>0</v>
      </c>
    </row>
    <row r="200" spans="1:18">
      <c r="A200" s="211" t="str">
        <f t="shared" ca="1" si="47"/>
        <v xml:space="preserve"> </v>
      </c>
      <c r="B200" s="193" t="b">
        <f t="shared" si="46"/>
        <v>0</v>
      </c>
      <c r="C200" s="144" t="s">
        <v>267</v>
      </c>
      <c r="D200" s="144" t="s">
        <v>267</v>
      </c>
      <c r="E200" s="144" t="s">
        <v>267</v>
      </c>
      <c r="F200" s="144" t="s">
        <v>267</v>
      </c>
      <c r="G200" s="145" t="str">
        <f t="shared" ca="1" si="36"/>
        <v xml:space="preserve"> </v>
      </c>
      <c r="H200" s="145" t="b">
        <f t="shared" si="41"/>
        <v>0</v>
      </c>
      <c r="I200" s="147" t="str">
        <f t="shared" ca="1" si="42"/>
        <v xml:space="preserve"> </v>
      </c>
      <c r="J200" s="147" t="b">
        <f t="shared" si="29"/>
        <v>0</v>
      </c>
      <c r="K200" s="147" t="str">
        <f t="shared" ca="1" si="43"/>
        <v xml:space="preserve"> </v>
      </c>
      <c r="L200" s="147" t="b">
        <f t="shared" si="30"/>
        <v>0</v>
      </c>
      <c r="M200" s="226">
        <v>6220</v>
      </c>
      <c r="N200" s="191"/>
      <c r="O200" s="227" t="s">
        <v>74</v>
      </c>
      <c r="P200" s="191" t="s">
        <v>11</v>
      </c>
      <c r="Q200" s="131">
        <f t="shared" si="44"/>
        <v>0</v>
      </c>
      <c r="R200" s="131">
        <f t="shared" si="45"/>
        <v>0</v>
      </c>
    </row>
    <row r="201" spans="1:18">
      <c r="A201" s="211">
        <f t="shared" ca="1" si="47"/>
        <v>46</v>
      </c>
      <c r="B201" s="193" t="b">
        <f t="shared" si="46"/>
        <v>1</v>
      </c>
      <c r="C201" s="144" t="s">
        <v>267</v>
      </c>
      <c r="D201" s="144" t="s">
        <v>267</v>
      </c>
      <c r="E201" s="144" t="s">
        <v>267</v>
      </c>
      <c r="F201" s="144" t="s">
        <v>267</v>
      </c>
      <c r="G201" s="145" t="str">
        <f t="shared" ca="1" si="36"/>
        <v xml:space="preserve"> </v>
      </c>
      <c r="H201" s="145" t="b">
        <f t="shared" si="41"/>
        <v>0</v>
      </c>
      <c r="I201" s="147" t="str">
        <f t="shared" ca="1" si="42"/>
        <v xml:space="preserve"> </v>
      </c>
      <c r="J201" s="147" t="b">
        <f t="shared" si="29"/>
        <v>0</v>
      </c>
      <c r="K201" s="147" t="str">
        <f t="shared" ca="1" si="43"/>
        <v xml:space="preserve"> </v>
      </c>
      <c r="L201" s="147" t="b">
        <f t="shared" si="30"/>
        <v>0</v>
      </c>
      <c r="M201" s="226">
        <v>6230</v>
      </c>
      <c r="N201" s="191" t="s">
        <v>248</v>
      </c>
      <c r="O201" s="227" t="s">
        <v>75</v>
      </c>
      <c r="P201" s="191" t="s">
        <v>11</v>
      </c>
      <c r="Q201" s="131">
        <f t="shared" si="44"/>
        <v>0</v>
      </c>
      <c r="R201" s="131">
        <f t="shared" si="45"/>
        <v>0</v>
      </c>
    </row>
    <row r="202" spans="1:18">
      <c r="A202" s="211">
        <f t="shared" ca="1" si="47"/>
        <v>47</v>
      </c>
      <c r="B202" s="193" t="b">
        <f t="shared" si="46"/>
        <v>1</v>
      </c>
      <c r="C202" s="144" t="s">
        <v>267</v>
      </c>
      <c r="D202" s="144" t="s">
        <v>267</v>
      </c>
      <c r="E202" s="144" t="s">
        <v>267</v>
      </c>
      <c r="F202" s="144" t="s">
        <v>267</v>
      </c>
      <c r="G202" s="145" t="str">
        <f t="shared" ca="1" si="36"/>
        <v xml:space="preserve"> </v>
      </c>
      <c r="H202" s="145" t="b">
        <f t="shared" si="41"/>
        <v>0</v>
      </c>
      <c r="I202" s="147" t="str">
        <f t="shared" ca="1" si="42"/>
        <v xml:space="preserve"> </v>
      </c>
      <c r="J202" s="147" t="b">
        <f t="shared" si="29"/>
        <v>0</v>
      </c>
      <c r="K202" s="147" t="str">
        <f t="shared" ca="1" si="43"/>
        <v xml:space="preserve"> </v>
      </c>
      <c r="L202" s="147" t="b">
        <f t="shared" si="30"/>
        <v>0</v>
      </c>
      <c r="M202" s="226">
        <v>6240</v>
      </c>
      <c r="N202" s="191" t="s">
        <v>343</v>
      </c>
      <c r="O202" s="227" t="s">
        <v>76</v>
      </c>
      <c r="P202" s="191" t="s">
        <v>11</v>
      </c>
      <c r="Q202" s="131">
        <f t="shared" si="44"/>
        <v>0</v>
      </c>
      <c r="R202" s="131">
        <f t="shared" si="45"/>
        <v>0</v>
      </c>
    </row>
    <row r="203" spans="1:18">
      <c r="A203" s="211">
        <f t="shared" ca="1" si="47"/>
        <v>48</v>
      </c>
      <c r="B203" s="193" t="b">
        <f t="shared" si="46"/>
        <v>1</v>
      </c>
      <c r="C203" s="144" t="s">
        <v>267</v>
      </c>
      <c r="D203" s="144" t="s">
        <v>267</v>
      </c>
      <c r="E203" s="144" t="s">
        <v>267</v>
      </c>
      <c r="F203" s="144" t="s">
        <v>267</v>
      </c>
      <c r="G203" s="145" t="str">
        <f t="shared" ca="1" si="36"/>
        <v xml:space="preserve"> </v>
      </c>
      <c r="H203" s="145" t="b">
        <f t="shared" si="41"/>
        <v>0</v>
      </c>
      <c r="I203" s="147" t="str">
        <f t="shared" ca="1" si="42"/>
        <v xml:space="preserve"> </v>
      </c>
      <c r="J203" s="147" t="b">
        <f t="shared" ref="J203:J266" si="48">AND(P203="借",Q203&lt;&gt;0)</f>
        <v>0</v>
      </c>
      <c r="K203" s="147" t="str">
        <f t="shared" ca="1" si="43"/>
        <v xml:space="preserve"> </v>
      </c>
      <c r="L203" s="147" t="b">
        <f t="shared" ref="L203:L266" si="49">AND(P203="貸",Q203&lt;&gt;0)</f>
        <v>0</v>
      </c>
      <c r="M203" s="226">
        <v>6250</v>
      </c>
      <c r="N203" s="191" t="s">
        <v>343</v>
      </c>
      <c r="O203" s="227" t="s">
        <v>253</v>
      </c>
      <c r="P203" s="191" t="s">
        <v>11</v>
      </c>
      <c r="Q203" s="131">
        <f t="shared" si="44"/>
        <v>0</v>
      </c>
      <c r="R203" s="131">
        <f t="shared" si="45"/>
        <v>0</v>
      </c>
    </row>
    <row r="204" spans="1:18">
      <c r="A204" s="211">
        <f t="shared" ca="1" si="47"/>
        <v>49</v>
      </c>
      <c r="B204" s="193" t="b">
        <f t="shared" si="46"/>
        <v>1</v>
      </c>
      <c r="C204" s="144" t="s">
        <v>267</v>
      </c>
      <c r="D204" s="144" t="s">
        <v>267</v>
      </c>
      <c r="E204" s="144" t="s">
        <v>267</v>
      </c>
      <c r="F204" s="144" t="s">
        <v>267</v>
      </c>
      <c r="G204" s="145" t="str">
        <f t="shared" ca="1" si="36"/>
        <v xml:space="preserve"> </v>
      </c>
      <c r="H204" s="145" t="b">
        <f t="shared" si="41"/>
        <v>0</v>
      </c>
      <c r="I204" s="147" t="str">
        <f t="shared" ca="1" si="42"/>
        <v xml:space="preserve"> </v>
      </c>
      <c r="J204" s="147" t="b">
        <f t="shared" si="48"/>
        <v>0</v>
      </c>
      <c r="K204" s="147" t="str">
        <f t="shared" ca="1" si="43"/>
        <v xml:space="preserve"> </v>
      </c>
      <c r="L204" s="147" t="b">
        <f t="shared" si="49"/>
        <v>0</v>
      </c>
      <c r="M204" s="226">
        <v>6260</v>
      </c>
      <c r="N204" s="191" t="s">
        <v>343</v>
      </c>
      <c r="O204" s="227" t="s">
        <v>77</v>
      </c>
      <c r="P204" s="191" t="s">
        <v>11</v>
      </c>
      <c r="Q204" s="131">
        <f t="shared" si="44"/>
        <v>0</v>
      </c>
      <c r="R204" s="131">
        <f t="shared" si="45"/>
        <v>0</v>
      </c>
    </row>
    <row r="205" spans="1:18">
      <c r="A205" s="211">
        <f t="shared" ca="1" si="47"/>
        <v>50</v>
      </c>
      <c r="B205" s="193" t="b">
        <f t="shared" si="46"/>
        <v>1</v>
      </c>
      <c r="C205" s="144" t="s">
        <v>267</v>
      </c>
      <c r="D205" s="144" t="s">
        <v>267</v>
      </c>
      <c r="E205" s="144" t="s">
        <v>267</v>
      </c>
      <c r="F205" s="144" t="s">
        <v>267</v>
      </c>
      <c r="G205" s="145" t="str">
        <f t="shared" ca="1" si="36"/>
        <v xml:space="preserve"> </v>
      </c>
      <c r="H205" s="145" t="b">
        <f t="shared" si="41"/>
        <v>0</v>
      </c>
      <c r="I205" s="147" t="str">
        <f t="shared" ca="1" si="42"/>
        <v xml:space="preserve"> </v>
      </c>
      <c r="J205" s="147" t="b">
        <f t="shared" si="48"/>
        <v>0</v>
      </c>
      <c r="K205" s="147" t="str">
        <f t="shared" ca="1" si="43"/>
        <v xml:space="preserve"> </v>
      </c>
      <c r="L205" s="147" t="b">
        <f t="shared" si="49"/>
        <v>0</v>
      </c>
      <c r="M205" s="226">
        <v>6270</v>
      </c>
      <c r="N205" s="191" t="s">
        <v>326</v>
      </c>
      <c r="O205" s="227" t="s">
        <v>78</v>
      </c>
      <c r="P205" s="191" t="s">
        <v>11</v>
      </c>
      <c r="Q205" s="131">
        <f t="shared" si="44"/>
        <v>0</v>
      </c>
      <c r="R205" s="131">
        <f t="shared" si="45"/>
        <v>0</v>
      </c>
    </row>
    <row r="206" spans="1:18">
      <c r="A206" s="211" t="str">
        <f t="shared" ca="1" si="47"/>
        <v xml:space="preserve"> </v>
      </c>
      <c r="B206" s="193" t="b">
        <f t="shared" si="46"/>
        <v>0</v>
      </c>
      <c r="C206" s="144" t="s">
        <v>267</v>
      </c>
      <c r="D206" s="144" t="s">
        <v>267</v>
      </c>
      <c r="E206" s="144" t="s">
        <v>267</v>
      </c>
      <c r="F206" s="144" t="s">
        <v>267</v>
      </c>
      <c r="G206" s="145" t="str">
        <f t="shared" ca="1" si="36"/>
        <v xml:space="preserve"> </v>
      </c>
      <c r="H206" s="145" t="b">
        <f t="shared" si="41"/>
        <v>0</v>
      </c>
      <c r="I206" s="147" t="str">
        <f t="shared" ca="1" si="42"/>
        <v xml:space="preserve"> </v>
      </c>
      <c r="J206" s="147" t="b">
        <f t="shared" si="48"/>
        <v>0</v>
      </c>
      <c r="K206" s="147" t="str">
        <f t="shared" ca="1" si="43"/>
        <v xml:space="preserve"> </v>
      </c>
      <c r="L206" s="147" t="b">
        <f t="shared" si="49"/>
        <v>0</v>
      </c>
      <c r="M206" s="226">
        <v>6280</v>
      </c>
      <c r="N206" s="191"/>
      <c r="O206" s="227" t="s">
        <v>79</v>
      </c>
      <c r="P206" s="191" t="s">
        <v>11</v>
      </c>
      <c r="Q206" s="131">
        <f t="shared" si="44"/>
        <v>0</v>
      </c>
      <c r="R206" s="131">
        <f t="shared" si="45"/>
        <v>0</v>
      </c>
    </row>
    <row r="207" spans="1:18">
      <c r="A207" s="211" t="str">
        <f t="shared" ca="1" si="47"/>
        <v xml:space="preserve"> </v>
      </c>
      <c r="B207" s="193" t="b">
        <f t="shared" si="46"/>
        <v>0</v>
      </c>
      <c r="C207" s="144" t="s">
        <v>267</v>
      </c>
      <c r="D207" s="144" t="s">
        <v>267</v>
      </c>
      <c r="E207" s="144" t="s">
        <v>267</v>
      </c>
      <c r="F207" s="144" t="s">
        <v>267</v>
      </c>
      <c r="G207" s="145" t="str">
        <f t="shared" ca="1" si="36"/>
        <v xml:space="preserve"> </v>
      </c>
      <c r="H207" s="145" t="b">
        <f t="shared" si="41"/>
        <v>0</v>
      </c>
      <c r="I207" s="147" t="str">
        <f t="shared" ca="1" si="42"/>
        <v xml:space="preserve"> </v>
      </c>
      <c r="J207" s="147" t="b">
        <f t="shared" si="48"/>
        <v>0</v>
      </c>
      <c r="K207" s="147" t="str">
        <f t="shared" ca="1" si="43"/>
        <v xml:space="preserve"> </v>
      </c>
      <c r="L207" s="147" t="b">
        <f t="shared" si="49"/>
        <v>0</v>
      </c>
      <c r="M207" s="226">
        <v>6290</v>
      </c>
      <c r="N207" s="191"/>
      <c r="O207" s="227" t="s">
        <v>80</v>
      </c>
      <c r="P207" s="191" t="s">
        <v>11</v>
      </c>
      <c r="Q207" s="131">
        <f t="shared" si="44"/>
        <v>0</v>
      </c>
      <c r="R207" s="131">
        <f t="shared" si="45"/>
        <v>0</v>
      </c>
    </row>
    <row r="208" spans="1:18">
      <c r="A208" s="211">
        <f t="shared" ca="1" si="47"/>
        <v>51</v>
      </c>
      <c r="B208" s="193" t="b">
        <f t="shared" si="46"/>
        <v>1</v>
      </c>
      <c r="C208" s="144" t="s">
        <v>267</v>
      </c>
      <c r="D208" s="144" t="s">
        <v>267</v>
      </c>
      <c r="E208" s="144" t="s">
        <v>267</v>
      </c>
      <c r="F208" s="144" t="s">
        <v>267</v>
      </c>
      <c r="G208" s="145" t="str">
        <f t="shared" ca="1" si="36"/>
        <v xml:space="preserve"> </v>
      </c>
      <c r="H208" s="145" t="b">
        <f t="shared" si="41"/>
        <v>0</v>
      </c>
      <c r="I208" s="147" t="str">
        <f t="shared" ca="1" si="42"/>
        <v xml:space="preserve"> </v>
      </c>
      <c r="J208" s="147" t="b">
        <f t="shared" si="48"/>
        <v>0</v>
      </c>
      <c r="K208" s="147" t="str">
        <f t="shared" ca="1" si="43"/>
        <v xml:space="preserve"> </v>
      </c>
      <c r="L208" s="147" t="b">
        <f t="shared" si="49"/>
        <v>0</v>
      </c>
      <c r="M208" s="226">
        <v>6300</v>
      </c>
      <c r="N208" s="191" t="s">
        <v>396</v>
      </c>
      <c r="O208" s="227" t="s">
        <v>278</v>
      </c>
      <c r="P208" s="191" t="s">
        <v>11</v>
      </c>
      <c r="Q208" s="131">
        <f t="shared" si="44"/>
        <v>0</v>
      </c>
      <c r="R208" s="131">
        <f t="shared" si="45"/>
        <v>0</v>
      </c>
    </row>
    <row r="209" spans="1:18">
      <c r="A209" s="211" t="str">
        <f t="shared" ca="1" si="47"/>
        <v xml:space="preserve"> </v>
      </c>
      <c r="B209" s="193" t="b">
        <f t="shared" si="46"/>
        <v>0</v>
      </c>
      <c r="C209" s="144" t="s">
        <v>267</v>
      </c>
      <c r="D209" s="144" t="s">
        <v>267</v>
      </c>
      <c r="E209" s="144" t="s">
        <v>267</v>
      </c>
      <c r="F209" s="144" t="s">
        <v>267</v>
      </c>
      <c r="G209" s="145" t="str">
        <f t="shared" ca="1" si="36"/>
        <v xml:space="preserve"> </v>
      </c>
      <c r="H209" s="145" t="b">
        <f t="shared" si="41"/>
        <v>0</v>
      </c>
      <c r="I209" s="147" t="str">
        <f t="shared" ca="1" si="42"/>
        <v xml:space="preserve"> </v>
      </c>
      <c r="J209" s="147" t="b">
        <f t="shared" si="48"/>
        <v>0</v>
      </c>
      <c r="K209" s="147" t="str">
        <f t="shared" ca="1" si="43"/>
        <v xml:space="preserve"> </v>
      </c>
      <c r="L209" s="147" t="b">
        <f t="shared" si="49"/>
        <v>0</v>
      </c>
      <c r="M209" s="226">
        <v>6310</v>
      </c>
      <c r="N209" s="191"/>
      <c r="O209" s="227" t="s">
        <v>81</v>
      </c>
      <c r="P209" s="191" t="s">
        <v>11</v>
      </c>
      <c r="Q209" s="131">
        <f t="shared" si="44"/>
        <v>0</v>
      </c>
      <c r="R209" s="131">
        <f t="shared" si="45"/>
        <v>0</v>
      </c>
    </row>
    <row r="210" spans="1:18">
      <c r="A210" s="211">
        <f t="shared" ca="1" si="47"/>
        <v>52</v>
      </c>
      <c r="B210" s="193" t="b">
        <f t="shared" si="46"/>
        <v>1</v>
      </c>
      <c r="C210" s="144" t="s">
        <v>267</v>
      </c>
      <c r="D210" s="144" t="s">
        <v>267</v>
      </c>
      <c r="E210" s="144" t="s">
        <v>267</v>
      </c>
      <c r="F210" s="144" t="s">
        <v>267</v>
      </c>
      <c r="G210" s="145" t="str">
        <f t="shared" ca="1" si="36"/>
        <v xml:space="preserve"> </v>
      </c>
      <c r="H210" s="145" t="b">
        <f t="shared" si="41"/>
        <v>0</v>
      </c>
      <c r="I210" s="147" t="str">
        <f t="shared" ca="1" si="42"/>
        <v xml:space="preserve"> </v>
      </c>
      <c r="J210" s="147" t="b">
        <f t="shared" si="48"/>
        <v>0</v>
      </c>
      <c r="K210" s="147" t="str">
        <f t="shared" ca="1" si="43"/>
        <v xml:space="preserve"> </v>
      </c>
      <c r="L210" s="147" t="b">
        <f t="shared" si="49"/>
        <v>0</v>
      </c>
      <c r="M210" s="226">
        <v>6320</v>
      </c>
      <c r="N210" s="191" t="s">
        <v>396</v>
      </c>
      <c r="O210" s="227" t="s">
        <v>82</v>
      </c>
      <c r="P210" s="191" t="s">
        <v>11</v>
      </c>
      <c r="Q210" s="131">
        <f t="shared" si="44"/>
        <v>0</v>
      </c>
      <c r="R210" s="131">
        <f t="shared" si="45"/>
        <v>0</v>
      </c>
    </row>
    <row r="211" spans="1:18">
      <c r="A211" s="211" t="str">
        <f t="shared" ca="1" si="47"/>
        <v xml:space="preserve"> </v>
      </c>
      <c r="B211" s="193" t="b">
        <f t="shared" si="46"/>
        <v>0</v>
      </c>
      <c r="C211" s="144" t="s">
        <v>267</v>
      </c>
      <c r="D211" s="144" t="s">
        <v>267</v>
      </c>
      <c r="E211" s="144" t="s">
        <v>267</v>
      </c>
      <c r="F211" s="144" t="s">
        <v>267</v>
      </c>
      <c r="G211" s="145" t="str">
        <f t="shared" ca="1" si="36"/>
        <v xml:space="preserve"> </v>
      </c>
      <c r="H211" s="145" t="b">
        <f t="shared" si="41"/>
        <v>0</v>
      </c>
      <c r="I211" s="147" t="str">
        <f t="shared" ca="1" si="42"/>
        <v xml:space="preserve"> </v>
      </c>
      <c r="J211" s="147" t="b">
        <f t="shared" si="48"/>
        <v>0</v>
      </c>
      <c r="K211" s="147" t="str">
        <f t="shared" ca="1" si="43"/>
        <v xml:space="preserve"> </v>
      </c>
      <c r="L211" s="147" t="b">
        <f t="shared" si="49"/>
        <v>0</v>
      </c>
      <c r="M211" s="226">
        <v>6330</v>
      </c>
      <c r="N211" s="191"/>
      <c r="O211" s="227" t="s">
        <v>83</v>
      </c>
      <c r="P211" s="191" t="s">
        <v>11</v>
      </c>
      <c r="Q211" s="131">
        <f t="shared" ref="Q211:Q231" si="50">IF(N211="Y",IF($P211="借",SUMIFS(傳票借方,傳票日期,"&lt;="&amp;資產負債表日,傳票科目,M211)-SUMIFS(傳票貸方,傳票日期,"&lt;="&amp;資產負債表日,傳票科目,M211),SUMIFS(傳票貸方,傳票日期,"&lt;="&amp;資產負債表日,傳票科目,M211)-SUMIFS(傳票借方,傳票日期,"&lt;="&amp;資產負債表日,傳票科目,M211)),0)</f>
        <v>0</v>
      </c>
      <c r="R211" s="131">
        <f t="shared" ref="R211:R231" si="51">IF(N211="Y",IF(損益表專案="全部",IF($P211="借", SUMIFS(傳票借方,傳票日期,"&gt;="&amp;損益表起日,傳票日期,"&lt;="&amp;損益表訖日,傳票科目,M211)-SUMIFS(傳票貸方,傳票日期,"&gt;="&amp;損益表起日,傳票日期,"&lt;="&amp;損益表訖日,傳票科目,M211), SUMIFS(傳票貸方,傳票日期,"&gt;="&amp;損益表起日,傳票日期,"&lt;="&amp;損益表訖日,傳票科目,M211)-SUMIFS(傳票借方,傳票日期,"&gt;="&amp;損益表起日,傳票日期,"&lt;="&amp;損益表訖日,傳票科目,M211)),
IF($P211="借", SUMIFS(傳票借方,傳票日期,"&gt;="&amp;損益表起日,傳票日期,"&lt;="&amp;損益表訖日,傳票科目,M211,傳票專案,損益表專案)-SUMIFS(傳票貸方,傳票日期,"&gt;="&amp;損益表起日,傳票日期,"&lt;="&amp;損益表訖日,傳票科目,M211,傳票專案,損益表專案), SUMIFS(傳票貸方,傳票日期,"&gt;="&amp;損益表起日,傳票日期,"&lt;="&amp;損益表訖日,傳票科目,M211,傳票專案,損益表專案)-SUMIFS(傳票借方,傳票日期,"&gt;="&amp;損益表起日,傳票日期,"&lt;="&amp;損益表訖日,傳票科目,M211,傳票專案,損益表專案))),0)</f>
        <v>0</v>
      </c>
    </row>
    <row r="212" spans="1:18">
      <c r="A212" s="211" t="str">
        <f t="shared" ca="1" si="47"/>
        <v xml:space="preserve"> </v>
      </c>
      <c r="B212" s="193" t="b">
        <f t="shared" si="46"/>
        <v>0</v>
      </c>
      <c r="C212" s="144" t="s">
        <v>267</v>
      </c>
      <c r="D212" s="144" t="s">
        <v>267</v>
      </c>
      <c r="E212" s="144" t="s">
        <v>267</v>
      </c>
      <c r="F212" s="144" t="s">
        <v>267</v>
      </c>
      <c r="G212" s="145" t="str">
        <f t="shared" ca="1" si="36"/>
        <v xml:space="preserve"> </v>
      </c>
      <c r="H212" s="145" t="b">
        <f t="shared" si="41"/>
        <v>0</v>
      </c>
      <c r="I212" s="147" t="str">
        <f t="shared" ca="1" si="42"/>
        <v xml:space="preserve"> </v>
      </c>
      <c r="J212" s="147" t="b">
        <f t="shared" si="48"/>
        <v>0</v>
      </c>
      <c r="K212" s="147" t="str">
        <f t="shared" ca="1" si="43"/>
        <v xml:space="preserve"> </v>
      </c>
      <c r="L212" s="147" t="b">
        <f t="shared" si="49"/>
        <v>0</v>
      </c>
      <c r="M212" s="226">
        <v>6340</v>
      </c>
      <c r="N212" s="191"/>
      <c r="O212" s="227" t="s">
        <v>84</v>
      </c>
      <c r="P212" s="191" t="s">
        <v>11</v>
      </c>
      <c r="Q212" s="131">
        <f t="shared" si="50"/>
        <v>0</v>
      </c>
      <c r="R212" s="131">
        <f t="shared" si="51"/>
        <v>0</v>
      </c>
    </row>
    <row r="213" spans="1:18">
      <c r="A213" s="211" t="str">
        <f t="shared" ca="1" si="47"/>
        <v xml:space="preserve"> </v>
      </c>
      <c r="B213" s="193" t="b">
        <f t="shared" si="46"/>
        <v>0</v>
      </c>
      <c r="C213" s="144" t="s">
        <v>267</v>
      </c>
      <c r="D213" s="144" t="s">
        <v>267</v>
      </c>
      <c r="E213" s="144" t="s">
        <v>267</v>
      </c>
      <c r="F213" s="144" t="s">
        <v>267</v>
      </c>
      <c r="G213" s="145" t="str">
        <f t="shared" ca="1" si="36"/>
        <v xml:space="preserve"> </v>
      </c>
      <c r="H213" s="145" t="b">
        <f t="shared" si="41"/>
        <v>0</v>
      </c>
      <c r="I213" s="147" t="str">
        <f t="shared" ca="1" si="42"/>
        <v xml:space="preserve"> </v>
      </c>
      <c r="J213" s="147" t="b">
        <f t="shared" si="48"/>
        <v>0</v>
      </c>
      <c r="K213" s="147" t="str">
        <f t="shared" ca="1" si="43"/>
        <v xml:space="preserve"> </v>
      </c>
      <c r="L213" s="147" t="b">
        <f t="shared" si="49"/>
        <v>0</v>
      </c>
      <c r="M213" s="226">
        <v>6350</v>
      </c>
      <c r="N213" s="191"/>
      <c r="O213" s="227" t="s">
        <v>85</v>
      </c>
      <c r="P213" s="191" t="s">
        <v>11</v>
      </c>
      <c r="Q213" s="131">
        <f t="shared" si="50"/>
        <v>0</v>
      </c>
      <c r="R213" s="131">
        <f t="shared" si="51"/>
        <v>0</v>
      </c>
    </row>
    <row r="214" spans="1:18">
      <c r="A214" s="211" t="str">
        <f t="shared" ca="1" si="47"/>
        <v xml:space="preserve"> </v>
      </c>
      <c r="B214" s="193" t="b">
        <f t="shared" si="46"/>
        <v>0</v>
      </c>
      <c r="C214" s="144" t="s">
        <v>267</v>
      </c>
      <c r="D214" s="144" t="s">
        <v>267</v>
      </c>
      <c r="E214" s="144" t="s">
        <v>267</v>
      </c>
      <c r="F214" s="144" t="s">
        <v>267</v>
      </c>
      <c r="G214" s="145" t="str">
        <f t="shared" ca="1" si="36"/>
        <v xml:space="preserve"> </v>
      </c>
      <c r="H214" s="145" t="b">
        <f t="shared" si="41"/>
        <v>0</v>
      </c>
      <c r="I214" s="147" t="str">
        <f t="shared" ca="1" si="42"/>
        <v xml:space="preserve"> </v>
      </c>
      <c r="J214" s="147" t="b">
        <f t="shared" si="48"/>
        <v>0</v>
      </c>
      <c r="K214" s="147" t="str">
        <f t="shared" ca="1" si="43"/>
        <v xml:space="preserve"> </v>
      </c>
      <c r="L214" s="147" t="b">
        <f t="shared" si="49"/>
        <v>0</v>
      </c>
      <c r="M214" s="226">
        <v>6360</v>
      </c>
      <c r="N214" s="191"/>
      <c r="O214" s="227" t="s">
        <v>279</v>
      </c>
      <c r="P214" s="191" t="s">
        <v>11</v>
      </c>
      <c r="Q214" s="131">
        <f t="shared" si="50"/>
        <v>0</v>
      </c>
      <c r="R214" s="131">
        <f t="shared" si="51"/>
        <v>0</v>
      </c>
    </row>
    <row r="215" spans="1:18">
      <c r="A215" s="211" t="str">
        <f t="shared" ca="1" si="47"/>
        <v xml:space="preserve"> </v>
      </c>
      <c r="B215" s="193" t="b">
        <f t="shared" si="46"/>
        <v>0</v>
      </c>
      <c r="C215" s="144" t="s">
        <v>267</v>
      </c>
      <c r="D215" s="144" t="s">
        <v>267</v>
      </c>
      <c r="E215" s="144" t="s">
        <v>267</v>
      </c>
      <c r="F215" s="144" t="s">
        <v>267</v>
      </c>
      <c r="G215" s="145" t="str">
        <f t="shared" ca="1" si="36"/>
        <v xml:space="preserve"> </v>
      </c>
      <c r="H215" s="145" t="b">
        <f t="shared" si="41"/>
        <v>0</v>
      </c>
      <c r="I215" s="147" t="str">
        <f t="shared" ca="1" si="42"/>
        <v xml:space="preserve"> </v>
      </c>
      <c r="J215" s="147" t="b">
        <f t="shared" si="48"/>
        <v>0</v>
      </c>
      <c r="K215" s="147" t="str">
        <f t="shared" ca="1" si="43"/>
        <v xml:space="preserve"> </v>
      </c>
      <c r="L215" s="147" t="b">
        <f t="shared" si="49"/>
        <v>0</v>
      </c>
      <c r="M215" s="226">
        <v>6370</v>
      </c>
      <c r="N215" s="191"/>
      <c r="O215" s="227" t="s">
        <v>86</v>
      </c>
      <c r="P215" s="191" t="s">
        <v>11</v>
      </c>
      <c r="Q215" s="131">
        <f t="shared" si="50"/>
        <v>0</v>
      </c>
      <c r="R215" s="131">
        <f t="shared" si="51"/>
        <v>0</v>
      </c>
    </row>
    <row r="216" spans="1:18">
      <c r="A216" s="211" t="str">
        <f t="shared" ca="1" si="47"/>
        <v xml:space="preserve"> </v>
      </c>
      <c r="B216" s="193" t="b">
        <f t="shared" si="46"/>
        <v>0</v>
      </c>
      <c r="C216" s="144" t="s">
        <v>267</v>
      </c>
      <c r="D216" s="144" t="s">
        <v>267</v>
      </c>
      <c r="E216" s="144" t="s">
        <v>267</v>
      </c>
      <c r="F216" s="144" t="s">
        <v>267</v>
      </c>
      <c r="G216" s="145" t="str">
        <f t="shared" ca="1" si="36"/>
        <v xml:space="preserve"> </v>
      </c>
      <c r="H216" s="145" t="b">
        <f t="shared" si="41"/>
        <v>0</v>
      </c>
      <c r="I216" s="147" t="str">
        <f t="shared" ca="1" si="42"/>
        <v xml:space="preserve"> </v>
      </c>
      <c r="J216" s="147" t="b">
        <f t="shared" si="48"/>
        <v>0</v>
      </c>
      <c r="K216" s="147" t="str">
        <f t="shared" ca="1" si="43"/>
        <v xml:space="preserve"> </v>
      </c>
      <c r="L216" s="147" t="b">
        <f t="shared" si="49"/>
        <v>0</v>
      </c>
      <c r="M216" s="226">
        <v>6380</v>
      </c>
      <c r="N216" s="191"/>
      <c r="O216" s="227" t="s">
        <v>87</v>
      </c>
      <c r="P216" s="191" t="s">
        <v>11</v>
      </c>
      <c r="Q216" s="131">
        <f t="shared" si="50"/>
        <v>0</v>
      </c>
      <c r="R216" s="131">
        <f t="shared" si="51"/>
        <v>0</v>
      </c>
    </row>
    <row r="217" spans="1:18">
      <c r="A217" s="211" t="str">
        <f t="shared" ca="1" si="47"/>
        <v xml:space="preserve"> </v>
      </c>
      <c r="B217" s="193" t="b">
        <f t="shared" si="46"/>
        <v>0</v>
      </c>
      <c r="C217" s="144" t="s">
        <v>267</v>
      </c>
      <c r="D217" s="144" t="s">
        <v>267</v>
      </c>
      <c r="E217" s="144" t="s">
        <v>267</v>
      </c>
      <c r="F217" s="144" t="s">
        <v>267</v>
      </c>
      <c r="G217" s="145" t="str">
        <f t="shared" ca="1" si="36"/>
        <v xml:space="preserve"> </v>
      </c>
      <c r="H217" s="145" t="b">
        <f t="shared" si="41"/>
        <v>0</v>
      </c>
      <c r="I217" s="147" t="str">
        <f t="shared" ca="1" si="42"/>
        <v xml:space="preserve"> </v>
      </c>
      <c r="J217" s="147" t="b">
        <f t="shared" si="48"/>
        <v>0</v>
      </c>
      <c r="K217" s="147" t="str">
        <f t="shared" ca="1" si="43"/>
        <v xml:space="preserve"> </v>
      </c>
      <c r="L217" s="147" t="b">
        <f t="shared" si="49"/>
        <v>0</v>
      </c>
      <c r="M217" s="226">
        <v>6390</v>
      </c>
      <c r="N217" s="191"/>
      <c r="O217" s="227" t="s">
        <v>88</v>
      </c>
      <c r="P217" s="191" t="s">
        <v>11</v>
      </c>
      <c r="Q217" s="131">
        <f t="shared" si="50"/>
        <v>0</v>
      </c>
      <c r="R217" s="131">
        <f t="shared" si="51"/>
        <v>0</v>
      </c>
    </row>
    <row r="218" spans="1:18">
      <c r="A218" s="211">
        <f t="shared" ca="1" si="47"/>
        <v>53</v>
      </c>
      <c r="B218" s="193" t="b">
        <f t="shared" si="46"/>
        <v>1</v>
      </c>
      <c r="C218" s="144" t="s">
        <v>267</v>
      </c>
      <c r="D218" s="144" t="s">
        <v>267</v>
      </c>
      <c r="E218" s="144" t="s">
        <v>267</v>
      </c>
      <c r="F218" s="144" t="s">
        <v>267</v>
      </c>
      <c r="G218" s="145" t="str">
        <f t="shared" ca="1" si="36"/>
        <v xml:space="preserve"> </v>
      </c>
      <c r="H218" s="145" t="b">
        <f t="shared" si="41"/>
        <v>0</v>
      </c>
      <c r="I218" s="147" t="str">
        <f t="shared" ca="1" si="42"/>
        <v xml:space="preserve"> </v>
      </c>
      <c r="J218" s="147" t="b">
        <f t="shared" si="48"/>
        <v>0</v>
      </c>
      <c r="K218" s="147" t="str">
        <f t="shared" ca="1" si="43"/>
        <v xml:space="preserve"> </v>
      </c>
      <c r="L218" s="147" t="b">
        <f t="shared" si="49"/>
        <v>0</v>
      </c>
      <c r="M218" s="226">
        <v>6400</v>
      </c>
      <c r="N218" s="191" t="s">
        <v>277</v>
      </c>
      <c r="O218" s="227" t="s">
        <v>89</v>
      </c>
      <c r="P218" s="191" t="s">
        <v>11</v>
      </c>
      <c r="Q218" s="131">
        <f t="shared" si="50"/>
        <v>0</v>
      </c>
      <c r="R218" s="131">
        <f t="shared" si="51"/>
        <v>0</v>
      </c>
    </row>
    <row r="219" spans="1:18">
      <c r="A219" s="211" t="str">
        <f t="shared" ca="1" si="47"/>
        <v xml:space="preserve"> </v>
      </c>
      <c r="B219" s="193" t="b">
        <f t="shared" si="46"/>
        <v>0</v>
      </c>
      <c r="C219" s="144" t="s">
        <v>267</v>
      </c>
      <c r="D219" s="144" t="s">
        <v>267</v>
      </c>
      <c r="E219" s="144" t="s">
        <v>267</v>
      </c>
      <c r="F219" s="144" t="s">
        <v>267</v>
      </c>
      <c r="G219" s="145" t="str">
        <f t="shared" ca="1" si="36"/>
        <v xml:space="preserve"> </v>
      </c>
      <c r="H219" s="145" t="b">
        <f t="shared" si="41"/>
        <v>0</v>
      </c>
      <c r="I219" s="147" t="str">
        <f t="shared" ca="1" si="42"/>
        <v xml:space="preserve"> </v>
      </c>
      <c r="J219" s="147" t="b">
        <f t="shared" si="48"/>
        <v>0</v>
      </c>
      <c r="K219" s="147" t="str">
        <f t="shared" ca="1" si="43"/>
        <v xml:space="preserve"> </v>
      </c>
      <c r="L219" s="147" t="b">
        <f t="shared" si="49"/>
        <v>0</v>
      </c>
      <c r="M219" s="226">
        <v>6410</v>
      </c>
      <c r="N219" s="191"/>
      <c r="O219" s="227" t="s">
        <v>90</v>
      </c>
      <c r="P219" s="191" t="s">
        <v>11</v>
      </c>
      <c r="Q219" s="131">
        <f t="shared" si="50"/>
        <v>0</v>
      </c>
      <c r="R219" s="131">
        <f t="shared" si="51"/>
        <v>0</v>
      </c>
    </row>
    <row r="220" spans="1:18">
      <c r="A220" s="211" t="str">
        <f t="shared" ca="1" si="47"/>
        <v xml:space="preserve"> </v>
      </c>
      <c r="B220" s="193" t="b">
        <f t="shared" si="46"/>
        <v>0</v>
      </c>
      <c r="C220" s="144" t="s">
        <v>267</v>
      </c>
      <c r="D220" s="144" t="s">
        <v>267</v>
      </c>
      <c r="E220" s="144" t="s">
        <v>267</v>
      </c>
      <c r="F220" s="144" t="s">
        <v>267</v>
      </c>
      <c r="G220" s="145" t="str">
        <f t="shared" ca="1" si="36"/>
        <v xml:space="preserve"> </v>
      </c>
      <c r="H220" s="145" t="b">
        <f t="shared" si="41"/>
        <v>0</v>
      </c>
      <c r="I220" s="147" t="str">
        <f t="shared" ca="1" si="42"/>
        <v xml:space="preserve"> </v>
      </c>
      <c r="J220" s="147" t="b">
        <f t="shared" si="48"/>
        <v>0</v>
      </c>
      <c r="K220" s="147" t="str">
        <f t="shared" ca="1" si="43"/>
        <v xml:space="preserve"> </v>
      </c>
      <c r="L220" s="147" t="b">
        <f t="shared" si="49"/>
        <v>0</v>
      </c>
      <c r="M220" s="226">
        <v>6420</v>
      </c>
      <c r="N220" s="191"/>
      <c r="O220" s="227" t="s">
        <v>91</v>
      </c>
      <c r="P220" s="191" t="s">
        <v>11</v>
      </c>
      <c r="Q220" s="131">
        <f t="shared" si="50"/>
        <v>0</v>
      </c>
      <c r="R220" s="131">
        <f t="shared" si="51"/>
        <v>0</v>
      </c>
    </row>
    <row r="221" spans="1:18">
      <c r="A221" s="211" t="str">
        <f t="shared" ca="1" si="47"/>
        <v xml:space="preserve"> </v>
      </c>
      <c r="B221" s="193" t="b">
        <f t="shared" si="46"/>
        <v>0</v>
      </c>
      <c r="C221" s="144" t="s">
        <v>267</v>
      </c>
      <c r="D221" s="144" t="s">
        <v>267</v>
      </c>
      <c r="E221" s="144" t="s">
        <v>267</v>
      </c>
      <c r="F221" s="144" t="s">
        <v>267</v>
      </c>
      <c r="G221" s="145" t="str">
        <f t="shared" ca="1" si="36"/>
        <v xml:space="preserve"> </v>
      </c>
      <c r="H221" s="145" t="b">
        <f t="shared" si="41"/>
        <v>0</v>
      </c>
      <c r="I221" s="147" t="str">
        <f t="shared" ca="1" si="42"/>
        <v xml:space="preserve"> </v>
      </c>
      <c r="J221" s="147" t="b">
        <f t="shared" si="48"/>
        <v>0</v>
      </c>
      <c r="K221" s="147" t="str">
        <f t="shared" ca="1" si="43"/>
        <v xml:space="preserve"> </v>
      </c>
      <c r="L221" s="147" t="b">
        <f t="shared" si="49"/>
        <v>0</v>
      </c>
      <c r="M221" s="226">
        <v>6430</v>
      </c>
      <c r="N221" s="191"/>
      <c r="O221" s="227" t="s">
        <v>92</v>
      </c>
      <c r="P221" s="191" t="s">
        <v>11</v>
      </c>
      <c r="Q221" s="131">
        <f t="shared" si="50"/>
        <v>0</v>
      </c>
      <c r="R221" s="131">
        <f t="shared" si="51"/>
        <v>0</v>
      </c>
    </row>
    <row r="222" spans="1:18">
      <c r="A222" s="211" t="str">
        <f t="shared" ca="1" si="47"/>
        <v xml:space="preserve"> </v>
      </c>
      <c r="B222" s="193" t="b">
        <f t="shared" si="46"/>
        <v>0</v>
      </c>
      <c r="C222" s="144" t="s">
        <v>267</v>
      </c>
      <c r="D222" s="144" t="s">
        <v>267</v>
      </c>
      <c r="E222" s="144" t="s">
        <v>267</v>
      </c>
      <c r="F222" s="144" t="s">
        <v>267</v>
      </c>
      <c r="G222" s="145" t="str">
        <f t="shared" ca="1" si="36"/>
        <v xml:space="preserve"> </v>
      </c>
      <c r="H222" s="145" t="b">
        <f t="shared" si="41"/>
        <v>0</v>
      </c>
      <c r="I222" s="147" t="str">
        <f t="shared" ca="1" si="42"/>
        <v xml:space="preserve"> </v>
      </c>
      <c r="J222" s="147" t="b">
        <f t="shared" si="48"/>
        <v>0</v>
      </c>
      <c r="K222" s="147" t="str">
        <f t="shared" ca="1" si="43"/>
        <v xml:space="preserve"> </v>
      </c>
      <c r="L222" s="147" t="b">
        <f t="shared" si="49"/>
        <v>0</v>
      </c>
      <c r="M222" s="226">
        <v>6440</v>
      </c>
      <c r="N222" s="191"/>
      <c r="O222" s="227" t="s">
        <v>93</v>
      </c>
      <c r="P222" s="191" t="s">
        <v>11</v>
      </c>
      <c r="Q222" s="131">
        <f t="shared" si="50"/>
        <v>0</v>
      </c>
      <c r="R222" s="131">
        <f t="shared" si="51"/>
        <v>0</v>
      </c>
    </row>
    <row r="223" spans="1:18">
      <c r="A223" s="211" t="str">
        <f t="shared" ca="1" si="47"/>
        <v xml:space="preserve"> </v>
      </c>
      <c r="B223" s="193" t="b">
        <f t="shared" si="46"/>
        <v>0</v>
      </c>
      <c r="C223" s="144" t="s">
        <v>267</v>
      </c>
      <c r="D223" s="144" t="s">
        <v>267</v>
      </c>
      <c r="E223" s="144" t="s">
        <v>267</v>
      </c>
      <c r="F223" s="144" t="s">
        <v>267</v>
      </c>
      <c r="G223" s="145" t="str">
        <f t="shared" ca="1" si="36"/>
        <v xml:space="preserve"> </v>
      </c>
      <c r="H223" s="145" t="b">
        <f t="shared" si="41"/>
        <v>0</v>
      </c>
      <c r="I223" s="147" t="str">
        <f t="shared" ca="1" si="42"/>
        <v xml:space="preserve"> </v>
      </c>
      <c r="J223" s="147" t="b">
        <f t="shared" si="48"/>
        <v>0</v>
      </c>
      <c r="K223" s="147" t="str">
        <f t="shared" ca="1" si="43"/>
        <v xml:space="preserve"> </v>
      </c>
      <c r="L223" s="147" t="b">
        <f t="shared" si="49"/>
        <v>0</v>
      </c>
      <c r="M223" s="226">
        <v>6450</v>
      </c>
      <c r="N223" s="191"/>
      <c r="O223" s="227" t="s">
        <v>94</v>
      </c>
      <c r="P223" s="191" t="s">
        <v>11</v>
      </c>
      <c r="Q223" s="131">
        <f t="shared" si="50"/>
        <v>0</v>
      </c>
      <c r="R223" s="131">
        <f t="shared" si="51"/>
        <v>0</v>
      </c>
    </row>
    <row r="224" spans="1:18">
      <c r="A224" s="211" t="str">
        <f t="shared" ca="1" si="47"/>
        <v xml:space="preserve"> </v>
      </c>
      <c r="B224" s="193" t="b">
        <f t="shared" si="46"/>
        <v>0</v>
      </c>
      <c r="C224" s="144" t="s">
        <v>267</v>
      </c>
      <c r="D224" s="144" t="s">
        <v>267</v>
      </c>
      <c r="E224" s="144" t="s">
        <v>267</v>
      </c>
      <c r="F224" s="144" t="s">
        <v>267</v>
      </c>
      <c r="G224" s="145" t="str">
        <f t="shared" ca="1" si="36"/>
        <v xml:space="preserve"> </v>
      </c>
      <c r="H224" s="145" t="b">
        <f t="shared" si="41"/>
        <v>0</v>
      </c>
      <c r="I224" s="147" t="str">
        <f t="shared" ca="1" si="42"/>
        <v xml:space="preserve"> </v>
      </c>
      <c r="J224" s="147" t="b">
        <f t="shared" si="48"/>
        <v>0</v>
      </c>
      <c r="K224" s="147" t="str">
        <f t="shared" ca="1" si="43"/>
        <v xml:space="preserve"> </v>
      </c>
      <c r="L224" s="147" t="b">
        <f t="shared" si="49"/>
        <v>0</v>
      </c>
      <c r="M224" s="226">
        <v>6460</v>
      </c>
      <c r="N224" s="191"/>
      <c r="O224" s="227" t="s">
        <v>95</v>
      </c>
      <c r="P224" s="191" t="s">
        <v>11</v>
      </c>
      <c r="Q224" s="131">
        <f t="shared" si="50"/>
        <v>0</v>
      </c>
      <c r="R224" s="131">
        <f t="shared" si="51"/>
        <v>0</v>
      </c>
    </row>
    <row r="225" spans="1:18">
      <c r="A225" s="211" t="str">
        <f t="shared" ca="1" si="47"/>
        <v xml:space="preserve"> </v>
      </c>
      <c r="B225" s="193" t="b">
        <f t="shared" si="46"/>
        <v>0</v>
      </c>
      <c r="C225" s="144" t="s">
        <v>267</v>
      </c>
      <c r="D225" s="144" t="s">
        <v>267</v>
      </c>
      <c r="E225" s="144" t="s">
        <v>267</v>
      </c>
      <c r="F225" s="144" t="s">
        <v>267</v>
      </c>
      <c r="G225" s="145" t="str">
        <f t="shared" ca="1" si="36"/>
        <v xml:space="preserve"> </v>
      </c>
      <c r="H225" s="145" t="b">
        <f t="shared" si="41"/>
        <v>0</v>
      </c>
      <c r="I225" s="147" t="str">
        <f t="shared" ca="1" si="42"/>
        <v xml:space="preserve"> </v>
      </c>
      <c r="J225" s="147" t="b">
        <f t="shared" si="48"/>
        <v>0</v>
      </c>
      <c r="K225" s="147" t="str">
        <f t="shared" ca="1" si="43"/>
        <v xml:space="preserve"> </v>
      </c>
      <c r="L225" s="147" t="b">
        <f t="shared" si="49"/>
        <v>0</v>
      </c>
      <c r="M225" s="226">
        <v>6470</v>
      </c>
      <c r="N225" s="191"/>
      <c r="O225" s="227" t="s">
        <v>96</v>
      </c>
      <c r="P225" s="191" t="s">
        <v>11</v>
      </c>
      <c r="Q225" s="131">
        <f t="shared" si="50"/>
        <v>0</v>
      </c>
      <c r="R225" s="131">
        <f t="shared" si="51"/>
        <v>0</v>
      </c>
    </row>
    <row r="226" spans="1:18">
      <c r="A226" s="211" t="str">
        <f t="shared" ca="1" si="47"/>
        <v xml:space="preserve"> </v>
      </c>
      <c r="B226" s="193" t="b">
        <f t="shared" si="46"/>
        <v>0</v>
      </c>
      <c r="C226" s="144" t="s">
        <v>267</v>
      </c>
      <c r="D226" s="144" t="s">
        <v>267</v>
      </c>
      <c r="E226" s="144" t="s">
        <v>267</v>
      </c>
      <c r="F226" s="144" t="s">
        <v>267</v>
      </c>
      <c r="G226" s="145" t="str">
        <f t="shared" ca="1" si="36"/>
        <v xml:space="preserve"> </v>
      </c>
      <c r="H226" s="145" t="b">
        <f t="shared" si="41"/>
        <v>0</v>
      </c>
      <c r="I226" s="147" t="str">
        <f t="shared" ca="1" si="42"/>
        <v xml:space="preserve"> </v>
      </c>
      <c r="J226" s="147" t="b">
        <f t="shared" si="48"/>
        <v>0</v>
      </c>
      <c r="K226" s="147" t="str">
        <f t="shared" ca="1" si="43"/>
        <v xml:space="preserve"> </v>
      </c>
      <c r="L226" s="147" t="b">
        <f t="shared" si="49"/>
        <v>0</v>
      </c>
      <c r="M226" s="226">
        <v>6480</v>
      </c>
      <c r="N226" s="191"/>
      <c r="O226" s="227" t="s">
        <v>97</v>
      </c>
      <c r="P226" s="191" t="s">
        <v>11</v>
      </c>
      <c r="Q226" s="131">
        <f t="shared" si="50"/>
        <v>0</v>
      </c>
      <c r="R226" s="131">
        <f t="shared" si="51"/>
        <v>0</v>
      </c>
    </row>
    <row r="227" spans="1:18">
      <c r="A227" s="211" t="str">
        <f t="shared" ca="1" si="47"/>
        <v xml:space="preserve"> </v>
      </c>
      <c r="B227" s="193" t="b">
        <f t="shared" si="46"/>
        <v>0</v>
      </c>
      <c r="C227" s="144" t="s">
        <v>267</v>
      </c>
      <c r="D227" s="144" t="s">
        <v>267</v>
      </c>
      <c r="E227" s="144" t="s">
        <v>267</v>
      </c>
      <c r="F227" s="144" t="s">
        <v>267</v>
      </c>
      <c r="G227" s="145" t="str">
        <f t="shared" ca="1" si="36"/>
        <v xml:space="preserve"> </v>
      </c>
      <c r="H227" s="145" t="b">
        <f t="shared" si="41"/>
        <v>0</v>
      </c>
      <c r="I227" s="147" t="str">
        <f t="shared" ca="1" si="42"/>
        <v xml:space="preserve"> </v>
      </c>
      <c r="J227" s="147" t="b">
        <f t="shared" si="48"/>
        <v>0</v>
      </c>
      <c r="K227" s="147" t="str">
        <f t="shared" ca="1" si="43"/>
        <v xml:space="preserve"> </v>
      </c>
      <c r="L227" s="147" t="b">
        <f t="shared" si="49"/>
        <v>0</v>
      </c>
      <c r="M227" s="226">
        <v>6490</v>
      </c>
      <c r="N227" s="191"/>
      <c r="O227" s="227" t="s">
        <v>98</v>
      </c>
      <c r="P227" s="191" t="s">
        <v>11</v>
      </c>
      <c r="Q227" s="131">
        <f t="shared" si="50"/>
        <v>0</v>
      </c>
      <c r="R227" s="131">
        <f t="shared" si="51"/>
        <v>0</v>
      </c>
    </row>
    <row r="228" spans="1:18">
      <c r="A228" s="211" t="str">
        <f t="shared" ca="1" si="47"/>
        <v xml:space="preserve"> </v>
      </c>
      <c r="B228" s="193" t="b">
        <f t="shared" si="46"/>
        <v>0</v>
      </c>
      <c r="C228" s="144" t="s">
        <v>267</v>
      </c>
      <c r="D228" s="144" t="s">
        <v>267</v>
      </c>
      <c r="E228" s="144" t="s">
        <v>267</v>
      </c>
      <c r="F228" s="144" t="s">
        <v>267</v>
      </c>
      <c r="G228" s="145" t="str">
        <f t="shared" ref="G228:G267" ca="1" si="52">IF(H228,COUNTIF(OFFSET(H228,ROW()*-1+3,,ROW()-2),TRUE)," ")</f>
        <v xml:space="preserve"> </v>
      </c>
      <c r="H228" s="145" t="b">
        <f t="shared" si="41"/>
        <v>0</v>
      </c>
      <c r="I228" s="147" t="str">
        <f t="shared" ca="1" si="42"/>
        <v xml:space="preserve"> </v>
      </c>
      <c r="J228" s="147" t="b">
        <f t="shared" si="48"/>
        <v>0</v>
      </c>
      <c r="K228" s="147" t="str">
        <f t="shared" ca="1" si="43"/>
        <v xml:space="preserve"> </v>
      </c>
      <c r="L228" s="147" t="b">
        <f t="shared" si="49"/>
        <v>0</v>
      </c>
      <c r="M228" s="226">
        <v>6500</v>
      </c>
      <c r="N228" s="191"/>
      <c r="O228" s="227" t="s">
        <v>99</v>
      </c>
      <c r="P228" s="191" t="s">
        <v>11</v>
      </c>
      <c r="Q228" s="131">
        <f t="shared" si="50"/>
        <v>0</v>
      </c>
      <c r="R228" s="131">
        <f t="shared" si="51"/>
        <v>0</v>
      </c>
    </row>
    <row r="229" spans="1:18">
      <c r="A229" s="211" t="str">
        <f t="shared" ca="1" si="47"/>
        <v xml:space="preserve"> </v>
      </c>
      <c r="B229" s="193" t="b">
        <f t="shared" si="46"/>
        <v>0</v>
      </c>
      <c r="C229" s="144" t="s">
        <v>267</v>
      </c>
      <c r="D229" s="144" t="s">
        <v>267</v>
      </c>
      <c r="E229" s="144" t="s">
        <v>267</v>
      </c>
      <c r="F229" s="144" t="s">
        <v>267</v>
      </c>
      <c r="G229" s="145" t="str">
        <f t="shared" ca="1" si="52"/>
        <v xml:space="preserve"> </v>
      </c>
      <c r="H229" s="145" t="b">
        <f t="shared" si="41"/>
        <v>0</v>
      </c>
      <c r="I229" s="147" t="str">
        <f t="shared" ca="1" si="42"/>
        <v xml:space="preserve"> </v>
      </c>
      <c r="J229" s="147" t="b">
        <f t="shared" si="48"/>
        <v>0</v>
      </c>
      <c r="K229" s="147" t="str">
        <f t="shared" ca="1" si="43"/>
        <v xml:space="preserve"> </v>
      </c>
      <c r="L229" s="147" t="b">
        <f t="shared" si="49"/>
        <v>0</v>
      </c>
      <c r="M229" s="226">
        <v>6510</v>
      </c>
      <c r="N229" s="191"/>
      <c r="O229" s="227" t="s">
        <v>100</v>
      </c>
      <c r="P229" s="191" t="s">
        <v>11</v>
      </c>
      <c r="Q229" s="131">
        <f t="shared" si="50"/>
        <v>0</v>
      </c>
      <c r="R229" s="131">
        <f t="shared" si="51"/>
        <v>0</v>
      </c>
    </row>
    <row r="230" spans="1:18">
      <c r="A230" s="211" t="str">
        <f t="shared" ca="1" si="47"/>
        <v xml:space="preserve"> </v>
      </c>
      <c r="B230" s="193" t="b">
        <f t="shared" si="46"/>
        <v>0</v>
      </c>
      <c r="C230" s="144" t="s">
        <v>267</v>
      </c>
      <c r="D230" s="144" t="s">
        <v>267</v>
      </c>
      <c r="E230" s="144" t="s">
        <v>267</v>
      </c>
      <c r="F230" s="144" t="s">
        <v>267</v>
      </c>
      <c r="G230" s="145" t="str">
        <f t="shared" ca="1" si="52"/>
        <v xml:space="preserve"> </v>
      </c>
      <c r="H230" s="145" t="b">
        <f t="shared" si="41"/>
        <v>0</v>
      </c>
      <c r="I230" s="147" t="str">
        <f t="shared" ca="1" si="42"/>
        <v xml:space="preserve"> </v>
      </c>
      <c r="J230" s="147" t="b">
        <f t="shared" si="48"/>
        <v>0</v>
      </c>
      <c r="K230" s="147" t="str">
        <f t="shared" ca="1" si="43"/>
        <v xml:space="preserve"> </v>
      </c>
      <c r="L230" s="147" t="b">
        <f t="shared" si="49"/>
        <v>0</v>
      </c>
      <c r="M230" s="226">
        <v>6520</v>
      </c>
      <c r="N230" s="191"/>
      <c r="O230" s="227" t="s">
        <v>101</v>
      </c>
      <c r="P230" s="191" t="s">
        <v>11</v>
      </c>
      <c r="Q230" s="131">
        <f t="shared" si="50"/>
        <v>0</v>
      </c>
      <c r="R230" s="131">
        <f t="shared" si="51"/>
        <v>0</v>
      </c>
    </row>
    <row r="231" spans="1:18">
      <c r="A231" s="211" t="str">
        <f t="shared" ca="1" si="47"/>
        <v xml:space="preserve"> </v>
      </c>
      <c r="B231" s="193" t="b">
        <f t="shared" si="46"/>
        <v>0</v>
      </c>
      <c r="C231" s="144" t="s">
        <v>267</v>
      </c>
      <c r="D231" s="144" t="s">
        <v>267</v>
      </c>
      <c r="E231" s="144" t="s">
        <v>267</v>
      </c>
      <c r="F231" s="144" t="s">
        <v>267</v>
      </c>
      <c r="G231" s="145" t="str">
        <f t="shared" ca="1" si="52"/>
        <v xml:space="preserve"> </v>
      </c>
      <c r="H231" s="145" t="b">
        <f t="shared" si="41"/>
        <v>0</v>
      </c>
      <c r="I231" s="147" t="str">
        <f t="shared" ca="1" si="42"/>
        <v xml:space="preserve"> </v>
      </c>
      <c r="J231" s="147" t="b">
        <f t="shared" si="48"/>
        <v>0</v>
      </c>
      <c r="K231" s="147" t="str">
        <f t="shared" ca="1" si="43"/>
        <v xml:space="preserve"> </v>
      </c>
      <c r="L231" s="147" t="b">
        <f t="shared" si="49"/>
        <v>0</v>
      </c>
      <c r="M231" s="226">
        <v>6530</v>
      </c>
      <c r="N231" s="191"/>
      <c r="O231" s="227" t="s">
        <v>102</v>
      </c>
      <c r="P231" s="191" t="s">
        <v>11</v>
      </c>
      <c r="Q231" s="131">
        <f t="shared" si="50"/>
        <v>0</v>
      </c>
      <c r="R231" s="131">
        <f t="shared" si="51"/>
        <v>0</v>
      </c>
    </row>
    <row r="232" spans="1:18" ht="17" customHeight="1">
      <c r="A232" s="211" t="s">
        <v>335</v>
      </c>
      <c r="B232" s="193" t="s">
        <v>379</v>
      </c>
      <c r="C232" s="144" t="s">
        <v>267</v>
      </c>
      <c r="D232" s="144" t="s">
        <v>267</v>
      </c>
      <c r="E232" s="144" t="s">
        <v>267</v>
      </c>
      <c r="F232" s="144" t="s">
        <v>267</v>
      </c>
      <c r="G232" s="145">
        <f t="shared" ca="1" si="52"/>
        <v>9</v>
      </c>
      <c r="H232" s="145" t="b">
        <f>R232&lt;&gt;0</f>
        <v>1</v>
      </c>
      <c r="I232" s="147" t="s">
        <v>267</v>
      </c>
      <c r="J232" s="147" t="s">
        <v>267</v>
      </c>
      <c r="K232" s="147" t="s">
        <v>267</v>
      </c>
      <c r="L232" s="147" t="s">
        <v>267</v>
      </c>
      <c r="N232" s="104"/>
      <c r="O232" s="100" t="s">
        <v>135</v>
      </c>
      <c r="Q232" s="131">
        <f>SUMIF(P179:P231,"借",Q179:Q231)-SUMIF(P179:P231,"貸",Q179:Q231)</f>
        <v>0</v>
      </c>
      <c r="R232" s="131">
        <f>SUMIF(P179:P231,"借",R179:R231)-SUMIF(P179:P231,"貸",R179:R231)</f>
        <v>250</v>
      </c>
    </row>
    <row r="233" spans="1:18" ht="17" hidden="1" customHeight="1">
      <c r="A233" s="211" t="s">
        <v>335</v>
      </c>
      <c r="B233" s="193" t="b">
        <f t="shared" si="46"/>
        <v>0</v>
      </c>
      <c r="C233" s="144" t="s">
        <v>267</v>
      </c>
      <c r="D233" s="144" t="s">
        <v>267</v>
      </c>
      <c r="E233" s="144" t="s">
        <v>267</v>
      </c>
      <c r="F233" s="144" t="s">
        <v>267</v>
      </c>
      <c r="G233" s="145">
        <f t="shared" ca="1" si="52"/>
        <v>10</v>
      </c>
      <c r="H233" s="145" t="b">
        <f>H232</f>
        <v>1</v>
      </c>
      <c r="I233" s="147" t="s">
        <v>267</v>
      </c>
      <c r="J233" s="147" t="s">
        <v>267</v>
      </c>
      <c r="K233" s="147" t="s">
        <v>267</v>
      </c>
      <c r="L233" s="147" t="s">
        <v>267</v>
      </c>
      <c r="N233" s="104"/>
      <c r="O233" s="100" t="s">
        <v>333</v>
      </c>
      <c r="Q233" s="131"/>
      <c r="R233" s="131"/>
    </row>
    <row r="234" spans="1:18" ht="17" customHeight="1">
      <c r="A234" s="211" t="s">
        <v>335</v>
      </c>
      <c r="B234" s="193" t="s">
        <v>379</v>
      </c>
      <c r="C234" s="144" t="s">
        <v>267</v>
      </c>
      <c r="D234" s="144" t="s">
        <v>267</v>
      </c>
      <c r="E234" s="144" t="s">
        <v>267</v>
      </c>
      <c r="F234" s="144" t="s">
        <v>267</v>
      </c>
      <c r="G234" s="145">
        <f t="shared" ca="1" si="52"/>
        <v>11</v>
      </c>
      <c r="H234" s="145" t="b">
        <f>R234&lt;&gt;0</f>
        <v>1</v>
      </c>
      <c r="I234" s="147" t="s">
        <v>267</v>
      </c>
      <c r="J234" s="147" t="s">
        <v>267</v>
      </c>
      <c r="K234" s="147" t="s">
        <v>267</v>
      </c>
      <c r="L234" s="147" t="s">
        <v>267</v>
      </c>
      <c r="N234" s="104"/>
      <c r="O234" s="100" t="s">
        <v>257</v>
      </c>
      <c r="Q234" s="131">
        <f>Q176-Q232</f>
        <v>0</v>
      </c>
      <c r="R234" s="131">
        <f>R176-R232</f>
        <v>5750</v>
      </c>
    </row>
    <row r="235" spans="1:18" ht="17" hidden="1" customHeight="1">
      <c r="A235" s="211" t="s">
        <v>335</v>
      </c>
      <c r="B235" s="193" t="b">
        <f t="shared" si="46"/>
        <v>0</v>
      </c>
      <c r="C235" s="144" t="s">
        <v>267</v>
      </c>
      <c r="D235" s="144" t="s">
        <v>267</v>
      </c>
      <c r="E235" s="144" t="s">
        <v>267</v>
      </c>
      <c r="F235" s="144" t="s">
        <v>267</v>
      </c>
      <c r="G235" s="145">
        <f ca="1">IF(H235,COUNTIF(OFFSET(H235,ROW()*-1+3,,ROW()-2),TRUE)," ")</f>
        <v>12</v>
      </c>
      <c r="H235" s="145" t="b">
        <f>H234</f>
        <v>1</v>
      </c>
      <c r="I235" s="147" t="s">
        <v>267</v>
      </c>
      <c r="J235" s="147" t="s">
        <v>267</v>
      </c>
      <c r="K235" s="147" t="s">
        <v>267</v>
      </c>
      <c r="L235" s="147" t="s">
        <v>267</v>
      </c>
      <c r="N235" s="104"/>
      <c r="O235" s="100" t="s">
        <v>333</v>
      </c>
      <c r="Q235" s="131"/>
      <c r="R235" s="131"/>
    </row>
    <row r="236" spans="1:18">
      <c r="A236" s="211" t="s">
        <v>335</v>
      </c>
      <c r="B236" s="193" t="s">
        <v>379</v>
      </c>
      <c r="C236" s="144" t="s">
        <v>267</v>
      </c>
      <c r="D236" s="144" t="s">
        <v>267</v>
      </c>
      <c r="E236" s="144" t="s">
        <v>267</v>
      </c>
      <c r="F236" s="144" t="s">
        <v>267</v>
      </c>
      <c r="G236" s="145" t="str">
        <f t="shared" ca="1" si="52"/>
        <v xml:space="preserve"> </v>
      </c>
      <c r="H236" s="145" t="b">
        <f>H249</f>
        <v>0</v>
      </c>
      <c r="I236" s="147" t="s">
        <v>267</v>
      </c>
      <c r="J236" s="147" t="s">
        <v>267</v>
      </c>
      <c r="K236" s="147" t="s">
        <v>267</v>
      </c>
      <c r="L236" s="147" t="s">
        <v>267</v>
      </c>
      <c r="N236" s="104"/>
      <c r="O236" s="100" t="s">
        <v>258</v>
      </c>
      <c r="Q236" s="131"/>
      <c r="R236" s="131"/>
    </row>
    <row r="237" spans="1:18">
      <c r="A237" s="211" t="str">
        <f t="shared" ca="1" si="47"/>
        <v xml:space="preserve"> </v>
      </c>
      <c r="B237" s="193" t="b">
        <f t="shared" si="46"/>
        <v>0</v>
      </c>
      <c r="C237" s="144" t="s">
        <v>267</v>
      </c>
      <c r="D237" s="144" t="s">
        <v>267</v>
      </c>
      <c r="E237" s="144" t="s">
        <v>267</v>
      </c>
      <c r="F237" s="144" t="s">
        <v>267</v>
      </c>
      <c r="G237" s="145" t="str">
        <f t="shared" ca="1" si="52"/>
        <v xml:space="preserve"> </v>
      </c>
      <c r="H237" s="145" t="b">
        <f t="shared" ref="H237:H266" si="53">R237&lt;&gt;0</f>
        <v>0</v>
      </c>
      <c r="I237" s="147" t="str">
        <f t="shared" ref="I237:I248" ca="1" si="54">IF(J237,COUNTIF(OFFSET(J237,ROW()*-1+3,,ROW()-2),TRUE)," ")</f>
        <v xml:space="preserve"> </v>
      </c>
      <c r="J237" s="147" t="b">
        <f t="shared" si="48"/>
        <v>0</v>
      </c>
      <c r="K237" s="147" t="str">
        <f t="shared" ref="K237:K248" ca="1" si="55">IF(L237,COUNTIF(OFFSET(L237,ROW()*-1+3,,ROW()-2),TRUE)," ")</f>
        <v xml:space="preserve"> </v>
      </c>
      <c r="L237" s="147" t="b">
        <f t="shared" si="49"/>
        <v>0</v>
      </c>
      <c r="M237" s="226">
        <v>7010</v>
      </c>
      <c r="N237" s="191"/>
      <c r="O237" s="227" t="s">
        <v>103</v>
      </c>
      <c r="P237" s="191" t="s">
        <v>14</v>
      </c>
      <c r="Q237" s="131">
        <f t="shared" ref="Q237:Q248" si="56">IF(N237="Y",IF($P237="借",SUMIFS(傳票借方,傳票日期,"&lt;="&amp;資產負債表日,傳票科目,M237)-SUMIFS(傳票貸方,傳票日期,"&lt;="&amp;資產負債表日,傳票科目,M237),SUMIFS(傳票貸方,傳票日期,"&lt;="&amp;資產負債表日,傳票科目,M237)-SUMIFS(傳票借方,傳票日期,"&lt;="&amp;資產負債表日,傳票科目,M237)),0)</f>
        <v>0</v>
      </c>
      <c r="R237" s="131">
        <f t="shared" ref="R237:R248" si="57">IF(N237="Y",IF(損益表專案="全部",IF($P237="借", SUMIFS(傳票借方,傳票日期,"&gt;="&amp;損益表起日,傳票日期,"&lt;="&amp;損益表訖日,傳票科目,M237)-SUMIFS(傳票貸方,傳票日期,"&gt;="&amp;損益表起日,傳票日期,"&lt;="&amp;損益表訖日,傳票科目,M237), SUMIFS(傳票貸方,傳票日期,"&gt;="&amp;損益表起日,傳票日期,"&lt;="&amp;損益表訖日,傳票科目,M237)-SUMIFS(傳票借方,傳票日期,"&gt;="&amp;損益表起日,傳票日期,"&lt;="&amp;損益表訖日,傳票科目,M237)),
IF($P237="借", SUMIFS(傳票借方,傳票日期,"&gt;="&amp;損益表起日,傳票日期,"&lt;="&amp;損益表訖日,傳票科目,M237,傳票專案,損益表專案)-SUMIFS(傳票貸方,傳票日期,"&gt;="&amp;損益表起日,傳票日期,"&lt;="&amp;損益表訖日,傳票科目,M237,傳票專案,損益表專案), SUMIFS(傳票貸方,傳票日期,"&gt;="&amp;損益表起日,傳票日期,"&lt;="&amp;損益表訖日,傳票科目,M237,傳票專案,損益表專案)-SUMIFS(傳票借方,傳票日期,"&gt;="&amp;損益表起日,傳票日期,"&lt;="&amp;損益表訖日,傳票科目,M237,傳票專案,損益表專案))),0)</f>
        <v>0</v>
      </c>
    </row>
    <row r="238" spans="1:18">
      <c r="A238" s="211">
        <f t="shared" ca="1" si="47"/>
        <v>54</v>
      </c>
      <c r="B238" s="193" t="b">
        <f t="shared" si="46"/>
        <v>1</v>
      </c>
      <c r="C238" s="144" t="s">
        <v>267</v>
      </c>
      <c r="D238" s="144" t="s">
        <v>267</v>
      </c>
      <c r="E238" s="144" t="s">
        <v>267</v>
      </c>
      <c r="F238" s="144" t="s">
        <v>267</v>
      </c>
      <c r="G238" s="145" t="str">
        <f t="shared" ca="1" si="52"/>
        <v xml:space="preserve"> </v>
      </c>
      <c r="H238" s="145" t="b">
        <f t="shared" si="53"/>
        <v>0</v>
      </c>
      <c r="I238" s="147" t="str">
        <f t="shared" ca="1" si="54"/>
        <v xml:space="preserve"> </v>
      </c>
      <c r="J238" s="147" t="b">
        <f t="shared" si="48"/>
        <v>0</v>
      </c>
      <c r="K238" s="147" t="str">
        <f t="shared" ca="1" si="55"/>
        <v xml:space="preserve"> </v>
      </c>
      <c r="L238" s="147" t="b">
        <f t="shared" si="49"/>
        <v>0</v>
      </c>
      <c r="M238" s="226">
        <v>7040</v>
      </c>
      <c r="N238" s="191" t="s">
        <v>276</v>
      </c>
      <c r="O238" s="227" t="s">
        <v>104</v>
      </c>
      <c r="P238" s="191" t="s">
        <v>14</v>
      </c>
      <c r="Q238" s="131">
        <f t="shared" si="56"/>
        <v>0</v>
      </c>
      <c r="R238" s="131">
        <f t="shared" si="57"/>
        <v>0</v>
      </c>
    </row>
    <row r="239" spans="1:18">
      <c r="A239" s="211" t="str">
        <f t="shared" ca="1" si="47"/>
        <v xml:space="preserve"> </v>
      </c>
      <c r="B239" s="193" t="b">
        <f t="shared" si="46"/>
        <v>0</v>
      </c>
      <c r="C239" s="144" t="s">
        <v>267</v>
      </c>
      <c r="D239" s="144" t="s">
        <v>267</v>
      </c>
      <c r="E239" s="144" t="s">
        <v>267</v>
      </c>
      <c r="F239" s="144" t="s">
        <v>267</v>
      </c>
      <c r="G239" s="145" t="str">
        <f t="shared" ca="1" si="52"/>
        <v xml:space="preserve"> </v>
      </c>
      <c r="H239" s="145" t="b">
        <f t="shared" si="53"/>
        <v>0</v>
      </c>
      <c r="I239" s="147" t="str">
        <f t="shared" ca="1" si="54"/>
        <v xml:space="preserve"> </v>
      </c>
      <c r="J239" s="147" t="b">
        <f t="shared" si="48"/>
        <v>0</v>
      </c>
      <c r="K239" s="147" t="str">
        <f t="shared" ca="1" si="55"/>
        <v xml:space="preserve"> </v>
      </c>
      <c r="L239" s="147" t="b">
        <f t="shared" si="49"/>
        <v>0</v>
      </c>
      <c r="M239" s="226">
        <v>7050</v>
      </c>
      <c r="N239" s="191"/>
      <c r="O239" s="227" t="s">
        <v>105</v>
      </c>
      <c r="P239" s="191" t="s">
        <v>14</v>
      </c>
      <c r="Q239" s="131">
        <f t="shared" si="56"/>
        <v>0</v>
      </c>
      <c r="R239" s="131">
        <f t="shared" si="57"/>
        <v>0</v>
      </c>
    </row>
    <row r="240" spans="1:18">
      <c r="A240" s="211" t="str">
        <f t="shared" ca="1" si="47"/>
        <v xml:space="preserve"> </v>
      </c>
      <c r="B240" s="193" t="b">
        <f t="shared" si="46"/>
        <v>0</v>
      </c>
      <c r="C240" s="144" t="s">
        <v>267</v>
      </c>
      <c r="D240" s="144" t="s">
        <v>267</v>
      </c>
      <c r="E240" s="144" t="s">
        <v>267</v>
      </c>
      <c r="F240" s="144" t="s">
        <v>267</v>
      </c>
      <c r="G240" s="145" t="str">
        <f t="shared" ca="1" si="52"/>
        <v xml:space="preserve"> </v>
      </c>
      <c r="H240" s="145" t="b">
        <f t="shared" si="53"/>
        <v>0</v>
      </c>
      <c r="I240" s="147" t="str">
        <f t="shared" ca="1" si="54"/>
        <v xml:space="preserve"> </v>
      </c>
      <c r="J240" s="147" t="b">
        <f t="shared" si="48"/>
        <v>0</v>
      </c>
      <c r="K240" s="147" t="str">
        <f t="shared" ca="1" si="55"/>
        <v xml:space="preserve"> </v>
      </c>
      <c r="L240" s="147" t="b">
        <f t="shared" si="49"/>
        <v>0</v>
      </c>
      <c r="M240" s="226">
        <v>7060</v>
      </c>
      <c r="N240" s="191"/>
      <c r="O240" s="227" t="s">
        <v>106</v>
      </c>
      <c r="P240" s="191" t="s">
        <v>14</v>
      </c>
      <c r="Q240" s="131">
        <f t="shared" si="56"/>
        <v>0</v>
      </c>
      <c r="R240" s="131">
        <f t="shared" si="57"/>
        <v>0</v>
      </c>
    </row>
    <row r="241" spans="1:18">
      <c r="A241" s="211" t="str">
        <f t="shared" ca="1" si="47"/>
        <v xml:space="preserve"> </v>
      </c>
      <c r="B241" s="193" t="b">
        <f t="shared" si="46"/>
        <v>0</v>
      </c>
      <c r="C241" s="144" t="s">
        <v>267</v>
      </c>
      <c r="D241" s="144" t="s">
        <v>267</v>
      </c>
      <c r="E241" s="144" t="s">
        <v>267</v>
      </c>
      <c r="F241" s="144" t="s">
        <v>267</v>
      </c>
      <c r="G241" s="145" t="str">
        <f t="shared" ca="1" si="52"/>
        <v xml:space="preserve"> </v>
      </c>
      <c r="H241" s="145" t="b">
        <f t="shared" si="53"/>
        <v>0</v>
      </c>
      <c r="I241" s="147" t="str">
        <f t="shared" ca="1" si="54"/>
        <v xml:space="preserve"> </v>
      </c>
      <c r="J241" s="147" t="b">
        <f t="shared" si="48"/>
        <v>0</v>
      </c>
      <c r="K241" s="147" t="str">
        <f t="shared" ca="1" si="55"/>
        <v xml:space="preserve"> </v>
      </c>
      <c r="L241" s="147" t="b">
        <f t="shared" si="49"/>
        <v>0</v>
      </c>
      <c r="M241" s="226">
        <v>7070</v>
      </c>
      <c r="N241" s="191"/>
      <c r="O241" s="227" t="s">
        <v>107</v>
      </c>
      <c r="P241" s="191" t="s">
        <v>14</v>
      </c>
      <c r="Q241" s="131">
        <f t="shared" si="56"/>
        <v>0</v>
      </c>
      <c r="R241" s="131">
        <f t="shared" si="57"/>
        <v>0</v>
      </c>
    </row>
    <row r="242" spans="1:18">
      <c r="A242" s="211" t="str">
        <f t="shared" ca="1" si="47"/>
        <v xml:space="preserve"> </v>
      </c>
      <c r="B242" s="193" t="b">
        <f t="shared" si="46"/>
        <v>0</v>
      </c>
      <c r="C242" s="144" t="s">
        <v>267</v>
      </c>
      <c r="D242" s="144" t="s">
        <v>267</v>
      </c>
      <c r="E242" s="144" t="s">
        <v>267</v>
      </c>
      <c r="F242" s="144" t="s">
        <v>267</v>
      </c>
      <c r="G242" s="145" t="str">
        <f t="shared" ca="1" si="52"/>
        <v xml:space="preserve"> </v>
      </c>
      <c r="H242" s="145" t="b">
        <f t="shared" si="53"/>
        <v>0</v>
      </c>
      <c r="I242" s="147" t="str">
        <f t="shared" ca="1" si="54"/>
        <v xml:space="preserve"> </v>
      </c>
      <c r="J242" s="147" t="b">
        <f t="shared" si="48"/>
        <v>0</v>
      </c>
      <c r="K242" s="147" t="str">
        <f t="shared" ca="1" si="55"/>
        <v xml:space="preserve"> </v>
      </c>
      <c r="L242" s="147" t="b">
        <f t="shared" si="49"/>
        <v>0</v>
      </c>
      <c r="M242" s="226">
        <v>7080</v>
      </c>
      <c r="N242" s="191"/>
      <c r="O242" s="227" t="s">
        <v>108</v>
      </c>
      <c r="P242" s="191" t="s">
        <v>14</v>
      </c>
      <c r="Q242" s="131">
        <f t="shared" si="56"/>
        <v>0</v>
      </c>
      <c r="R242" s="131">
        <f t="shared" si="57"/>
        <v>0</v>
      </c>
    </row>
    <row r="243" spans="1:18">
      <c r="A243" s="211" t="str">
        <f t="shared" ca="1" si="47"/>
        <v xml:space="preserve"> </v>
      </c>
      <c r="B243" s="193" t="b">
        <f t="shared" si="46"/>
        <v>0</v>
      </c>
      <c r="C243" s="144" t="s">
        <v>267</v>
      </c>
      <c r="D243" s="144" t="s">
        <v>267</v>
      </c>
      <c r="E243" s="144" t="s">
        <v>267</v>
      </c>
      <c r="F243" s="144" t="s">
        <v>267</v>
      </c>
      <c r="G243" s="145" t="str">
        <f t="shared" ca="1" si="52"/>
        <v xml:space="preserve"> </v>
      </c>
      <c r="H243" s="145" t="b">
        <f t="shared" si="53"/>
        <v>0</v>
      </c>
      <c r="I243" s="147" t="str">
        <f t="shared" ca="1" si="54"/>
        <v xml:space="preserve"> </v>
      </c>
      <c r="J243" s="147" t="b">
        <f t="shared" si="48"/>
        <v>0</v>
      </c>
      <c r="K243" s="147" t="str">
        <f t="shared" ca="1" si="55"/>
        <v xml:space="preserve"> </v>
      </c>
      <c r="L243" s="147" t="b">
        <f t="shared" si="49"/>
        <v>0</v>
      </c>
      <c r="M243" s="226">
        <v>7090</v>
      </c>
      <c r="N243" s="191"/>
      <c r="O243" s="227" t="s">
        <v>109</v>
      </c>
      <c r="P243" s="191" t="s">
        <v>14</v>
      </c>
      <c r="Q243" s="131">
        <f t="shared" si="56"/>
        <v>0</v>
      </c>
      <c r="R243" s="131">
        <f t="shared" si="57"/>
        <v>0</v>
      </c>
    </row>
    <row r="244" spans="1:18">
      <c r="A244" s="211" t="str">
        <f t="shared" ca="1" si="47"/>
        <v xml:space="preserve"> </v>
      </c>
      <c r="B244" s="193" t="b">
        <f t="shared" si="46"/>
        <v>0</v>
      </c>
      <c r="C244" s="144" t="s">
        <v>267</v>
      </c>
      <c r="D244" s="144" t="s">
        <v>267</v>
      </c>
      <c r="E244" s="144" t="s">
        <v>267</v>
      </c>
      <c r="F244" s="144" t="s">
        <v>267</v>
      </c>
      <c r="G244" s="145" t="str">
        <f t="shared" ca="1" si="52"/>
        <v xml:space="preserve"> </v>
      </c>
      <c r="H244" s="145" t="b">
        <f t="shared" si="53"/>
        <v>0</v>
      </c>
      <c r="I244" s="147" t="str">
        <f t="shared" ca="1" si="54"/>
        <v xml:space="preserve"> </v>
      </c>
      <c r="J244" s="147" t="b">
        <f t="shared" si="48"/>
        <v>0</v>
      </c>
      <c r="K244" s="147" t="str">
        <f t="shared" ca="1" si="55"/>
        <v xml:space="preserve"> </v>
      </c>
      <c r="L244" s="147" t="b">
        <f t="shared" si="49"/>
        <v>0</v>
      </c>
      <c r="M244" s="226">
        <v>7100</v>
      </c>
      <c r="N244" s="191"/>
      <c r="O244" s="227" t="s">
        <v>110</v>
      </c>
      <c r="P244" s="191" t="s">
        <v>14</v>
      </c>
      <c r="Q244" s="131">
        <f t="shared" si="56"/>
        <v>0</v>
      </c>
      <c r="R244" s="131">
        <f t="shared" si="57"/>
        <v>0</v>
      </c>
    </row>
    <row r="245" spans="1:18">
      <c r="A245" s="211" t="str">
        <f t="shared" ca="1" si="47"/>
        <v xml:space="preserve"> </v>
      </c>
      <c r="B245" s="193" t="b">
        <f t="shared" si="46"/>
        <v>0</v>
      </c>
      <c r="C245" s="144" t="s">
        <v>267</v>
      </c>
      <c r="D245" s="144" t="s">
        <v>267</v>
      </c>
      <c r="E245" s="144" t="s">
        <v>267</v>
      </c>
      <c r="F245" s="144" t="s">
        <v>267</v>
      </c>
      <c r="G245" s="145" t="str">
        <f t="shared" ca="1" si="52"/>
        <v xml:space="preserve"> </v>
      </c>
      <c r="H245" s="145" t="b">
        <f t="shared" si="53"/>
        <v>0</v>
      </c>
      <c r="I245" s="147" t="str">
        <f t="shared" ca="1" si="54"/>
        <v xml:space="preserve"> </v>
      </c>
      <c r="J245" s="147" t="b">
        <f t="shared" si="48"/>
        <v>0</v>
      </c>
      <c r="K245" s="147" t="str">
        <f t="shared" ca="1" si="55"/>
        <v xml:space="preserve"> </v>
      </c>
      <c r="L245" s="147" t="b">
        <f t="shared" si="49"/>
        <v>0</v>
      </c>
      <c r="M245" s="226">
        <v>7110</v>
      </c>
      <c r="N245" s="191"/>
      <c r="O245" s="227" t="s">
        <v>111</v>
      </c>
      <c r="P245" s="191" t="s">
        <v>14</v>
      </c>
      <c r="Q245" s="131">
        <f t="shared" si="56"/>
        <v>0</v>
      </c>
      <c r="R245" s="131">
        <f t="shared" si="57"/>
        <v>0</v>
      </c>
    </row>
    <row r="246" spans="1:18">
      <c r="A246" s="211" t="str">
        <f t="shared" ca="1" si="47"/>
        <v xml:space="preserve"> </v>
      </c>
      <c r="B246" s="193" t="b">
        <f t="shared" si="46"/>
        <v>0</v>
      </c>
      <c r="C246" s="144" t="s">
        <v>267</v>
      </c>
      <c r="D246" s="144" t="s">
        <v>267</v>
      </c>
      <c r="E246" s="144" t="s">
        <v>267</v>
      </c>
      <c r="F246" s="144" t="s">
        <v>267</v>
      </c>
      <c r="G246" s="145" t="str">
        <f t="shared" ca="1" si="52"/>
        <v xml:space="preserve"> </v>
      </c>
      <c r="H246" s="145" t="b">
        <f t="shared" si="53"/>
        <v>0</v>
      </c>
      <c r="I246" s="147" t="str">
        <f t="shared" ca="1" si="54"/>
        <v xml:space="preserve"> </v>
      </c>
      <c r="J246" s="147" t="b">
        <f t="shared" si="48"/>
        <v>0</v>
      </c>
      <c r="K246" s="147" t="str">
        <f t="shared" ca="1" si="55"/>
        <v xml:space="preserve"> </v>
      </c>
      <c r="L246" s="147" t="b">
        <f t="shared" si="49"/>
        <v>0</v>
      </c>
      <c r="M246" s="226">
        <v>7130</v>
      </c>
      <c r="N246" s="191"/>
      <c r="O246" s="227" t="s">
        <v>112</v>
      </c>
      <c r="P246" s="191" t="s">
        <v>14</v>
      </c>
      <c r="Q246" s="131">
        <f t="shared" si="56"/>
        <v>0</v>
      </c>
      <c r="R246" s="131">
        <f t="shared" si="57"/>
        <v>0</v>
      </c>
    </row>
    <row r="247" spans="1:18">
      <c r="A247" s="211" t="str">
        <f t="shared" ca="1" si="47"/>
        <v xml:space="preserve"> </v>
      </c>
      <c r="B247" s="193" t="b">
        <f t="shared" si="46"/>
        <v>0</v>
      </c>
      <c r="C247" s="144" t="s">
        <v>267</v>
      </c>
      <c r="D247" s="144" t="s">
        <v>267</v>
      </c>
      <c r="E247" s="144" t="s">
        <v>267</v>
      </c>
      <c r="F247" s="144" t="s">
        <v>267</v>
      </c>
      <c r="G247" s="145" t="str">
        <f t="shared" ca="1" si="52"/>
        <v xml:space="preserve"> </v>
      </c>
      <c r="H247" s="145" t="b">
        <f t="shared" si="53"/>
        <v>0</v>
      </c>
      <c r="I247" s="147" t="str">
        <f t="shared" ca="1" si="54"/>
        <v xml:space="preserve"> </v>
      </c>
      <c r="J247" s="147" t="b">
        <f t="shared" si="48"/>
        <v>0</v>
      </c>
      <c r="K247" s="147" t="str">
        <f t="shared" ca="1" si="55"/>
        <v xml:space="preserve"> </v>
      </c>
      <c r="L247" s="147" t="b">
        <f t="shared" si="49"/>
        <v>0</v>
      </c>
      <c r="M247" s="226">
        <v>7140</v>
      </c>
      <c r="N247" s="191"/>
      <c r="O247" s="227" t="s">
        <v>113</v>
      </c>
      <c r="P247" s="191" t="s">
        <v>14</v>
      </c>
      <c r="Q247" s="131">
        <f t="shared" si="56"/>
        <v>0</v>
      </c>
      <c r="R247" s="131">
        <f t="shared" si="57"/>
        <v>0</v>
      </c>
    </row>
    <row r="248" spans="1:18">
      <c r="A248" s="211" t="str">
        <f t="shared" ca="1" si="47"/>
        <v xml:space="preserve"> </v>
      </c>
      <c r="B248" s="193" t="b">
        <f t="shared" si="46"/>
        <v>0</v>
      </c>
      <c r="C248" s="144" t="s">
        <v>267</v>
      </c>
      <c r="D248" s="144" t="s">
        <v>267</v>
      </c>
      <c r="E248" s="144" t="s">
        <v>267</v>
      </c>
      <c r="F248" s="144" t="s">
        <v>267</v>
      </c>
      <c r="G248" s="145" t="str">
        <f t="shared" ca="1" si="52"/>
        <v xml:space="preserve"> </v>
      </c>
      <c r="H248" s="145" t="b">
        <f t="shared" si="53"/>
        <v>0</v>
      </c>
      <c r="I248" s="147" t="str">
        <f t="shared" ca="1" si="54"/>
        <v xml:space="preserve"> </v>
      </c>
      <c r="J248" s="147" t="b">
        <f t="shared" si="48"/>
        <v>0</v>
      </c>
      <c r="K248" s="147" t="str">
        <f t="shared" ca="1" si="55"/>
        <v xml:space="preserve"> </v>
      </c>
      <c r="L248" s="147" t="b">
        <f t="shared" si="49"/>
        <v>0</v>
      </c>
      <c r="M248" s="226">
        <v>7160</v>
      </c>
      <c r="N248" s="191"/>
      <c r="O248" s="227" t="s">
        <v>114</v>
      </c>
      <c r="P248" s="191" t="s">
        <v>14</v>
      </c>
      <c r="Q248" s="131">
        <f t="shared" si="56"/>
        <v>0</v>
      </c>
      <c r="R248" s="131">
        <f t="shared" si="57"/>
        <v>0</v>
      </c>
    </row>
    <row r="249" spans="1:18">
      <c r="A249" s="211" t="s">
        <v>335</v>
      </c>
      <c r="B249" s="193" t="s">
        <v>379</v>
      </c>
      <c r="C249" s="144" t="s">
        <v>267</v>
      </c>
      <c r="D249" s="144" t="s">
        <v>267</v>
      </c>
      <c r="E249" s="144" t="s">
        <v>267</v>
      </c>
      <c r="F249" s="144" t="s">
        <v>267</v>
      </c>
      <c r="G249" s="145" t="str">
        <f t="shared" ca="1" si="52"/>
        <v xml:space="preserve"> </v>
      </c>
      <c r="H249" s="145" t="b">
        <f t="shared" si="53"/>
        <v>0</v>
      </c>
      <c r="I249" s="147" t="s">
        <v>267</v>
      </c>
      <c r="J249" s="147" t="s">
        <v>267</v>
      </c>
      <c r="K249" s="147" t="s">
        <v>267</v>
      </c>
      <c r="L249" s="147" t="s">
        <v>267</v>
      </c>
      <c r="N249" s="104"/>
      <c r="O249" s="100" t="s">
        <v>260</v>
      </c>
      <c r="Q249" s="131">
        <f>SUMIF(P237:P248,"貸",Q237:Q248)-SUMIF(P237:P248,"借",Q237:Q248)</f>
        <v>0</v>
      </c>
      <c r="R249" s="131">
        <f>SUMIF(P237:P248,"貸",R237:R248)-SUMIF(P237:P248,"借",R237:R248)</f>
        <v>0</v>
      </c>
    </row>
    <row r="250" spans="1:18" ht="17" hidden="1" customHeight="1">
      <c r="A250" s="211" t="s">
        <v>335</v>
      </c>
      <c r="B250" s="193" t="b">
        <f t="shared" si="46"/>
        <v>0</v>
      </c>
      <c r="C250" s="144" t="s">
        <v>267</v>
      </c>
      <c r="D250" s="144" t="s">
        <v>267</v>
      </c>
      <c r="E250" s="144" t="s">
        <v>267</v>
      </c>
      <c r="F250" s="144" t="s">
        <v>267</v>
      </c>
      <c r="G250" s="145" t="str">
        <f t="shared" ca="1" si="52"/>
        <v xml:space="preserve"> </v>
      </c>
      <c r="H250" s="145" t="b">
        <f>H249</f>
        <v>0</v>
      </c>
      <c r="I250" s="147" t="s">
        <v>267</v>
      </c>
      <c r="J250" s="147" t="s">
        <v>267</v>
      </c>
      <c r="K250" s="147" t="s">
        <v>267</v>
      </c>
      <c r="L250" s="147" t="s">
        <v>267</v>
      </c>
      <c r="N250" s="104"/>
      <c r="O250" s="100" t="s">
        <v>333</v>
      </c>
      <c r="Q250" s="131"/>
      <c r="R250" s="131"/>
    </row>
    <row r="251" spans="1:18">
      <c r="A251" s="211" t="s">
        <v>335</v>
      </c>
      <c r="B251" s="193" t="s">
        <v>379</v>
      </c>
      <c r="C251" s="144" t="s">
        <v>267</v>
      </c>
      <c r="D251" s="144" t="s">
        <v>267</v>
      </c>
      <c r="E251" s="144" t="s">
        <v>267</v>
      </c>
      <c r="F251" s="144" t="s">
        <v>267</v>
      </c>
      <c r="G251" s="145" t="str">
        <f t="shared" ca="1" si="52"/>
        <v xml:space="preserve"> </v>
      </c>
      <c r="H251" s="145" t="b">
        <f>H261</f>
        <v>0</v>
      </c>
      <c r="I251" s="147" t="s">
        <v>267</v>
      </c>
      <c r="J251" s="147" t="s">
        <v>267</v>
      </c>
      <c r="K251" s="147" t="s">
        <v>267</v>
      </c>
      <c r="L251" s="147" t="s">
        <v>267</v>
      </c>
      <c r="N251" s="104"/>
      <c r="O251" s="100" t="s">
        <v>259</v>
      </c>
      <c r="Q251" s="131"/>
      <c r="R251" s="131"/>
    </row>
    <row r="252" spans="1:18">
      <c r="A252" s="211" t="str">
        <f t="shared" ca="1" si="47"/>
        <v xml:space="preserve"> </v>
      </c>
      <c r="B252" s="193" t="b">
        <f t="shared" si="46"/>
        <v>0</v>
      </c>
      <c r="C252" s="144" t="s">
        <v>267</v>
      </c>
      <c r="D252" s="144" t="s">
        <v>267</v>
      </c>
      <c r="E252" s="144" t="s">
        <v>267</v>
      </c>
      <c r="F252" s="144" t="s">
        <v>267</v>
      </c>
      <c r="G252" s="145" t="str">
        <f t="shared" ca="1" si="52"/>
        <v xml:space="preserve"> </v>
      </c>
      <c r="H252" s="145" t="b">
        <f t="shared" si="53"/>
        <v>0</v>
      </c>
      <c r="I252" s="147" t="str">
        <f t="shared" ref="I252:I260" ca="1" si="58">IF(J252,COUNTIF(OFFSET(J252,ROW()*-1+3,,ROW()-2),TRUE)," ")</f>
        <v xml:space="preserve"> </v>
      </c>
      <c r="J252" s="147" t="b">
        <f t="shared" si="48"/>
        <v>0</v>
      </c>
      <c r="K252" s="147" t="str">
        <f t="shared" ref="K252:K260" ca="1" si="59">IF(L252,COUNTIF(OFFSET(L252,ROW()*-1+3,,ROW()-2),TRUE)," ")</f>
        <v xml:space="preserve"> </v>
      </c>
      <c r="L252" s="147" t="b">
        <f t="shared" si="49"/>
        <v>0</v>
      </c>
      <c r="M252" s="226">
        <v>8010</v>
      </c>
      <c r="N252" s="191"/>
      <c r="O252" s="227" t="s">
        <v>115</v>
      </c>
      <c r="P252" s="191" t="s">
        <v>11</v>
      </c>
      <c r="Q252" s="131">
        <f t="shared" ref="Q252:Q260" si="60">IF(N252="Y",IF($P252="借",SUMIFS(傳票借方,傳票日期,"&lt;="&amp;資產負債表日,傳票科目,M252)-SUMIFS(傳票貸方,傳票日期,"&lt;="&amp;資產負債表日,傳票科目,M252),SUMIFS(傳票貸方,傳票日期,"&lt;="&amp;資產負債表日,傳票科目,M252)-SUMIFS(傳票借方,傳票日期,"&lt;="&amp;資產負債表日,傳票科目,M252)),0)</f>
        <v>0</v>
      </c>
      <c r="R252" s="131">
        <f t="shared" ref="R252:R260" si="61">IF(N252="Y",IF(損益表專案="全部",IF($P252="借", SUMIFS(傳票借方,傳票日期,"&gt;="&amp;損益表起日,傳票日期,"&lt;="&amp;損益表訖日,傳票科目,M252)-SUMIFS(傳票貸方,傳票日期,"&gt;="&amp;損益表起日,傳票日期,"&lt;="&amp;損益表訖日,傳票科目,M252), SUMIFS(傳票貸方,傳票日期,"&gt;="&amp;損益表起日,傳票日期,"&lt;="&amp;損益表訖日,傳票科目,M252)-SUMIFS(傳票借方,傳票日期,"&gt;="&amp;損益表起日,傳票日期,"&lt;="&amp;損益表訖日,傳票科目,M252)),
IF($P252="借", SUMIFS(傳票借方,傳票日期,"&gt;="&amp;損益表起日,傳票日期,"&lt;="&amp;損益表訖日,傳票科目,M252,傳票專案,損益表專案)-SUMIFS(傳票貸方,傳票日期,"&gt;="&amp;損益表起日,傳票日期,"&lt;="&amp;損益表訖日,傳票科目,M252,傳票專案,損益表專案), SUMIFS(傳票貸方,傳票日期,"&gt;="&amp;損益表起日,傳票日期,"&lt;="&amp;損益表訖日,傳票科目,M252,傳票專案,損益表專案)-SUMIFS(傳票借方,傳票日期,"&gt;="&amp;損益表起日,傳票日期,"&lt;="&amp;損益表訖日,傳票科目,M252,傳票專案,損益表專案))),0)</f>
        <v>0</v>
      </c>
    </row>
    <row r="253" spans="1:18">
      <c r="A253" s="211" t="str">
        <f t="shared" ca="1" si="47"/>
        <v xml:space="preserve"> </v>
      </c>
      <c r="B253" s="193" t="b">
        <f t="shared" si="46"/>
        <v>0</v>
      </c>
      <c r="C253" s="144" t="s">
        <v>267</v>
      </c>
      <c r="D253" s="144" t="s">
        <v>267</v>
      </c>
      <c r="E253" s="144" t="s">
        <v>267</v>
      </c>
      <c r="F253" s="144" t="s">
        <v>267</v>
      </c>
      <c r="G253" s="145" t="str">
        <f t="shared" ca="1" si="52"/>
        <v xml:space="preserve"> </v>
      </c>
      <c r="H253" s="145" t="b">
        <f t="shared" si="53"/>
        <v>0</v>
      </c>
      <c r="I253" s="147" t="str">
        <f t="shared" ca="1" si="58"/>
        <v xml:space="preserve"> </v>
      </c>
      <c r="J253" s="147" t="b">
        <f t="shared" si="48"/>
        <v>0</v>
      </c>
      <c r="K253" s="147" t="str">
        <f t="shared" ca="1" si="59"/>
        <v xml:space="preserve"> </v>
      </c>
      <c r="L253" s="147" t="b">
        <f t="shared" si="49"/>
        <v>0</v>
      </c>
      <c r="M253" s="226">
        <v>8020</v>
      </c>
      <c r="N253" s="191"/>
      <c r="O253" s="227" t="s">
        <v>116</v>
      </c>
      <c r="P253" s="191" t="s">
        <v>11</v>
      </c>
      <c r="Q253" s="131">
        <f t="shared" si="60"/>
        <v>0</v>
      </c>
      <c r="R253" s="131">
        <f t="shared" si="61"/>
        <v>0</v>
      </c>
    </row>
    <row r="254" spans="1:18">
      <c r="A254" s="211" t="str">
        <f t="shared" ca="1" si="47"/>
        <v xml:space="preserve"> </v>
      </c>
      <c r="B254" s="193" t="b">
        <f t="shared" si="46"/>
        <v>0</v>
      </c>
      <c r="C254" s="144" t="s">
        <v>267</v>
      </c>
      <c r="D254" s="144" t="s">
        <v>267</v>
      </c>
      <c r="E254" s="144" t="s">
        <v>267</v>
      </c>
      <c r="F254" s="144" t="s">
        <v>267</v>
      </c>
      <c r="G254" s="145" t="str">
        <f t="shared" ca="1" si="52"/>
        <v xml:space="preserve"> </v>
      </c>
      <c r="H254" s="145" t="b">
        <f t="shared" si="53"/>
        <v>0</v>
      </c>
      <c r="I254" s="147" t="str">
        <f t="shared" ca="1" si="58"/>
        <v xml:space="preserve"> </v>
      </c>
      <c r="J254" s="147" t="b">
        <f t="shared" si="48"/>
        <v>0</v>
      </c>
      <c r="K254" s="147" t="str">
        <f t="shared" ca="1" si="59"/>
        <v xml:space="preserve"> </v>
      </c>
      <c r="L254" s="147" t="b">
        <f t="shared" si="49"/>
        <v>0</v>
      </c>
      <c r="M254" s="226">
        <v>8030</v>
      </c>
      <c r="N254" s="191"/>
      <c r="O254" s="227" t="s">
        <v>117</v>
      </c>
      <c r="P254" s="191" t="s">
        <v>11</v>
      </c>
      <c r="Q254" s="131">
        <f t="shared" si="60"/>
        <v>0</v>
      </c>
      <c r="R254" s="131">
        <f t="shared" si="61"/>
        <v>0</v>
      </c>
    </row>
    <row r="255" spans="1:18">
      <c r="A255" s="211" t="str">
        <f t="shared" ca="1" si="47"/>
        <v xml:space="preserve"> </v>
      </c>
      <c r="B255" s="193" t="b">
        <f t="shared" si="46"/>
        <v>0</v>
      </c>
      <c r="C255" s="144" t="s">
        <v>267</v>
      </c>
      <c r="D255" s="144" t="s">
        <v>267</v>
      </c>
      <c r="E255" s="144" t="s">
        <v>267</v>
      </c>
      <c r="F255" s="144" t="s">
        <v>267</v>
      </c>
      <c r="G255" s="145" t="str">
        <f t="shared" ca="1" si="52"/>
        <v xml:space="preserve"> </v>
      </c>
      <c r="H255" s="145" t="b">
        <f t="shared" si="53"/>
        <v>0</v>
      </c>
      <c r="I255" s="147" t="str">
        <f t="shared" ca="1" si="58"/>
        <v xml:space="preserve"> </v>
      </c>
      <c r="J255" s="147" t="b">
        <f t="shared" si="48"/>
        <v>0</v>
      </c>
      <c r="K255" s="147" t="str">
        <f t="shared" ca="1" si="59"/>
        <v xml:space="preserve"> </v>
      </c>
      <c r="L255" s="147" t="b">
        <f t="shared" si="49"/>
        <v>0</v>
      </c>
      <c r="M255" s="226">
        <v>8040</v>
      </c>
      <c r="N255" s="191"/>
      <c r="O255" s="227" t="s">
        <v>118</v>
      </c>
      <c r="P255" s="191" t="s">
        <v>11</v>
      </c>
      <c r="Q255" s="131">
        <f t="shared" si="60"/>
        <v>0</v>
      </c>
      <c r="R255" s="131">
        <f t="shared" si="61"/>
        <v>0</v>
      </c>
    </row>
    <row r="256" spans="1:18">
      <c r="A256" s="211" t="str">
        <f t="shared" ca="1" si="47"/>
        <v xml:space="preserve"> </v>
      </c>
      <c r="B256" s="193" t="b">
        <f t="shared" si="46"/>
        <v>0</v>
      </c>
      <c r="C256" s="144" t="s">
        <v>267</v>
      </c>
      <c r="D256" s="144" t="s">
        <v>267</v>
      </c>
      <c r="E256" s="144" t="s">
        <v>267</v>
      </c>
      <c r="F256" s="144" t="s">
        <v>267</v>
      </c>
      <c r="G256" s="145" t="str">
        <f t="shared" ca="1" si="52"/>
        <v xml:space="preserve"> </v>
      </c>
      <c r="H256" s="145" t="b">
        <f t="shared" si="53"/>
        <v>0</v>
      </c>
      <c r="I256" s="147" t="str">
        <f t="shared" ca="1" si="58"/>
        <v xml:space="preserve"> </v>
      </c>
      <c r="J256" s="147" t="b">
        <f t="shared" si="48"/>
        <v>0</v>
      </c>
      <c r="K256" s="147" t="str">
        <f t="shared" ca="1" si="59"/>
        <v xml:space="preserve"> </v>
      </c>
      <c r="L256" s="147" t="b">
        <f t="shared" si="49"/>
        <v>0</v>
      </c>
      <c r="M256" s="226">
        <v>8050</v>
      </c>
      <c r="N256" s="191"/>
      <c r="O256" s="227" t="s">
        <v>119</v>
      </c>
      <c r="P256" s="191" t="s">
        <v>11</v>
      </c>
      <c r="Q256" s="131">
        <f t="shared" si="60"/>
        <v>0</v>
      </c>
      <c r="R256" s="131">
        <f t="shared" si="61"/>
        <v>0</v>
      </c>
    </row>
    <row r="257" spans="1:18">
      <c r="A257" s="211" t="str">
        <f t="shared" ca="1" si="47"/>
        <v xml:space="preserve"> </v>
      </c>
      <c r="B257" s="193" t="b">
        <f t="shared" si="46"/>
        <v>0</v>
      </c>
      <c r="C257" s="144" t="s">
        <v>267</v>
      </c>
      <c r="D257" s="144" t="s">
        <v>267</v>
      </c>
      <c r="E257" s="144" t="s">
        <v>267</v>
      </c>
      <c r="F257" s="144" t="s">
        <v>267</v>
      </c>
      <c r="G257" s="145" t="str">
        <f t="shared" ca="1" si="52"/>
        <v xml:space="preserve"> </v>
      </c>
      <c r="H257" s="145" t="b">
        <f t="shared" si="53"/>
        <v>0</v>
      </c>
      <c r="I257" s="147" t="str">
        <f t="shared" ca="1" si="58"/>
        <v xml:space="preserve"> </v>
      </c>
      <c r="J257" s="147" t="b">
        <f t="shared" si="48"/>
        <v>0</v>
      </c>
      <c r="K257" s="147" t="str">
        <f t="shared" ca="1" si="59"/>
        <v xml:space="preserve"> </v>
      </c>
      <c r="L257" s="147" t="b">
        <f t="shared" si="49"/>
        <v>0</v>
      </c>
      <c r="M257" s="226">
        <v>8060</v>
      </c>
      <c r="N257" s="191"/>
      <c r="O257" s="227" t="s">
        <v>120</v>
      </c>
      <c r="P257" s="191" t="s">
        <v>11</v>
      </c>
      <c r="Q257" s="131">
        <f t="shared" si="60"/>
        <v>0</v>
      </c>
      <c r="R257" s="131">
        <f t="shared" si="61"/>
        <v>0</v>
      </c>
    </row>
    <row r="258" spans="1:18">
      <c r="A258" s="211" t="str">
        <f t="shared" ca="1" si="47"/>
        <v xml:space="preserve"> </v>
      </c>
      <c r="B258" s="193" t="b">
        <f t="shared" si="46"/>
        <v>0</v>
      </c>
      <c r="C258" s="144" t="s">
        <v>267</v>
      </c>
      <c r="D258" s="144" t="s">
        <v>267</v>
      </c>
      <c r="E258" s="144" t="s">
        <v>267</v>
      </c>
      <c r="F258" s="144" t="s">
        <v>267</v>
      </c>
      <c r="G258" s="145" t="str">
        <f t="shared" ca="1" si="52"/>
        <v xml:space="preserve"> </v>
      </c>
      <c r="H258" s="145" t="b">
        <f t="shared" si="53"/>
        <v>0</v>
      </c>
      <c r="I258" s="147" t="str">
        <f t="shared" ca="1" si="58"/>
        <v xml:space="preserve"> </v>
      </c>
      <c r="J258" s="147" t="b">
        <f t="shared" si="48"/>
        <v>0</v>
      </c>
      <c r="K258" s="147" t="str">
        <f t="shared" ca="1" si="59"/>
        <v xml:space="preserve"> </v>
      </c>
      <c r="L258" s="147" t="b">
        <f t="shared" si="49"/>
        <v>0</v>
      </c>
      <c r="M258" s="226">
        <v>8070</v>
      </c>
      <c r="N258" s="191"/>
      <c r="O258" s="227" t="s">
        <v>121</v>
      </c>
      <c r="P258" s="191" t="s">
        <v>11</v>
      </c>
      <c r="Q258" s="131">
        <f t="shared" si="60"/>
        <v>0</v>
      </c>
      <c r="R258" s="131">
        <f t="shared" si="61"/>
        <v>0</v>
      </c>
    </row>
    <row r="259" spans="1:18">
      <c r="A259" s="211" t="str">
        <f t="shared" ca="1" si="47"/>
        <v xml:space="preserve"> </v>
      </c>
      <c r="B259" s="193" t="b">
        <f t="shared" si="46"/>
        <v>0</v>
      </c>
      <c r="C259" s="144" t="s">
        <v>267</v>
      </c>
      <c r="D259" s="144" t="s">
        <v>267</v>
      </c>
      <c r="E259" s="144" t="s">
        <v>267</v>
      </c>
      <c r="F259" s="144" t="s">
        <v>267</v>
      </c>
      <c r="G259" s="145" t="str">
        <f t="shared" ca="1" si="52"/>
        <v xml:space="preserve"> </v>
      </c>
      <c r="H259" s="145" t="b">
        <f t="shared" si="53"/>
        <v>0</v>
      </c>
      <c r="I259" s="147" t="str">
        <f t="shared" ca="1" si="58"/>
        <v xml:space="preserve"> </v>
      </c>
      <c r="J259" s="147" t="b">
        <f t="shared" si="48"/>
        <v>0</v>
      </c>
      <c r="K259" s="147" t="str">
        <f t="shared" ca="1" si="59"/>
        <v xml:space="preserve"> </v>
      </c>
      <c r="L259" s="147" t="b">
        <f t="shared" si="49"/>
        <v>0</v>
      </c>
      <c r="M259" s="226">
        <v>8080</v>
      </c>
      <c r="N259" s="191"/>
      <c r="O259" s="227" t="s">
        <v>122</v>
      </c>
      <c r="P259" s="191" t="s">
        <v>11</v>
      </c>
      <c r="Q259" s="131">
        <f t="shared" si="60"/>
        <v>0</v>
      </c>
      <c r="R259" s="131">
        <f t="shared" si="61"/>
        <v>0</v>
      </c>
    </row>
    <row r="260" spans="1:18">
      <c r="A260" s="211" t="str">
        <f t="shared" ca="1" si="47"/>
        <v xml:space="preserve"> </v>
      </c>
      <c r="B260" s="193" t="b">
        <f t="shared" si="46"/>
        <v>0</v>
      </c>
      <c r="C260" s="144" t="s">
        <v>267</v>
      </c>
      <c r="D260" s="144" t="s">
        <v>267</v>
      </c>
      <c r="E260" s="144" t="s">
        <v>267</v>
      </c>
      <c r="F260" s="144" t="s">
        <v>267</v>
      </c>
      <c r="G260" s="145" t="str">
        <f t="shared" ca="1" si="52"/>
        <v xml:space="preserve"> </v>
      </c>
      <c r="H260" s="145" t="b">
        <f t="shared" si="53"/>
        <v>0</v>
      </c>
      <c r="I260" s="147" t="str">
        <f t="shared" ca="1" si="58"/>
        <v xml:space="preserve"> </v>
      </c>
      <c r="J260" s="147" t="b">
        <f t="shared" si="48"/>
        <v>0</v>
      </c>
      <c r="K260" s="147" t="str">
        <f t="shared" ca="1" si="59"/>
        <v xml:space="preserve"> </v>
      </c>
      <c r="L260" s="147" t="b">
        <f t="shared" si="49"/>
        <v>0</v>
      </c>
      <c r="M260" s="226">
        <v>8090</v>
      </c>
      <c r="N260" s="191"/>
      <c r="O260" s="227" t="s">
        <v>69</v>
      </c>
      <c r="P260" s="191" t="s">
        <v>11</v>
      </c>
      <c r="Q260" s="131">
        <f t="shared" si="60"/>
        <v>0</v>
      </c>
      <c r="R260" s="131">
        <f t="shared" si="61"/>
        <v>0</v>
      </c>
    </row>
    <row r="261" spans="1:18">
      <c r="A261" s="211" t="str">
        <f t="shared" ca="1" si="47"/>
        <v xml:space="preserve"> </v>
      </c>
      <c r="B261" s="193"/>
      <c r="C261" s="144" t="s">
        <v>267</v>
      </c>
      <c r="D261" s="144" t="s">
        <v>267</v>
      </c>
      <c r="E261" s="144" t="s">
        <v>267</v>
      </c>
      <c r="F261" s="144" t="s">
        <v>267</v>
      </c>
      <c r="G261" s="145" t="str">
        <f t="shared" ca="1" si="52"/>
        <v xml:space="preserve"> </v>
      </c>
      <c r="H261" s="145" t="b">
        <f t="shared" si="53"/>
        <v>0</v>
      </c>
      <c r="I261" s="147" t="s">
        <v>267</v>
      </c>
      <c r="J261" s="147" t="s">
        <v>267</v>
      </c>
      <c r="K261" s="147" t="s">
        <v>267</v>
      </c>
      <c r="L261" s="147" t="s">
        <v>267</v>
      </c>
      <c r="N261" s="104"/>
      <c r="O261" s="100" t="s">
        <v>261</v>
      </c>
      <c r="Q261" s="131">
        <f>SUMIF(P252:P260,"借",Q252:Q260)-SUMIF(P252:P260,"貸",Q252:Q260)</f>
        <v>0</v>
      </c>
      <c r="R261" s="131">
        <f>SUMIF(P252:P260,"借",R252:R260)-SUMIF(P252:P260,"貸",R252:R260)</f>
        <v>0</v>
      </c>
    </row>
    <row r="262" spans="1:18" ht="17" hidden="1" customHeight="1">
      <c r="A262" s="211" t="s">
        <v>335</v>
      </c>
      <c r="B262" s="193" t="b">
        <f>N262="Y"</f>
        <v>0</v>
      </c>
      <c r="C262" s="144" t="s">
        <v>267</v>
      </c>
      <c r="D262" s="144" t="s">
        <v>267</v>
      </c>
      <c r="E262" s="144" t="s">
        <v>267</v>
      </c>
      <c r="F262" s="144" t="s">
        <v>267</v>
      </c>
      <c r="G262" s="145" t="str">
        <f ca="1">IF(H262,COUNTIF(OFFSET(H262,ROW()*-1+3,,ROW()-2),TRUE)," ")</f>
        <v xml:space="preserve"> </v>
      </c>
      <c r="H262" s="145" t="b">
        <f>H261</f>
        <v>0</v>
      </c>
      <c r="I262" s="147" t="s">
        <v>267</v>
      </c>
      <c r="J262" s="147" t="s">
        <v>267</v>
      </c>
      <c r="K262" s="147" t="s">
        <v>267</v>
      </c>
      <c r="L262" s="147" t="s">
        <v>267</v>
      </c>
      <c r="N262" s="104"/>
      <c r="O262" s="100" t="s">
        <v>333</v>
      </c>
      <c r="Q262" s="131"/>
      <c r="R262" s="131"/>
    </row>
    <row r="263" spans="1:18">
      <c r="A263" s="211" t="s">
        <v>335</v>
      </c>
      <c r="B263" s="193" t="s">
        <v>379</v>
      </c>
      <c r="C263" s="144" t="s">
        <v>267</v>
      </c>
      <c r="D263" s="144" t="s">
        <v>267</v>
      </c>
      <c r="E263" s="144" t="s">
        <v>267</v>
      </c>
      <c r="F263" s="144" t="s">
        <v>267</v>
      </c>
      <c r="G263" s="145">
        <f t="shared" ca="1" si="52"/>
        <v>13</v>
      </c>
      <c r="H263" s="145" t="b">
        <f t="shared" si="53"/>
        <v>1</v>
      </c>
      <c r="I263" s="147" t="s">
        <v>267</v>
      </c>
      <c r="J263" s="147" t="s">
        <v>267</v>
      </c>
      <c r="K263" s="147" t="s">
        <v>267</v>
      </c>
      <c r="L263" s="147" t="s">
        <v>267</v>
      </c>
      <c r="N263" s="104"/>
      <c r="O263" s="100" t="s">
        <v>263</v>
      </c>
      <c r="Q263" s="131">
        <f>Q234+Q249-Q261</f>
        <v>0</v>
      </c>
      <c r="R263" s="131">
        <f>R234+R249-R261</f>
        <v>5750</v>
      </c>
    </row>
    <row r="264" spans="1:18">
      <c r="A264" s="211">
        <f ca="1">IF(B264,COUNTIF(OFFSET(B264,ROW()*-1+3,,ROW()-2),TRUE)," ")</f>
        <v>55</v>
      </c>
      <c r="B264" s="193" t="b">
        <f>N264="Y"</f>
        <v>1</v>
      </c>
      <c r="C264" s="144" t="s">
        <v>267</v>
      </c>
      <c r="D264" s="144" t="s">
        <v>267</v>
      </c>
      <c r="E264" s="144" t="s">
        <v>267</v>
      </c>
      <c r="F264" s="144" t="s">
        <v>267</v>
      </c>
      <c r="G264" s="145">
        <f t="shared" ca="1" si="52"/>
        <v>14</v>
      </c>
      <c r="H264" s="145" t="b">
        <f>H263</f>
        <v>1</v>
      </c>
      <c r="I264" s="147" t="str">
        <f ca="1">IF(J264,COUNTIF(OFFSET(J264,ROW()*-1+3,,ROW()-2),TRUE)," ")</f>
        <v xml:space="preserve"> </v>
      </c>
      <c r="J264" s="147" t="b">
        <f t="shared" si="48"/>
        <v>0</v>
      </c>
      <c r="K264" s="147" t="str">
        <f ca="1">IF(L264,COUNTIF(OFFSET(L264,ROW()*-1+3,,ROW()-2),TRUE)," ")</f>
        <v xml:space="preserve"> </v>
      </c>
      <c r="L264" s="147" t="b">
        <f t="shared" si="49"/>
        <v>0</v>
      </c>
      <c r="M264" s="189">
        <v>9000</v>
      </c>
      <c r="N264" s="188" t="s">
        <v>326</v>
      </c>
      <c r="O264" s="190" t="s">
        <v>309</v>
      </c>
      <c r="P264" s="188" t="s">
        <v>11</v>
      </c>
      <c r="Q264" s="131">
        <f>IF(N264="Y",IF($P264="借",SUMIFS(傳票借方,傳票日期,"&lt;="&amp;資產負債表日,傳票科目,M264)-SUMIFS(傳票貸方,傳票日期,"&lt;="&amp;資產負債表日,傳票科目,M264),SUMIFS(傳票貸方,傳票日期,"&lt;="&amp;資產負債表日,傳票科目,M264)-SUMIFS(傳票借方,傳票日期,"&lt;="&amp;資產負債表日,傳票科目,M264)),0)</f>
        <v>0</v>
      </c>
      <c r="R264" s="131">
        <f>IF(N264="Y",IF(損益表專案="全部",IF($P264="借", SUMIFS(傳票借方,傳票日期,"&gt;="&amp;損益表起日,傳票日期,"&lt;="&amp;損益表訖日,傳票科目,M264)-SUMIFS(傳票貸方,傳票日期,"&gt;="&amp;損益表起日,傳票日期,"&lt;="&amp;損益表訖日,傳票科目,M264), SUMIFS(傳票貸方,傳票日期,"&gt;="&amp;損益表起日,傳票日期,"&lt;="&amp;損益表訖日,傳票科目,M264)-SUMIFS(傳票借方,傳票日期,"&gt;="&amp;損益表起日,傳票日期,"&lt;="&amp;損益表訖日,傳票科目,M264)),
IF($P264="借", SUMIFS(傳票借方,傳票日期,"&gt;="&amp;損益表起日,傳票日期,"&lt;="&amp;損益表訖日,傳票科目,M264,傳票專案,損益表專案)-SUMIFS(傳票貸方,傳票日期,"&gt;="&amp;損益表起日,傳票日期,"&lt;="&amp;損益表訖日,傳票科目,M264,傳票專案,損益表專案), SUMIFS(傳票貸方,傳票日期,"&gt;="&amp;損益表起日,傳票日期,"&lt;="&amp;損益表訖日,傳票科目,M264,傳票專案,損益表專案)-SUMIFS(傳票借方,傳票日期,"&gt;="&amp;損益表起日,傳票日期,"&lt;="&amp;損益表訖日,傳票科目,M264,傳票專案,損益表專案))),0)</f>
        <v>0</v>
      </c>
    </row>
    <row r="265" spans="1:18">
      <c r="A265" s="211" t="s">
        <v>335</v>
      </c>
      <c r="B265" s="193" t="s">
        <v>379</v>
      </c>
      <c r="C265" s="144" t="s">
        <v>267</v>
      </c>
      <c r="D265" s="144" t="s">
        <v>267</v>
      </c>
      <c r="E265" s="144" t="s">
        <v>267</v>
      </c>
      <c r="F265" s="144" t="s">
        <v>267</v>
      </c>
      <c r="G265" s="145">
        <f t="shared" ca="1" si="52"/>
        <v>15</v>
      </c>
      <c r="H265" s="145" t="b">
        <f>H263</f>
        <v>1</v>
      </c>
      <c r="I265" s="147" t="s">
        <v>267</v>
      </c>
      <c r="J265" s="147" t="s">
        <v>267</v>
      </c>
      <c r="K265" s="147" t="s">
        <v>267</v>
      </c>
      <c r="L265" s="147" t="s">
        <v>267</v>
      </c>
      <c r="O265" s="100" t="s">
        <v>264</v>
      </c>
      <c r="Q265" s="131">
        <f>Q263-Q264</f>
        <v>0</v>
      </c>
      <c r="R265" s="131">
        <f>R263-R264</f>
        <v>5750</v>
      </c>
    </row>
    <row r="266" spans="1:18">
      <c r="A266" s="211" t="str">
        <f ca="1">IF(B266,COUNTIF(OFFSET(B266,ROW()*-1+3,,ROW()-2),TRUE)," ")</f>
        <v xml:space="preserve"> </v>
      </c>
      <c r="B266" s="193" t="b">
        <f>N266="Y"</f>
        <v>0</v>
      </c>
      <c r="C266" s="144" t="s">
        <v>267</v>
      </c>
      <c r="D266" s="144" t="s">
        <v>267</v>
      </c>
      <c r="E266" s="144" t="s">
        <v>267</v>
      </c>
      <c r="F266" s="144" t="s">
        <v>267</v>
      </c>
      <c r="G266" s="145" t="str">
        <f t="shared" ca="1" si="52"/>
        <v xml:space="preserve"> </v>
      </c>
      <c r="H266" s="145" t="b">
        <f t="shared" si="53"/>
        <v>0</v>
      </c>
      <c r="I266" s="147" t="str">
        <f ca="1">IF(J266,COUNTIF(OFFSET(J266,ROW()*-1+3,,ROW()-2),TRUE)," ")</f>
        <v xml:space="preserve"> </v>
      </c>
      <c r="J266" s="147" t="b">
        <f t="shared" si="48"/>
        <v>0</v>
      </c>
      <c r="K266" s="147" t="str">
        <f ca="1">IF(L266,COUNTIF(OFFSET(L266,ROW()*-1+3,,ROW()-2),TRUE)," ")</f>
        <v xml:space="preserve"> </v>
      </c>
      <c r="L266" s="147" t="b">
        <f t="shared" si="49"/>
        <v>0</v>
      </c>
      <c r="M266" s="189">
        <v>9500</v>
      </c>
      <c r="N266" s="188" t="s">
        <v>452</v>
      </c>
      <c r="O266" s="190" t="s">
        <v>255</v>
      </c>
      <c r="P266" s="188" t="s">
        <v>11</v>
      </c>
      <c r="Q266" s="131">
        <f>IF(N266="Y",IF($P266="借",SUMIFS(傳票借方,傳票日期,"&lt;="&amp;資產負債表日,傳票科目,M266)-SUMIFS(傳票貸方,傳票日期,"&lt;="&amp;資產負債表日,傳票科目,M266),SUMIFS(傳票貸方,傳票日期,"&lt;="&amp;資產負債表日,傳票科目,M266)-SUMIFS(傳票借方,傳票日期,"&lt;="&amp;資產負債表日,傳票科目,M266)),0)</f>
        <v>0</v>
      </c>
      <c r="R266" s="131">
        <f>IF(N266="Y",IF(損益表專案="全部",IF($P266="借", SUMIFS(傳票借方,傳票日期,"&gt;="&amp;損益表起日,傳票日期,"&lt;="&amp;損益表訖日,傳票科目,M266)-SUMIFS(傳票貸方,傳票日期,"&gt;="&amp;損益表起日,傳票日期,"&lt;="&amp;損益表訖日,傳票科目,M266), SUMIFS(傳票貸方,傳票日期,"&gt;="&amp;損益表起日,傳票日期,"&lt;="&amp;損益表訖日,傳票科目,M266)-SUMIFS(傳票借方,傳票日期,"&gt;="&amp;損益表起日,傳票日期,"&lt;="&amp;損益表訖日,傳票科目,M266)),
IF($P266="借", SUMIFS(傳票借方,傳票日期,"&gt;="&amp;損益表起日,傳票日期,"&lt;="&amp;損益表訖日,傳票科目,M266,傳票專案,損益表專案)-SUMIFS(傳票貸方,傳票日期,"&gt;="&amp;損益表起日,傳票日期,"&lt;="&amp;損益表訖日,傳票科目,M266,傳票專案,損益表專案), SUMIFS(傳票貸方,傳票日期,"&gt;="&amp;損益表起日,傳票日期,"&lt;="&amp;損益表訖日,傳票科目,M266,傳票專案,損益表專案)-SUMIFS(傳票借方,傳票日期,"&gt;="&amp;損益表起日,傳票日期,"&lt;="&amp;損益表訖日,傳票科目,M266,傳票專案,損益表專案))),0)</f>
        <v>0</v>
      </c>
    </row>
    <row r="267" spans="1:18">
      <c r="A267" s="211" t="s">
        <v>335</v>
      </c>
      <c r="B267" s="193" t="s">
        <v>379</v>
      </c>
      <c r="C267" s="144" t="s">
        <v>267</v>
      </c>
      <c r="D267" s="144" t="s">
        <v>267</v>
      </c>
      <c r="E267" s="144" t="s">
        <v>267</v>
      </c>
      <c r="F267" s="144" t="s">
        <v>267</v>
      </c>
      <c r="G267" s="145" t="str">
        <f t="shared" ca="1" si="52"/>
        <v xml:space="preserve"> </v>
      </c>
      <c r="H267" s="145" t="b">
        <f>H266</f>
        <v>0</v>
      </c>
      <c r="I267" s="147" t="s">
        <v>267</v>
      </c>
      <c r="J267" s="147" t="s">
        <v>267</v>
      </c>
      <c r="K267" s="147" t="s">
        <v>267</v>
      </c>
      <c r="L267" s="147" t="s">
        <v>267</v>
      </c>
      <c r="O267" s="23" t="s">
        <v>262</v>
      </c>
      <c r="Q267" s="131">
        <f>Q265-Q266</f>
        <v>0</v>
      </c>
      <c r="R267" s="131">
        <f>R265-R266</f>
        <v>5750</v>
      </c>
    </row>
  </sheetData>
  <sheetProtection sheet="1" objects="1" scenarios="1"/>
  <phoneticPr fontId="2" type="noConversion"/>
  <conditionalFormatting sqref="M266 M264 M252:M260 M237:M248 M179:M231 M170:M173 M161:M166 M142:M156 M123:M136 M95:M119 M47:M90 M4:M43">
    <cfRule type="duplicateValues" dxfId="17" priority="1"/>
  </conditionalFormatting>
  <dataValidations count="4">
    <dataValidation type="list" allowBlank="1" showInputMessage="1" showErrorMessage="1" sqref="P47:P90 P95:P119 P123:P136 P142:P156 P170:P173 P161:P166 P264:P266 P179:P231 P252:P260 P237:P248 P4:P43" xr:uid="{00C5A5E0-73BF-49B8-93B8-4A0083B07529}">
      <formula1>"借,貸"</formula1>
    </dataValidation>
    <dataValidation type="list" allowBlank="1" showInputMessage="1" showErrorMessage="1" sqref="N237:N248 N47:N90 N95:N119 N142:N156 N161:N166 N170:N173 N179:N231 N252:N260 N264 N266 N123:N136 N4:N43"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237:M248 M47:M90 M95:M119 M123:M136 M142:M156 M161:M166 M170:M173 M179:M231 M252:M260 M264 M266 M4:M43"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activeCell="B5" sqref="B5"/>
    </sheetView>
  </sheetViews>
  <sheetFormatPr defaultColWidth="9" defaultRowHeight="17"/>
  <cols>
    <col min="1" max="1" width="2.6328125" style="154" customWidth="1"/>
    <col min="2" max="2" width="10.6328125" style="51" customWidth="1"/>
    <col min="3" max="3" width="60.6328125" style="51" customWidth="1"/>
    <col min="4" max="4" width="9" style="52" customWidth="1"/>
    <col min="5" max="5" width="9" style="49" customWidth="1"/>
    <col min="6" max="7" width="9" style="53" customWidth="1"/>
    <col min="8" max="16384" width="9" style="49"/>
  </cols>
  <sheetData>
    <row r="1" spans="1:6" s="159" customFormat="1" ht="17" customHeight="1">
      <c r="A1" s="164" t="str">
        <f ca="1">日記簿!F1</f>
        <v/>
      </c>
      <c r="B1" s="165"/>
      <c r="C1" s="165"/>
      <c r="D1" s="164"/>
      <c r="E1" s="282">
        <f>COUNTA(B5:B50)</f>
        <v>1</v>
      </c>
      <c r="F1" s="166"/>
    </row>
    <row r="2" spans="1:6" ht="17.5" thickBot="1"/>
    <row r="3" spans="1:6" ht="17.5" thickBot="1">
      <c r="B3" s="264" t="s">
        <v>460</v>
      </c>
      <c r="C3" s="265" t="s">
        <v>461</v>
      </c>
    </row>
    <row r="4" spans="1:6" hidden="1">
      <c r="B4" s="266" t="s">
        <v>462</v>
      </c>
      <c r="C4" s="267" t="s">
        <v>463</v>
      </c>
    </row>
    <row r="5" spans="1:6">
      <c r="B5" s="308" t="s">
        <v>549</v>
      </c>
      <c r="C5" s="311" t="s">
        <v>500</v>
      </c>
    </row>
    <row r="6" spans="1:6">
      <c r="B6" s="307"/>
      <c r="C6" s="311"/>
    </row>
    <row r="7" spans="1:6">
      <c r="B7" s="308"/>
      <c r="C7" s="311"/>
    </row>
    <row r="8" spans="1:6">
      <c r="B8" s="308"/>
      <c r="C8" s="311"/>
    </row>
    <row r="9" spans="1:6">
      <c r="B9" s="308"/>
      <c r="C9" s="311"/>
    </row>
    <row r="10" spans="1:6">
      <c r="B10" s="308"/>
      <c r="C10" s="311"/>
    </row>
    <row r="11" spans="1:6">
      <c r="B11" s="308"/>
      <c r="C11" s="311"/>
    </row>
    <row r="12" spans="1:6">
      <c r="B12" s="308"/>
      <c r="C12" s="311"/>
    </row>
    <row r="13" spans="1:6">
      <c r="B13" s="308"/>
      <c r="C13" s="311"/>
    </row>
    <row r="14" spans="1:6">
      <c r="B14" s="308"/>
      <c r="C14" s="311"/>
    </row>
    <row r="15" spans="1:6">
      <c r="B15" s="308"/>
      <c r="C15" s="311"/>
    </row>
    <row r="16" spans="1:6">
      <c r="B16" s="308"/>
      <c r="C16" s="311"/>
    </row>
    <row r="17" spans="2:3">
      <c r="B17" s="308"/>
      <c r="C17" s="311"/>
    </row>
    <row r="18" spans="2:3">
      <c r="B18" s="308"/>
      <c r="C18" s="311"/>
    </row>
    <row r="19" spans="2:3">
      <c r="B19" s="308"/>
      <c r="C19" s="311"/>
    </row>
    <row r="20" spans="2:3">
      <c r="B20" s="308"/>
      <c r="C20" s="311"/>
    </row>
    <row r="21" spans="2:3">
      <c r="B21" s="308"/>
      <c r="C21" s="311"/>
    </row>
    <row r="22" spans="2:3">
      <c r="B22" s="308"/>
      <c r="C22" s="311"/>
    </row>
    <row r="23" spans="2:3">
      <c r="B23" s="308"/>
      <c r="C23" s="311"/>
    </row>
    <row r="24" spans="2:3">
      <c r="B24" s="308"/>
      <c r="C24" s="311"/>
    </row>
    <row r="25" spans="2:3">
      <c r="B25" s="308"/>
      <c r="C25" s="311"/>
    </row>
    <row r="26" spans="2:3">
      <c r="B26" s="308"/>
      <c r="C26" s="311"/>
    </row>
    <row r="27" spans="2:3">
      <c r="B27" s="308"/>
      <c r="C27" s="311"/>
    </row>
    <row r="28" spans="2:3">
      <c r="B28" s="308"/>
      <c r="C28" s="311"/>
    </row>
    <row r="29" spans="2:3">
      <c r="B29" s="308"/>
      <c r="C29" s="311"/>
    </row>
    <row r="30" spans="2:3">
      <c r="B30" s="308"/>
      <c r="C30" s="311"/>
    </row>
    <row r="31" spans="2:3">
      <c r="B31" s="308"/>
      <c r="C31" s="311"/>
    </row>
    <row r="32" spans="2:3">
      <c r="B32" s="308"/>
      <c r="C32" s="311"/>
    </row>
    <row r="33" spans="2:3">
      <c r="B33" s="308"/>
      <c r="C33" s="311"/>
    </row>
    <row r="34" spans="2:3">
      <c r="B34" s="308"/>
      <c r="C34" s="311"/>
    </row>
    <row r="35" spans="2:3">
      <c r="B35" s="308"/>
      <c r="C35" s="311"/>
    </row>
    <row r="36" spans="2:3">
      <c r="B36" s="309"/>
      <c r="C36" s="312"/>
    </row>
    <row r="37" spans="2:3">
      <c r="B37" s="309"/>
      <c r="C37" s="312"/>
    </row>
    <row r="38" spans="2:3">
      <c r="B38" s="308"/>
      <c r="C38" s="311"/>
    </row>
    <row r="39" spans="2:3">
      <c r="B39" s="308"/>
      <c r="C39" s="311"/>
    </row>
    <row r="40" spans="2:3">
      <c r="B40" s="308"/>
      <c r="C40" s="311"/>
    </row>
    <row r="41" spans="2:3">
      <c r="B41" s="309"/>
      <c r="C41" s="312"/>
    </row>
    <row r="42" spans="2:3">
      <c r="B42" s="309"/>
      <c r="C42" s="312"/>
    </row>
    <row r="43" spans="2:3">
      <c r="B43" s="309"/>
      <c r="C43" s="312"/>
    </row>
    <row r="44" spans="2:3">
      <c r="B44" s="309"/>
      <c r="C44" s="312"/>
    </row>
    <row r="45" spans="2:3">
      <c r="B45" s="309"/>
      <c r="C45" s="312"/>
    </row>
    <row r="46" spans="2:3">
      <c r="B46" s="309"/>
      <c r="C46" s="312"/>
    </row>
    <row r="47" spans="2:3">
      <c r="B47" s="309"/>
      <c r="C47" s="312"/>
    </row>
    <row r="48" spans="2:3">
      <c r="B48" s="309"/>
      <c r="C48" s="312"/>
    </row>
    <row r="49" spans="2:3">
      <c r="B49" s="309"/>
      <c r="C49" s="312"/>
    </row>
    <row r="50" spans="2:3" ht="17.5" thickBot="1">
      <c r="B50" s="310"/>
      <c r="C50" s="313"/>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33"/>
  <sheetViews>
    <sheetView showGridLines="0" zoomScale="90" zoomScaleNormal="90" workbookViewId="0">
      <pane ySplit="1" topLeftCell="A2" activePane="bottomLeft" state="frozen"/>
      <selection pane="bottomLeft"/>
    </sheetView>
  </sheetViews>
  <sheetFormatPr defaultColWidth="9" defaultRowHeight="17"/>
  <cols>
    <col min="1" max="1" width="2.6328125" style="38" customWidth="1"/>
    <col min="2" max="2" width="35.6328125" style="38" customWidth="1"/>
    <col min="3" max="3" width="9" style="39"/>
    <col min="4" max="4" width="9" style="40"/>
    <col min="5" max="6" width="9" style="41"/>
    <col min="7" max="7" width="9" style="38"/>
    <col min="8" max="9" width="9" style="42"/>
    <col min="10" max="16384" width="9" style="38"/>
  </cols>
  <sheetData>
    <row r="1" spans="1:10" s="159" customFormat="1" ht="17" customHeight="1">
      <c r="A1" s="159" t="str">
        <f ca="1">日記簿!F1</f>
        <v/>
      </c>
      <c r="C1" s="167"/>
      <c r="D1" s="180"/>
      <c r="E1" s="164"/>
      <c r="F1" s="164"/>
      <c r="H1" s="170"/>
      <c r="I1" s="170"/>
    </row>
    <row r="2" spans="1:10" s="82" customFormat="1" ht="25">
      <c r="A2" s="85" t="s">
        <v>312</v>
      </c>
      <c r="C2" s="182" t="s">
        <v>310</v>
      </c>
      <c r="D2" s="86" t="s">
        <v>541</v>
      </c>
      <c r="E2" s="83"/>
      <c r="F2" s="83"/>
      <c r="H2" s="84"/>
      <c r="I2" s="84"/>
    </row>
    <row r="3" spans="1:10" ht="18">
      <c r="A3" s="86" t="s">
        <v>311</v>
      </c>
      <c r="D3" s="259" t="s">
        <v>454</v>
      </c>
      <c r="E3" s="260" t="s">
        <v>455</v>
      </c>
      <c r="F3" s="69" t="s">
        <v>138</v>
      </c>
      <c r="G3" s="1"/>
      <c r="H3" s="261" t="s">
        <v>456</v>
      </c>
      <c r="I3" s="76" t="s">
        <v>453</v>
      </c>
      <c r="J3" s="1"/>
    </row>
    <row r="4" spans="1:10" ht="25" customHeight="1">
      <c r="A4" s="29" t="s">
        <v>391</v>
      </c>
      <c r="E4" s="69"/>
      <c r="G4" s="76"/>
    </row>
    <row r="5" spans="1:10">
      <c r="A5" s="23" t="s">
        <v>448</v>
      </c>
      <c r="B5" s="23"/>
    </row>
    <row r="6" spans="1:10">
      <c r="A6" s="23"/>
      <c r="B6" s="29" t="s">
        <v>519</v>
      </c>
    </row>
    <row r="7" spans="1:10">
      <c r="B7" s="29" t="s">
        <v>334</v>
      </c>
    </row>
    <row r="8" spans="1:10">
      <c r="B8" s="29" t="s">
        <v>272</v>
      </c>
    </row>
    <row r="9" spans="1:10">
      <c r="A9" s="29" t="s">
        <v>495</v>
      </c>
    </row>
    <row r="10" spans="1:10">
      <c r="A10" s="29" t="s">
        <v>521</v>
      </c>
    </row>
    <row r="11" spans="1:10">
      <c r="A11" s="29" t="s">
        <v>317</v>
      </c>
    </row>
    <row r="12" spans="1:10">
      <c r="A12" s="29" t="s">
        <v>318</v>
      </c>
    </row>
    <row r="13" spans="1:10">
      <c r="A13" s="29" t="s">
        <v>494</v>
      </c>
    </row>
    <row r="14" spans="1:10">
      <c r="A14" s="29" t="s">
        <v>496</v>
      </c>
    </row>
    <row r="15" spans="1:10">
      <c r="A15" s="29" t="s">
        <v>530</v>
      </c>
    </row>
    <row r="16" spans="1:10">
      <c r="A16" s="29" t="s">
        <v>531</v>
      </c>
    </row>
    <row r="17" spans="1:5" ht="26.5" customHeight="1">
      <c r="A17" s="23" t="s">
        <v>319</v>
      </c>
    </row>
    <row r="18" spans="1:5">
      <c r="A18" s="23"/>
      <c r="B18" s="29" t="s">
        <v>457</v>
      </c>
    </row>
    <row r="19" spans="1:5" ht="19.5" customHeight="1">
      <c r="A19" s="1" t="s">
        <v>497</v>
      </c>
    </row>
    <row r="20" spans="1:5" ht="19.5" customHeight="1">
      <c r="A20" s="1"/>
      <c r="B20" s="29" t="s">
        <v>392</v>
      </c>
    </row>
    <row r="21" spans="1:5" ht="18.5" customHeight="1">
      <c r="A21" s="1" t="s">
        <v>273</v>
      </c>
    </row>
    <row r="22" spans="1:5">
      <c r="A22" s="1"/>
      <c r="B22" s="29" t="s">
        <v>270</v>
      </c>
    </row>
    <row r="23" spans="1:5">
      <c r="A23" s="1"/>
      <c r="B23" s="23" t="s">
        <v>344</v>
      </c>
    </row>
    <row r="24" spans="1:5">
      <c r="A24" s="1"/>
      <c r="B24" s="29" t="s">
        <v>314</v>
      </c>
    </row>
    <row r="25" spans="1:5">
      <c r="A25" s="1"/>
      <c r="B25" s="43" t="s">
        <v>315</v>
      </c>
      <c r="D25" s="70" t="s">
        <v>316</v>
      </c>
      <c r="E25" s="38"/>
    </row>
    <row r="26" spans="1:5">
      <c r="A26" s="1"/>
    </row>
    <row r="27" spans="1:5">
      <c r="A27" s="1"/>
    </row>
    <row r="28" spans="1:5">
      <c r="A28" s="1"/>
    </row>
    <row r="29" spans="1:5">
      <c r="A29" s="1"/>
    </row>
    <row r="30" spans="1:5">
      <c r="A30" s="1"/>
    </row>
    <row r="31" spans="1:5">
      <c r="A31" s="1"/>
    </row>
    <row r="32" spans="1:5">
      <c r="A32" s="1"/>
    </row>
    <row r="33" spans="1:5">
      <c r="A33" s="1"/>
    </row>
    <row r="34" spans="1:5" ht="24" customHeight="1">
      <c r="A34" s="23" t="s">
        <v>320</v>
      </c>
    </row>
    <row r="35" spans="1:5">
      <c r="B35" s="29" t="s">
        <v>556</v>
      </c>
    </row>
    <row r="36" spans="1:5">
      <c r="B36" s="29" t="s">
        <v>555</v>
      </c>
    </row>
    <row r="37" spans="1:5">
      <c r="B37" s="29" t="s">
        <v>539</v>
      </c>
    </row>
    <row r="38" spans="1:5">
      <c r="B38" s="29" t="s">
        <v>538</v>
      </c>
    </row>
    <row r="39" spans="1:5" ht="21.75" customHeight="1">
      <c r="A39" s="23" t="s">
        <v>321</v>
      </c>
    </row>
    <row r="40" spans="1:5">
      <c r="B40" s="38" t="s">
        <v>154</v>
      </c>
    </row>
    <row r="41" spans="1:5">
      <c r="B41" s="29" t="s">
        <v>342</v>
      </c>
    </row>
    <row r="42" spans="1:5">
      <c r="B42" s="29" t="s">
        <v>341</v>
      </c>
    </row>
    <row r="43" spans="1:5" ht="24" customHeight="1">
      <c r="A43" s="23" t="s">
        <v>322</v>
      </c>
    </row>
    <row r="44" spans="1:5">
      <c r="A44" s="23"/>
      <c r="B44" s="152" t="s">
        <v>274</v>
      </c>
    </row>
    <row r="45" spans="1:5">
      <c r="A45" s="1"/>
      <c r="B45" s="29" t="s">
        <v>314</v>
      </c>
    </row>
    <row r="46" spans="1:5" ht="21" customHeight="1">
      <c r="B46" s="43" t="s">
        <v>498</v>
      </c>
      <c r="D46" s="70" t="s">
        <v>499</v>
      </c>
      <c r="E46" s="38"/>
    </row>
    <row r="47" spans="1:5">
      <c r="B47" s="43"/>
      <c r="E47" s="70"/>
    </row>
    <row r="48" spans="1:5">
      <c r="B48" s="43"/>
      <c r="E48" s="70"/>
    </row>
    <row r="54" spans="1:2" ht="24" customHeight="1">
      <c r="A54" s="23" t="s">
        <v>542</v>
      </c>
    </row>
    <row r="55" spans="1:2">
      <c r="B55" s="29" t="s">
        <v>554</v>
      </c>
    </row>
    <row r="56" spans="1:2">
      <c r="B56" s="29" t="s">
        <v>544</v>
      </c>
    </row>
    <row r="57" spans="1:2">
      <c r="B57" s="29" t="s">
        <v>545</v>
      </c>
    </row>
    <row r="58" spans="1:2">
      <c r="B58" s="29" t="s">
        <v>546</v>
      </c>
    </row>
    <row r="59" spans="1:2">
      <c r="B59" s="29" t="s">
        <v>543</v>
      </c>
    </row>
    <row r="60" spans="1:2" ht="27" customHeight="1">
      <c r="A60" s="23" t="s">
        <v>323</v>
      </c>
    </row>
    <row r="61" spans="1:2">
      <c r="B61" s="29" t="s">
        <v>547</v>
      </c>
    </row>
    <row r="62" spans="1:2" ht="23.25" customHeight="1">
      <c r="A62" s="23" t="s">
        <v>324</v>
      </c>
    </row>
    <row r="63" spans="1:2">
      <c r="A63" s="23"/>
      <c r="B63" s="29" t="s">
        <v>271</v>
      </c>
    </row>
    <row r="64" spans="1:2">
      <c r="B64" s="29" t="s">
        <v>547</v>
      </c>
    </row>
    <row r="65" spans="1:4" ht="23.25" customHeight="1">
      <c r="A65" s="23" t="s">
        <v>325</v>
      </c>
      <c r="B65" s="23"/>
    </row>
    <row r="66" spans="1:4" ht="21.75" customHeight="1">
      <c r="B66" s="23" t="s">
        <v>471</v>
      </c>
    </row>
    <row r="67" spans="1:4">
      <c r="B67" s="73" t="s">
        <v>468</v>
      </c>
    </row>
    <row r="68" spans="1:4">
      <c r="B68" s="73" t="s">
        <v>469</v>
      </c>
    </row>
    <row r="69" spans="1:4">
      <c r="B69" s="74" t="s">
        <v>466</v>
      </c>
    </row>
    <row r="70" spans="1:4">
      <c r="B70" s="74" t="s">
        <v>142</v>
      </c>
    </row>
    <row r="71" spans="1:4">
      <c r="B71" s="74" t="s">
        <v>143</v>
      </c>
    </row>
    <row r="72" spans="1:4">
      <c r="B72" s="74" t="s">
        <v>144</v>
      </c>
    </row>
    <row r="73" spans="1:4">
      <c r="B73" s="74" t="s">
        <v>145</v>
      </c>
    </row>
    <row r="74" spans="1:4">
      <c r="B74" s="74" t="s">
        <v>146</v>
      </c>
    </row>
    <row r="75" spans="1:4">
      <c r="B75" s="74" t="s">
        <v>147</v>
      </c>
    </row>
    <row r="76" spans="1:4">
      <c r="B76" s="74" t="s">
        <v>148</v>
      </c>
      <c r="D76" s="280" t="s">
        <v>473</v>
      </c>
    </row>
    <row r="77" spans="1:4" ht="21" customHeight="1">
      <c r="B77" s="23" t="s">
        <v>467</v>
      </c>
    </row>
    <row r="78" spans="1:4">
      <c r="B78" s="75" t="s">
        <v>470</v>
      </c>
    </row>
    <row r="79" spans="1:4">
      <c r="B79" s="74" t="s">
        <v>472</v>
      </c>
    </row>
    <row r="80" spans="1:4">
      <c r="B80" s="74" t="s">
        <v>149</v>
      </c>
    </row>
    <row r="81" spans="1:2">
      <c r="B81" s="74" t="s">
        <v>150</v>
      </c>
    </row>
    <row r="82" spans="1:2">
      <c r="B82" s="74" t="s">
        <v>151</v>
      </c>
    </row>
    <row r="83" spans="1:2">
      <c r="B83" s="74" t="s">
        <v>152</v>
      </c>
    </row>
    <row r="84" spans="1:2">
      <c r="B84" s="74" t="s">
        <v>153</v>
      </c>
    </row>
    <row r="85" spans="1:2">
      <c r="B85" s="74" t="s">
        <v>148</v>
      </c>
    </row>
    <row r="86" spans="1:2">
      <c r="B86" s="43" t="s">
        <v>156</v>
      </c>
    </row>
    <row r="87" spans="1:2">
      <c r="B87" s="38" t="s">
        <v>155</v>
      </c>
    </row>
    <row r="89" spans="1:2">
      <c r="A89" s="23" t="s">
        <v>327</v>
      </c>
    </row>
    <row r="90" spans="1:2" ht="8" customHeight="1">
      <c r="A90" s="23"/>
    </row>
    <row r="91" spans="1:2">
      <c r="A91" s="23"/>
      <c r="B91" s="23" t="s">
        <v>332</v>
      </c>
    </row>
    <row r="92" spans="1:2">
      <c r="A92" s="23"/>
      <c r="B92" s="29" t="s">
        <v>328</v>
      </c>
    </row>
    <row r="93" spans="1:2" ht="8" customHeight="1">
      <c r="A93" s="23"/>
    </row>
    <row r="94" spans="1:2">
      <c r="A94" s="23"/>
      <c r="B94" s="23" t="s">
        <v>532</v>
      </c>
    </row>
    <row r="95" spans="1:2">
      <c r="A95" s="23"/>
      <c r="B95" s="29" t="s">
        <v>525</v>
      </c>
    </row>
    <row r="96" spans="1:2">
      <c r="A96" s="23"/>
      <c r="B96" s="29" t="s">
        <v>526</v>
      </c>
    </row>
    <row r="97" spans="1:2">
      <c r="A97" s="23"/>
      <c r="B97" s="29" t="s">
        <v>522</v>
      </c>
    </row>
    <row r="98" spans="1:2">
      <c r="A98" s="23"/>
      <c r="B98" s="29" t="s">
        <v>523</v>
      </c>
    </row>
    <row r="99" spans="1:2" ht="8" customHeight="1">
      <c r="A99" s="23"/>
      <c r="B99" s="29"/>
    </row>
    <row r="100" spans="1:2">
      <c r="A100" s="23"/>
      <c r="B100" s="23" t="s">
        <v>505</v>
      </c>
    </row>
    <row r="101" spans="1:2">
      <c r="A101" s="23"/>
      <c r="B101" s="29" t="s">
        <v>506</v>
      </c>
    </row>
    <row r="102" spans="1:2">
      <c r="B102" s="29" t="s">
        <v>504</v>
      </c>
    </row>
    <row r="103" spans="1:2">
      <c r="B103" s="29" t="s">
        <v>502</v>
      </c>
    </row>
    <row r="104" spans="1:2">
      <c r="B104" s="29" t="s">
        <v>503</v>
      </c>
    </row>
    <row r="105" spans="1:2" ht="8" customHeight="1">
      <c r="A105" s="23"/>
    </row>
    <row r="106" spans="1:2">
      <c r="B106" s="23" t="s">
        <v>480</v>
      </c>
    </row>
    <row r="107" spans="1:2">
      <c r="B107" s="29" t="s">
        <v>329</v>
      </c>
    </row>
    <row r="108" spans="1:2">
      <c r="B108" s="29" t="s">
        <v>330</v>
      </c>
    </row>
    <row r="109" spans="1:2">
      <c r="B109" s="29" t="s">
        <v>331</v>
      </c>
    </row>
    <row r="110" spans="1:2" ht="8" customHeight="1">
      <c r="B110" s="29"/>
    </row>
    <row r="111" spans="1:2">
      <c r="B111" s="23" t="s">
        <v>534</v>
      </c>
    </row>
    <row r="112" spans="1:2">
      <c r="B112" s="29" t="s">
        <v>533</v>
      </c>
    </row>
    <row r="113" spans="2:9">
      <c r="B113" s="23"/>
    </row>
    <row r="114" spans="2:9">
      <c r="B114" s="23" t="s">
        <v>512</v>
      </c>
    </row>
    <row r="115" spans="2:9">
      <c r="B115" s="29" t="s">
        <v>514</v>
      </c>
    </row>
    <row r="116" spans="2:9">
      <c r="B116" s="29" t="s">
        <v>508</v>
      </c>
    </row>
    <row r="117" spans="2:9">
      <c r="B117" s="29" t="s">
        <v>509</v>
      </c>
    </row>
    <row r="118" spans="2:9">
      <c r="B118" s="29" t="s">
        <v>513</v>
      </c>
    </row>
    <row r="119" spans="2:9" ht="10.5" customHeight="1"/>
    <row r="120" spans="2:9">
      <c r="B120" s="23" t="s">
        <v>510</v>
      </c>
    </row>
    <row r="121" spans="2:9">
      <c r="B121" s="29" t="s">
        <v>520</v>
      </c>
    </row>
    <row r="122" spans="2:9">
      <c r="B122" s="29" t="s">
        <v>481</v>
      </c>
    </row>
    <row r="123" spans="2:9">
      <c r="B123" s="29" t="s">
        <v>482</v>
      </c>
    </row>
    <row r="124" spans="2:9">
      <c r="B124" s="29" t="s">
        <v>483</v>
      </c>
    </row>
    <row r="125" spans="2:9">
      <c r="B125" s="29" t="s">
        <v>511</v>
      </c>
    </row>
    <row r="126" spans="2:9">
      <c r="B126" s="29" t="s">
        <v>507</v>
      </c>
    </row>
    <row r="127" spans="2:9">
      <c r="B127" s="23" t="s">
        <v>489</v>
      </c>
      <c r="C127" s="2"/>
      <c r="D127" s="13"/>
      <c r="E127" s="14"/>
      <c r="F127" s="14"/>
      <c r="G127" s="1"/>
      <c r="H127" s="3"/>
      <c r="I127" s="3"/>
    </row>
    <row r="128" spans="2:9">
      <c r="B128" s="29" t="s">
        <v>490</v>
      </c>
      <c r="C128" s="2"/>
      <c r="D128" s="13"/>
      <c r="E128" s="14"/>
      <c r="F128" s="14"/>
      <c r="G128" s="1"/>
      <c r="H128" s="3"/>
      <c r="I128" s="3"/>
    </row>
    <row r="129" spans="2:9">
      <c r="B129" s="316" t="s">
        <v>492</v>
      </c>
      <c r="C129" s="2"/>
      <c r="D129" s="13"/>
      <c r="E129" s="14"/>
      <c r="F129" s="14"/>
      <c r="G129" s="1"/>
      <c r="H129" s="3"/>
      <c r="I129" s="3"/>
    </row>
    <row r="130" spans="2:9">
      <c r="B130" s="316" t="s">
        <v>493</v>
      </c>
      <c r="C130" s="2"/>
      <c r="D130" s="13"/>
      <c r="E130" s="14"/>
      <c r="F130" s="14"/>
      <c r="G130" s="1"/>
      <c r="H130" s="3"/>
      <c r="I130" s="3"/>
    </row>
    <row r="131" spans="2:9">
      <c r="B131" s="29" t="s">
        <v>491</v>
      </c>
      <c r="C131" s="2"/>
      <c r="D131" s="13"/>
      <c r="E131" s="14"/>
      <c r="F131" s="14"/>
      <c r="G131" s="1"/>
      <c r="H131" s="3"/>
      <c r="I131" s="3"/>
    </row>
    <row r="133" spans="2:9">
      <c r="B133" s="29"/>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79" fitToHeight="0" orientation="portrait" r:id="rId4"/>
  <headerFooter alignWithMargins="0"/>
  <rowBreaks count="2" manualBreakCount="2">
    <brk id="59" max="10" man="1"/>
    <brk id="119" max="10"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4"/>
  <sheetViews>
    <sheetView showGridLines="0" showZeros="0" zoomScale="90" zoomScaleNormal="90" workbookViewId="0">
      <pane ySplit="3" topLeftCell="A4" activePane="bottomLeft" state="frozen"/>
      <selection activeCell="E1" sqref="E1"/>
      <selection pane="bottomLeft" activeCell="A4" sqref="A4"/>
    </sheetView>
  </sheetViews>
  <sheetFormatPr defaultColWidth="9" defaultRowHeight="17"/>
  <cols>
    <col min="1" max="1" width="10.08984375" style="154" customWidth="1"/>
    <col min="2" max="2" width="10.6328125" style="51" customWidth="1"/>
    <col min="3" max="3" width="13.90625" style="51" bestFit="1" customWidth="1"/>
    <col min="4" max="4" width="26.81640625" style="52" customWidth="1"/>
    <col min="5" max="5" width="8.90625" style="52" customWidth="1"/>
    <col min="6" max="6" width="30.6328125" style="49" customWidth="1"/>
    <col min="7" max="8" width="12.6328125" style="53" customWidth="1"/>
    <col min="9" max="16384" width="9" style="49"/>
  </cols>
  <sheetData>
    <row r="1" spans="1:8" s="159" customFormat="1" ht="17" customHeight="1">
      <c r="A1" s="164" t="str">
        <f ca="1">日記簿!F1</f>
        <v/>
      </c>
      <c r="B1" s="165"/>
      <c r="C1" s="165"/>
      <c r="D1" s="164"/>
      <c r="E1" s="164"/>
      <c r="G1" s="166"/>
    </row>
    <row r="2" spans="1:8" s="48" customFormat="1" ht="21" customHeight="1" thickBot="1">
      <c r="A2" s="59"/>
      <c r="B2" s="46"/>
      <c r="C2" s="334" t="s">
        <v>449</v>
      </c>
      <c r="D2" s="334"/>
      <c r="E2" s="334"/>
      <c r="F2" s="334"/>
      <c r="G2" s="47"/>
      <c r="H2" s="47"/>
    </row>
    <row r="3" spans="1:8" ht="17.5" thickBot="1">
      <c r="A3" s="64" t="s">
        <v>160</v>
      </c>
      <c r="B3" s="65" t="s">
        <v>161</v>
      </c>
      <c r="C3" s="65" t="s">
        <v>162</v>
      </c>
      <c r="D3" s="66" t="s">
        <v>269</v>
      </c>
      <c r="E3" s="66" t="s">
        <v>484</v>
      </c>
      <c r="F3" s="66" t="s">
        <v>163</v>
      </c>
      <c r="G3" s="67" t="s">
        <v>11</v>
      </c>
      <c r="H3" s="68" t="s">
        <v>14</v>
      </c>
    </row>
    <row r="4" spans="1:8">
      <c r="A4" s="249" t="s">
        <v>401</v>
      </c>
      <c r="B4" s="87">
        <v>44197</v>
      </c>
      <c r="C4" s="88" t="s">
        <v>486</v>
      </c>
      <c r="D4" s="251" t="s">
        <v>394</v>
      </c>
      <c r="E4" s="251"/>
      <c r="F4" s="89" t="s">
        <v>485</v>
      </c>
      <c r="G4" s="90">
        <v>10000</v>
      </c>
      <c r="H4" s="91"/>
    </row>
    <row r="5" spans="1:8">
      <c r="A5" s="249"/>
      <c r="B5" s="87"/>
      <c r="C5" s="88"/>
      <c r="D5" s="251" t="s">
        <v>385</v>
      </c>
      <c r="E5" s="251"/>
      <c r="F5" s="92" t="s">
        <v>485</v>
      </c>
      <c r="G5" s="93">
        <v>200000</v>
      </c>
      <c r="H5" s="94"/>
    </row>
    <row r="6" spans="1:8">
      <c r="A6" s="249"/>
      <c r="B6" s="87"/>
      <c r="C6" s="88"/>
      <c r="D6" s="251" t="s">
        <v>387</v>
      </c>
      <c r="E6" s="251"/>
      <c r="F6" s="92" t="s">
        <v>485</v>
      </c>
      <c r="G6" s="93">
        <v>65000</v>
      </c>
      <c r="H6" s="94"/>
    </row>
    <row r="7" spans="1:8">
      <c r="A7" s="249"/>
      <c r="B7" s="87"/>
      <c r="C7" s="88"/>
      <c r="D7" s="251" t="s">
        <v>397</v>
      </c>
      <c r="E7" s="251"/>
      <c r="F7" s="92" t="s">
        <v>485</v>
      </c>
      <c r="G7" s="93">
        <v>50000</v>
      </c>
      <c r="H7" s="94"/>
    </row>
    <row r="8" spans="1:8">
      <c r="A8" s="249"/>
      <c r="B8" s="87"/>
      <c r="C8" s="88"/>
      <c r="D8" s="251" t="s">
        <v>406</v>
      </c>
      <c r="E8" s="251"/>
      <c r="F8" s="92" t="s">
        <v>485</v>
      </c>
      <c r="G8" s="93"/>
      <c r="H8" s="94">
        <v>5000</v>
      </c>
    </row>
    <row r="9" spans="1:8">
      <c r="A9" s="249"/>
      <c r="B9" s="87"/>
      <c r="C9" s="88"/>
      <c r="D9" s="251" t="s">
        <v>386</v>
      </c>
      <c r="E9" s="251"/>
      <c r="F9" s="92" t="s">
        <v>485</v>
      </c>
      <c r="G9" s="93"/>
      <c r="H9" s="94">
        <v>200000</v>
      </c>
    </row>
    <row r="10" spans="1:8">
      <c r="A10" s="249"/>
      <c r="B10" s="87"/>
      <c r="C10" s="88"/>
      <c r="D10" s="251" t="s">
        <v>479</v>
      </c>
      <c r="E10" s="251"/>
      <c r="F10" s="92" t="s">
        <v>485</v>
      </c>
      <c r="G10" s="93"/>
      <c r="H10" s="94">
        <v>120000</v>
      </c>
    </row>
    <row r="11" spans="1:8">
      <c r="A11" s="249"/>
      <c r="B11" s="87"/>
      <c r="C11" s="88"/>
      <c r="D11" s="251"/>
      <c r="E11" s="251"/>
      <c r="F11" s="92"/>
      <c r="G11" s="93"/>
      <c r="H11" s="94"/>
    </row>
    <row r="12" spans="1:8">
      <c r="A12" s="249" t="s">
        <v>408</v>
      </c>
      <c r="B12" s="87">
        <v>44501</v>
      </c>
      <c r="C12" s="88" t="s">
        <v>447</v>
      </c>
      <c r="D12" s="251" t="s">
        <v>397</v>
      </c>
      <c r="E12" s="251"/>
      <c r="F12" s="92" t="s">
        <v>444</v>
      </c>
      <c r="G12" s="93">
        <v>60000</v>
      </c>
      <c r="H12" s="94"/>
    </row>
    <row r="13" spans="1:8">
      <c r="A13" s="250"/>
      <c r="B13" s="87"/>
      <c r="C13" s="88"/>
      <c r="D13" s="251" t="s">
        <v>398</v>
      </c>
      <c r="E13" s="251"/>
      <c r="F13" s="92" t="s">
        <v>415</v>
      </c>
      <c r="G13" s="93">
        <v>30000</v>
      </c>
      <c r="H13" s="94"/>
    </row>
    <row r="14" spans="1:8">
      <c r="A14" s="249"/>
      <c r="B14" s="87"/>
      <c r="C14" s="88"/>
      <c r="D14" s="251" t="s">
        <v>389</v>
      </c>
      <c r="E14" s="251"/>
      <c r="F14" s="92" t="s">
        <v>415</v>
      </c>
      <c r="G14" s="93">
        <v>1500</v>
      </c>
      <c r="H14" s="94"/>
    </row>
    <row r="15" spans="1:8">
      <c r="A15" s="249"/>
      <c r="B15" s="87"/>
      <c r="C15" s="88"/>
      <c r="D15" s="251" t="s">
        <v>400</v>
      </c>
      <c r="E15" s="251"/>
      <c r="F15" s="92" t="s">
        <v>416</v>
      </c>
      <c r="G15" s="93">
        <v>30</v>
      </c>
      <c r="H15" s="94"/>
    </row>
    <row r="16" spans="1:8">
      <c r="A16" s="250"/>
      <c r="B16" s="87"/>
      <c r="C16" s="88"/>
      <c r="D16" s="251" t="s">
        <v>385</v>
      </c>
      <c r="E16" s="251"/>
      <c r="F16" s="92" t="s">
        <v>416</v>
      </c>
      <c r="G16" s="93"/>
      <c r="H16" s="94">
        <v>91530</v>
      </c>
    </row>
    <row r="17" spans="1:8">
      <c r="A17" s="249"/>
      <c r="B17" s="87"/>
      <c r="C17" s="88"/>
      <c r="D17" s="251"/>
      <c r="E17" s="251"/>
      <c r="F17" s="92"/>
      <c r="G17" s="93"/>
      <c r="H17" s="94"/>
    </row>
    <row r="18" spans="1:8">
      <c r="A18" s="249" t="s">
        <v>409</v>
      </c>
      <c r="B18" s="87">
        <v>44502</v>
      </c>
      <c r="C18" s="88" t="s">
        <v>164</v>
      </c>
      <c r="D18" s="251" t="s">
        <v>394</v>
      </c>
      <c r="E18" s="251"/>
      <c r="F18" s="92" t="s">
        <v>164</v>
      </c>
      <c r="G18" s="93">
        <v>20000</v>
      </c>
      <c r="H18" s="94"/>
    </row>
    <row r="19" spans="1:8">
      <c r="A19" s="250"/>
      <c r="B19" s="87"/>
      <c r="C19" s="88"/>
      <c r="D19" s="251" t="s">
        <v>385</v>
      </c>
      <c r="E19" s="251"/>
      <c r="F19" s="92" t="s">
        <v>164</v>
      </c>
      <c r="G19" s="93"/>
      <c r="H19" s="94">
        <v>20000</v>
      </c>
    </row>
    <row r="20" spans="1:8">
      <c r="A20" s="249"/>
      <c r="B20" s="87"/>
      <c r="C20" s="88"/>
      <c r="D20" s="251"/>
      <c r="E20" s="251"/>
      <c r="F20" s="92"/>
      <c r="G20" s="93"/>
      <c r="H20" s="94"/>
    </row>
    <row r="21" spans="1:8">
      <c r="A21" s="249" t="s">
        <v>410</v>
      </c>
      <c r="B21" s="87">
        <v>44503</v>
      </c>
      <c r="C21" s="88" t="s">
        <v>445</v>
      </c>
      <c r="D21" s="251" t="s">
        <v>387</v>
      </c>
      <c r="E21" s="251" t="s">
        <v>537</v>
      </c>
      <c r="F21" s="92" t="s">
        <v>424</v>
      </c>
      <c r="G21" s="93">
        <v>400000</v>
      </c>
      <c r="H21" s="94"/>
    </row>
    <row r="22" spans="1:8">
      <c r="A22" s="250"/>
      <c r="B22" s="87"/>
      <c r="C22" s="88"/>
      <c r="D22" s="251" t="s">
        <v>389</v>
      </c>
      <c r="E22" s="251" t="s">
        <v>537</v>
      </c>
      <c r="F22" s="92" t="s">
        <v>424</v>
      </c>
      <c r="G22" s="93">
        <v>20000</v>
      </c>
      <c r="H22" s="94"/>
    </row>
    <row r="23" spans="1:8">
      <c r="A23" s="249"/>
      <c r="B23" s="87"/>
      <c r="C23" s="88"/>
      <c r="D23" s="251" t="s">
        <v>388</v>
      </c>
      <c r="E23" s="251" t="s">
        <v>537</v>
      </c>
      <c r="F23" s="92" t="s">
        <v>424</v>
      </c>
      <c r="G23" s="93"/>
      <c r="H23" s="94">
        <v>420000</v>
      </c>
    </row>
    <row r="24" spans="1:8">
      <c r="A24" s="249"/>
      <c r="B24" s="87"/>
      <c r="C24" s="88"/>
      <c r="D24" s="251"/>
      <c r="E24" s="251"/>
      <c r="F24" s="92"/>
      <c r="G24" s="93"/>
      <c r="H24" s="94"/>
    </row>
    <row r="25" spans="1:8">
      <c r="A25" s="249" t="s">
        <v>411</v>
      </c>
      <c r="B25" s="87">
        <v>44504</v>
      </c>
      <c r="C25" s="88" t="s">
        <v>165</v>
      </c>
      <c r="D25" s="251" t="s">
        <v>394</v>
      </c>
      <c r="E25" s="251"/>
      <c r="F25" s="92" t="s">
        <v>446</v>
      </c>
      <c r="G25" s="93">
        <v>126000</v>
      </c>
      <c r="H25" s="94"/>
    </row>
    <row r="26" spans="1:8">
      <c r="A26" s="249"/>
      <c r="B26" s="87"/>
      <c r="C26" s="88"/>
      <c r="D26" s="251" t="s">
        <v>395</v>
      </c>
      <c r="E26" s="251"/>
      <c r="F26" s="92" t="s">
        <v>446</v>
      </c>
      <c r="G26" s="93"/>
      <c r="H26" s="94">
        <v>6000</v>
      </c>
    </row>
    <row r="27" spans="1:8">
      <c r="A27" s="249"/>
      <c r="B27" s="87"/>
      <c r="C27" s="88"/>
      <c r="D27" s="251" t="s">
        <v>402</v>
      </c>
      <c r="E27" s="251"/>
      <c r="F27" s="92" t="s">
        <v>446</v>
      </c>
      <c r="G27" s="93"/>
      <c r="H27" s="94">
        <v>120000</v>
      </c>
    </row>
    <row r="28" spans="1:8">
      <c r="A28" s="250"/>
      <c r="B28" s="87"/>
      <c r="C28" s="88"/>
      <c r="D28" s="251"/>
      <c r="E28" s="251"/>
      <c r="F28" s="92"/>
      <c r="G28" s="93"/>
      <c r="H28" s="94"/>
    </row>
    <row r="29" spans="1:8">
      <c r="A29" s="249" t="s">
        <v>412</v>
      </c>
      <c r="B29" s="87">
        <v>44530</v>
      </c>
      <c r="C29" s="88" t="s">
        <v>418</v>
      </c>
      <c r="D29" s="251" t="s">
        <v>403</v>
      </c>
      <c r="E29" s="251"/>
      <c r="F29" s="92" t="s">
        <v>407</v>
      </c>
      <c r="G29" s="93">
        <v>35000</v>
      </c>
      <c r="H29" s="94"/>
    </row>
    <row r="30" spans="1:8">
      <c r="A30" s="249"/>
      <c r="B30" s="87"/>
      <c r="C30" s="88"/>
      <c r="D30" s="251" t="s">
        <v>404</v>
      </c>
      <c r="E30" s="251"/>
      <c r="F30" s="92" t="s">
        <v>407</v>
      </c>
      <c r="G30" s="93">
        <v>2400</v>
      </c>
      <c r="H30" s="94"/>
    </row>
    <row r="31" spans="1:8">
      <c r="A31" s="250"/>
      <c r="B31" s="87"/>
      <c r="C31" s="88"/>
      <c r="D31" s="251" t="s">
        <v>399</v>
      </c>
      <c r="E31" s="251"/>
      <c r="F31" s="92" t="s">
        <v>407</v>
      </c>
      <c r="G31" s="93"/>
      <c r="H31" s="94">
        <v>592</v>
      </c>
    </row>
    <row r="32" spans="1:8">
      <c r="A32" s="249"/>
      <c r="B32" s="87"/>
      <c r="C32" s="88"/>
      <c r="D32" s="251" t="s">
        <v>405</v>
      </c>
      <c r="E32" s="251"/>
      <c r="F32" s="92" t="s">
        <v>407</v>
      </c>
      <c r="G32" s="93"/>
      <c r="H32" s="94">
        <v>878</v>
      </c>
    </row>
    <row r="33" spans="1:8">
      <c r="A33" s="249"/>
      <c r="B33" s="87"/>
      <c r="C33" s="88"/>
      <c r="D33" s="251" t="s">
        <v>406</v>
      </c>
      <c r="E33" s="251"/>
      <c r="F33" s="92" t="s">
        <v>407</v>
      </c>
      <c r="G33" s="93"/>
      <c r="H33" s="94">
        <v>35930</v>
      </c>
    </row>
    <row r="34" spans="1:8">
      <c r="A34" s="250"/>
      <c r="B34" s="87"/>
      <c r="C34" s="88"/>
      <c r="D34" s="251"/>
      <c r="E34" s="251"/>
      <c r="F34" s="92"/>
      <c r="G34" s="93"/>
      <c r="H34" s="94"/>
    </row>
    <row r="35" spans="1:8">
      <c r="A35" s="249" t="s">
        <v>421</v>
      </c>
      <c r="B35" s="87">
        <v>44530</v>
      </c>
      <c r="C35" s="88" t="s">
        <v>442</v>
      </c>
      <c r="D35" s="251" t="s">
        <v>422</v>
      </c>
      <c r="E35" s="251"/>
      <c r="F35" s="92" t="s">
        <v>423</v>
      </c>
      <c r="G35" s="93">
        <v>80000</v>
      </c>
      <c r="H35" s="94"/>
    </row>
    <row r="36" spans="1:8">
      <c r="A36" s="249"/>
      <c r="B36" s="87"/>
      <c r="C36" s="88"/>
      <c r="D36" s="251" t="s">
        <v>387</v>
      </c>
      <c r="E36" s="251"/>
      <c r="F36" s="92" t="s">
        <v>423</v>
      </c>
      <c r="G36" s="93"/>
      <c r="H36" s="94">
        <v>80000</v>
      </c>
    </row>
    <row r="37" spans="1:8">
      <c r="A37" s="250"/>
      <c r="B37" s="87"/>
      <c r="C37" s="88"/>
      <c r="D37" s="251"/>
      <c r="E37" s="251"/>
      <c r="F37" s="92"/>
      <c r="G37" s="93"/>
      <c r="H37" s="94"/>
    </row>
    <row r="38" spans="1:8">
      <c r="A38" s="249" t="s">
        <v>413</v>
      </c>
      <c r="B38" s="87">
        <v>44531</v>
      </c>
      <c r="C38" s="88" t="s">
        <v>414</v>
      </c>
      <c r="D38" s="251" t="s">
        <v>398</v>
      </c>
      <c r="E38" s="251"/>
      <c r="F38" s="92" t="s">
        <v>417</v>
      </c>
      <c r="G38" s="93">
        <v>30000</v>
      </c>
      <c r="H38" s="94"/>
    </row>
    <row r="39" spans="1:8">
      <c r="A39" s="249"/>
      <c r="B39" s="87"/>
      <c r="C39" s="88"/>
      <c r="D39" s="251" t="s">
        <v>389</v>
      </c>
      <c r="E39" s="251"/>
      <c r="F39" s="92" t="s">
        <v>417</v>
      </c>
      <c r="G39" s="93">
        <v>1500</v>
      </c>
      <c r="H39" s="94"/>
    </row>
    <row r="40" spans="1:8">
      <c r="A40" s="249"/>
      <c r="B40" s="87"/>
      <c r="C40" s="88"/>
      <c r="D40" s="251" t="s">
        <v>400</v>
      </c>
      <c r="E40" s="251"/>
      <c r="F40" s="92" t="s">
        <v>417</v>
      </c>
      <c r="G40" s="93">
        <v>30</v>
      </c>
      <c r="H40" s="94"/>
    </row>
    <row r="41" spans="1:8">
      <c r="A41" s="249"/>
      <c r="B41" s="87"/>
      <c r="C41" s="88"/>
      <c r="D41" s="251" t="s">
        <v>385</v>
      </c>
      <c r="E41" s="251"/>
      <c r="F41" s="92" t="s">
        <v>417</v>
      </c>
      <c r="G41" s="93"/>
      <c r="H41" s="94">
        <v>31530</v>
      </c>
    </row>
    <row r="42" spans="1:8">
      <c r="A42" s="249"/>
      <c r="B42" s="87"/>
      <c r="C42" s="88"/>
      <c r="D42" s="251"/>
      <c r="E42" s="251"/>
      <c r="F42" s="92"/>
      <c r="G42" s="93"/>
      <c r="H42" s="94"/>
    </row>
    <row r="43" spans="1:8">
      <c r="A43" s="249" t="s">
        <v>419</v>
      </c>
      <c r="B43" s="87">
        <v>44535</v>
      </c>
      <c r="C43" s="88" t="s">
        <v>420</v>
      </c>
      <c r="D43" s="251" t="s">
        <v>406</v>
      </c>
      <c r="E43" s="251"/>
      <c r="F43" s="92" t="s">
        <v>407</v>
      </c>
      <c r="G43" s="93">
        <v>35930</v>
      </c>
      <c r="H43" s="94"/>
    </row>
    <row r="44" spans="1:8">
      <c r="A44" s="250"/>
      <c r="B44" s="87"/>
      <c r="C44" s="88"/>
      <c r="D44" s="251" t="s">
        <v>385</v>
      </c>
      <c r="E44" s="251"/>
      <c r="F44" s="92" t="s">
        <v>407</v>
      </c>
      <c r="G44" s="93"/>
      <c r="H44" s="94">
        <v>35930</v>
      </c>
    </row>
    <row r="45" spans="1:8">
      <c r="A45" s="249"/>
      <c r="B45" s="87"/>
      <c r="C45" s="88"/>
      <c r="D45" s="251"/>
      <c r="E45" s="251"/>
      <c r="F45" s="92"/>
      <c r="G45" s="93"/>
      <c r="H45" s="94"/>
    </row>
    <row r="46" spans="1:8">
      <c r="A46" s="249" t="s">
        <v>425</v>
      </c>
      <c r="B46" s="87">
        <v>44540</v>
      </c>
      <c r="C46" s="88" t="s">
        <v>165</v>
      </c>
      <c r="D46" s="251" t="s">
        <v>426</v>
      </c>
      <c r="E46" s="251"/>
      <c r="F46" s="92" t="s">
        <v>427</v>
      </c>
      <c r="G46" s="93">
        <v>420000</v>
      </c>
      <c r="H46" s="94"/>
    </row>
    <row r="47" spans="1:8">
      <c r="A47" s="250"/>
      <c r="B47" s="87"/>
      <c r="C47" s="88"/>
      <c r="D47" s="251" t="s">
        <v>402</v>
      </c>
      <c r="E47" s="251"/>
      <c r="F47" s="92" t="s">
        <v>427</v>
      </c>
      <c r="G47" s="93"/>
      <c r="H47" s="94">
        <v>400000</v>
      </c>
    </row>
    <row r="48" spans="1:8">
      <c r="A48" s="249"/>
      <c r="B48" s="87"/>
      <c r="C48" s="88"/>
      <c r="D48" s="251" t="s">
        <v>395</v>
      </c>
      <c r="E48" s="251"/>
      <c r="F48" s="92" t="s">
        <v>427</v>
      </c>
      <c r="G48" s="93"/>
      <c r="H48" s="94">
        <v>20000</v>
      </c>
    </row>
    <row r="49" spans="1:8">
      <c r="A49" s="249"/>
      <c r="B49" s="87"/>
      <c r="C49" s="88"/>
      <c r="D49" s="251"/>
      <c r="E49" s="251"/>
      <c r="F49" s="92"/>
      <c r="G49" s="93"/>
      <c r="H49" s="94"/>
    </row>
    <row r="50" spans="1:8">
      <c r="A50" s="249" t="s">
        <v>428</v>
      </c>
      <c r="B50" s="87">
        <v>44545</v>
      </c>
      <c r="C50" s="88" t="s">
        <v>433</v>
      </c>
      <c r="D50" s="251" t="s">
        <v>388</v>
      </c>
      <c r="E50" s="251" t="s">
        <v>537</v>
      </c>
      <c r="F50" s="92" t="s">
        <v>434</v>
      </c>
      <c r="G50" s="93">
        <v>210000</v>
      </c>
      <c r="H50" s="94"/>
    </row>
    <row r="51" spans="1:8">
      <c r="A51" s="249"/>
      <c r="B51" s="87"/>
      <c r="C51" s="88"/>
      <c r="D51" s="251" t="s">
        <v>385</v>
      </c>
      <c r="E51" s="251" t="s">
        <v>537</v>
      </c>
      <c r="F51" s="92" t="s">
        <v>434</v>
      </c>
      <c r="G51" s="93"/>
      <c r="H51" s="94">
        <v>210000</v>
      </c>
    </row>
    <row r="52" spans="1:8">
      <c r="A52" s="249"/>
      <c r="B52" s="87"/>
      <c r="C52" s="88"/>
      <c r="D52" s="251"/>
      <c r="E52" s="251"/>
      <c r="F52" s="92"/>
      <c r="G52" s="93"/>
      <c r="H52" s="94"/>
    </row>
    <row r="53" spans="1:8">
      <c r="A53" s="249" t="s">
        <v>430</v>
      </c>
      <c r="B53" s="87">
        <v>44555</v>
      </c>
      <c r="C53" s="88" t="s">
        <v>437</v>
      </c>
      <c r="D53" s="251" t="s">
        <v>439</v>
      </c>
      <c r="E53" s="251"/>
      <c r="F53" s="95" t="s">
        <v>440</v>
      </c>
      <c r="G53" s="93">
        <v>1872</v>
      </c>
      <c r="H53" s="94"/>
    </row>
    <row r="54" spans="1:8">
      <c r="A54" s="249"/>
      <c r="B54" s="87"/>
      <c r="C54" s="96"/>
      <c r="D54" s="251" t="s">
        <v>439</v>
      </c>
      <c r="E54" s="251"/>
      <c r="F54" s="95" t="s">
        <v>441</v>
      </c>
      <c r="G54" s="93">
        <v>3075</v>
      </c>
      <c r="H54" s="94"/>
    </row>
    <row r="55" spans="1:8">
      <c r="A55" s="249"/>
      <c r="B55" s="87"/>
      <c r="C55" s="186"/>
      <c r="D55" s="251" t="s">
        <v>399</v>
      </c>
      <c r="E55" s="251"/>
      <c r="F55" s="95" t="s">
        <v>438</v>
      </c>
      <c r="G55" s="93">
        <v>592</v>
      </c>
      <c r="H55" s="94"/>
    </row>
    <row r="56" spans="1:8">
      <c r="A56" s="249"/>
      <c r="B56" s="87"/>
      <c r="C56" s="186"/>
      <c r="D56" s="251" t="s">
        <v>405</v>
      </c>
      <c r="E56" s="251"/>
      <c r="F56" s="95" t="s">
        <v>438</v>
      </c>
      <c r="G56" s="93">
        <v>878</v>
      </c>
      <c r="H56" s="94"/>
    </row>
    <row r="57" spans="1:8">
      <c r="A57" s="249"/>
      <c r="B57" s="87"/>
      <c r="C57" s="88"/>
      <c r="D57" s="251" t="s">
        <v>394</v>
      </c>
      <c r="E57" s="251"/>
      <c r="F57" s="95" t="s">
        <v>438</v>
      </c>
      <c r="G57" s="93"/>
      <c r="H57" s="94">
        <v>6417</v>
      </c>
    </row>
    <row r="58" spans="1:8">
      <c r="A58" s="249"/>
      <c r="B58" s="87"/>
      <c r="C58" s="88"/>
      <c r="D58" s="251"/>
      <c r="E58" s="251"/>
      <c r="F58" s="95"/>
      <c r="G58" s="93"/>
      <c r="H58" s="94"/>
    </row>
    <row r="59" spans="1:8">
      <c r="A59" s="249" t="s">
        <v>432</v>
      </c>
      <c r="B59" s="87">
        <v>44561</v>
      </c>
      <c r="C59" s="88" t="s">
        <v>429</v>
      </c>
      <c r="D59" s="251" t="s">
        <v>403</v>
      </c>
      <c r="E59" s="251"/>
      <c r="F59" s="95" t="s">
        <v>435</v>
      </c>
      <c r="G59" s="93">
        <v>35000</v>
      </c>
      <c r="H59" s="94"/>
    </row>
    <row r="60" spans="1:8">
      <c r="A60" s="249"/>
      <c r="B60" s="87"/>
      <c r="C60" s="88"/>
      <c r="D60" s="251" t="s">
        <v>404</v>
      </c>
      <c r="E60" s="251"/>
      <c r="F60" s="95" t="s">
        <v>435</v>
      </c>
      <c r="G60" s="93">
        <v>2400</v>
      </c>
      <c r="H60" s="94"/>
    </row>
    <row r="61" spans="1:8">
      <c r="A61" s="249"/>
      <c r="B61" s="87"/>
      <c r="C61" s="88"/>
      <c r="D61" s="251" t="s">
        <v>399</v>
      </c>
      <c r="E61" s="251"/>
      <c r="F61" s="95" t="s">
        <v>435</v>
      </c>
      <c r="G61" s="93"/>
      <c r="H61" s="94">
        <v>592</v>
      </c>
    </row>
    <row r="62" spans="1:8">
      <c r="A62" s="249"/>
      <c r="B62" s="87"/>
      <c r="C62" s="88"/>
      <c r="D62" s="251" t="s">
        <v>405</v>
      </c>
      <c r="E62" s="251"/>
      <c r="F62" s="95" t="s">
        <v>435</v>
      </c>
      <c r="G62" s="93"/>
      <c r="H62" s="94">
        <v>878</v>
      </c>
    </row>
    <row r="63" spans="1:8">
      <c r="A63" s="249"/>
      <c r="B63" s="87"/>
      <c r="C63" s="88"/>
      <c r="D63" s="251" t="s">
        <v>406</v>
      </c>
      <c r="E63" s="251"/>
      <c r="F63" s="92" t="s">
        <v>435</v>
      </c>
      <c r="G63" s="93"/>
      <c r="H63" s="94">
        <v>35930</v>
      </c>
    </row>
    <row r="64" spans="1:8">
      <c r="A64" s="249"/>
      <c r="B64" s="87"/>
      <c r="C64" s="88"/>
      <c r="D64" s="251"/>
      <c r="E64" s="251"/>
      <c r="F64" s="92"/>
      <c r="G64" s="93"/>
      <c r="H64" s="94"/>
    </row>
    <row r="65" spans="1:8">
      <c r="A65" s="249" t="s">
        <v>436</v>
      </c>
      <c r="B65" s="87">
        <v>44560</v>
      </c>
      <c r="C65" s="88" t="s">
        <v>443</v>
      </c>
      <c r="D65" s="251" t="s">
        <v>422</v>
      </c>
      <c r="E65" s="251"/>
      <c r="F65" s="92" t="s">
        <v>431</v>
      </c>
      <c r="G65" s="93">
        <v>200000</v>
      </c>
      <c r="H65" s="94"/>
    </row>
    <row r="66" spans="1:8">
      <c r="A66" s="249"/>
      <c r="B66" s="87"/>
      <c r="C66" s="88"/>
      <c r="D66" s="251" t="s">
        <v>387</v>
      </c>
      <c r="E66" s="251"/>
      <c r="F66" s="92" t="s">
        <v>431</v>
      </c>
      <c r="G66" s="93"/>
      <c r="H66" s="94">
        <v>200000</v>
      </c>
    </row>
    <row r="67" spans="1:8">
      <c r="A67" s="249"/>
      <c r="B67" s="87"/>
      <c r="C67" s="88"/>
      <c r="D67" s="251">
        <v>0</v>
      </c>
      <c r="E67" s="251"/>
      <c r="F67" s="92"/>
      <c r="G67" s="93"/>
      <c r="H67" s="94"/>
    </row>
    <row r="68" spans="1:8">
      <c r="A68" s="249"/>
      <c r="B68" s="87"/>
      <c r="C68" s="88"/>
      <c r="D68" s="251"/>
      <c r="E68" s="251"/>
      <c r="F68" s="92"/>
      <c r="G68" s="93"/>
      <c r="H68" s="94"/>
    </row>
    <row r="69" spans="1:8">
      <c r="A69" s="249"/>
      <c r="B69" s="87"/>
      <c r="C69" s="88"/>
      <c r="D69" s="251"/>
      <c r="E69" s="251"/>
      <c r="F69" s="92"/>
      <c r="G69" s="93"/>
      <c r="H69" s="94"/>
    </row>
    <row r="70" spans="1:8">
      <c r="A70" s="249"/>
      <c r="B70" s="87"/>
      <c r="C70" s="88"/>
      <c r="D70" s="251"/>
      <c r="E70" s="251"/>
      <c r="F70" s="92"/>
      <c r="G70" s="93"/>
      <c r="H70" s="94"/>
    </row>
    <row r="71" spans="1:8">
      <c r="A71" s="249"/>
      <c r="B71" s="87"/>
      <c r="C71" s="88"/>
      <c r="D71" s="251"/>
      <c r="E71" s="251"/>
      <c r="F71" s="92"/>
      <c r="G71" s="93"/>
      <c r="H71" s="94"/>
    </row>
    <row r="72" spans="1:8">
      <c r="A72" s="249"/>
      <c r="B72" s="87"/>
      <c r="C72" s="88"/>
      <c r="D72" s="251"/>
      <c r="E72" s="251"/>
      <c r="F72" s="92"/>
      <c r="G72" s="93"/>
      <c r="H72" s="94"/>
    </row>
    <row r="73" spans="1:8">
      <c r="A73" s="249"/>
      <c r="B73" s="87"/>
      <c r="C73" s="88"/>
      <c r="D73" s="251"/>
      <c r="E73" s="251"/>
      <c r="F73" s="92"/>
      <c r="G73" s="93"/>
      <c r="H73" s="94"/>
    </row>
    <row r="74" spans="1:8">
      <c r="A74" s="249"/>
      <c r="B74" s="87"/>
      <c r="C74" s="88"/>
      <c r="D74" s="251"/>
      <c r="E74" s="251"/>
      <c r="F74" s="92"/>
      <c r="G74" s="93"/>
      <c r="H74" s="94"/>
    </row>
    <row r="75" spans="1:8">
      <c r="A75" s="249"/>
      <c r="B75" s="87"/>
      <c r="C75" s="88"/>
      <c r="D75" s="251"/>
      <c r="E75" s="251"/>
      <c r="F75" s="92"/>
      <c r="G75" s="93"/>
      <c r="H75" s="94"/>
    </row>
    <row r="76" spans="1:8">
      <c r="A76" s="249"/>
      <c r="B76" s="87"/>
      <c r="C76" s="88"/>
      <c r="D76" s="251"/>
      <c r="E76" s="251"/>
      <c r="F76" s="92"/>
      <c r="G76" s="93"/>
      <c r="H76" s="94"/>
    </row>
    <row r="77" spans="1:8">
      <c r="A77" s="249"/>
      <c r="B77" s="87"/>
      <c r="C77" s="88"/>
      <c r="D77" s="251"/>
      <c r="E77" s="251"/>
      <c r="F77" s="92"/>
      <c r="G77" s="93"/>
      <c r="H77" s="94"/>
    </row>
    <row r="78" spans="1:8">
      <c r="A78" s="249"/>
      <c r="B78" s="87"/>
      <c r="C78" s="88"/>
      <c r="D78" s="251"/>
      <c r="E78" s="251"/>
      <c r="F78" s="92"/>
      <c r="G78" s="93"/>
      <c r="H78" s="94"/>
    </row>
    <row r="79" spans="1:8">
      <c r="A79" s="249"/>
      <c r="B79" s="87"/>
      <c r="C79" s="88"/>
      <c r="D79" s="251"/>
      <c r="E79" s="251"/>
      <c r="F79" s="92"/>
      <c r="G79" s="93"/>
      <c r="H79" s="94"/>
    </row>
    <row r="80" spans="1:8">
      <c r="A80" s="249"/>
      <c r="B80" s="87"/>
      <c r="C80" s="88"/>
      <c r="D80" s="251"/>
      <c r="E80" s="251"/>
      <c r="F80" s="92"/>
      <c r="G80" s="93"/>
      <c r="H80" s="94"/>
    </row>
    <row r="81" spans="1:8">
      <c r="A81" s="249"/>
      <c r="B81" s="87"/>
      <c r="C81" s="88"/>
      <c r="D81" s="251"/>
      <c r="E81" s="251"/>
      <c r="F81" s="92"/>
      <c r="G81" s="93"/>
      <c r="H81" s="94"/>
    </row>
    <row r="82" spans="1:8">
      <c r="A82" s="249"/>
      <c r="B82" s="87"/>
      <c r="C82" s="88"/>
      <c r="D82" s="251"/>
      <c r="E82" s="251"/>
      <c r="F82" s="92"/>
      <c r="G82" s="93"/>
      <c r="H82" s="94"/>
    </row>
    <row r="83" spans="1:8">
      <c r="A83" s="249"/>
      <c r="B83" s="87"/>
      <c r="C83" s="88"/>
      <c r="D83" s="251"/>
      <c r="E83" s="251"/>
      <c r="F83" s="92"/>
      <c r="G83" s="93"/>
      <c r="H83" s="94"/>
    </row>
    <row r="84" spans="1:8">
      <c r="A84" s="249"/>
      <c r="B84" s="87"/>
      <c r="C84" s="88"/>
      <c r="D84" s="251"/>
      <c r="E84" s="251"/>
      <c r="F84" s="92"/>
      <c r="G84" s="93"/>
      <c r="H84" s="94"/>
    </row>
    <row r="85" spans="1:8">
      <c r="A85" s="249"/>
      <c r="B85" s="87"/>
      <c r="C85" s="88"/>
      <c r="D85" s="251"/>
      <c r="E85" s="251"/>
      <c r="F85" s="92"/>
      <c r="G85" s="93"/>
      <c r="H85" s="94"/>
    </row>
    <row r="86" spans="1:8">
      <c r="A86" s="249"/>
      <c r="B86" s="87"/>
      <c r="C86" s="88"/>
      <c r="D86" s="251"/>
      <c r="E86" s="251"/>
      <c r="F86" s="92"/>
      <c r="G86" s="93"/>
      <c r="H86" s="94"/>
    </row>
    <row r="87" spans="1:8">
      <c r="A87" s="249"/>
      <c r="B87" s="87"/>
      <c r="C87" s="88"/>
      <c r="D87" s="251"/>
      <c r="E87" s="251"/>
      <c r="F87" s="92"/>
      <c r="G87" s="93"/>
      <c r="H87" s="94"/>
    </row>
    <row r="88" spans="1:8">
      <c r="A88" s="249"/>
      <c r="B88" s="87"/>
      <c r="C88" s="88"/>
      <c r="D88" s="251"/>
      <c r="E88" s="251"/>
      <c r="F88" s="92"/>
      <c r="G88" s="93"/>
      <c r="H88" s="94"/>
    </row>
    <row r="89" spans="1:8">
      <c r="A89" s="249"/>
      <c r="B89" s="87"/>
      <c r="C89" s="88"/>
      <c r="D89" s="251"/>
      <c r="E89" s="251"/>
      <c r="F89" s="92"/>
      <c r="G89" s="93"/>
      <c r="H89" s="94"/>
    </row>
    <row r="90" spans="1:8">
      <c r="A90" s="249"/>
      <c r="B90" s="87"/>
      <c r="C90" s="88"/>
      <c r="D90" s="251"/>
      <c r="E90" s="251"/>
      <c r="F90" s="92"/>
      <c r="G90" s="93"/>
      <c r="H90" s="94"/>
    </row>
    <row r="91" spans="1:8">
      <c r="A91" s="249"/>
      <c r="B91" s="87"/>
      <c r="C91" s="88"/>
      <c r="D91" s="251"/>
      <c r="E91" s="251"/>
      <c r="F91" s="92"/>
      <c r="G91" s="93"/>
      <c r="H91" s="94"/>
    </row>
    <row r="92" spans="1:8">
      <c r="A92" s="249"/>
      <c r="B92" s="87"/>
      <c r="C92" s="88"/>
      <c r="D92" s="251"/>
      <c r="E92" s="251"/>
      <c r="F92" s="92"/>
      <c r="G92" s="93"/>
      <c r="H92" s="94"/>
    </row>
    <row r="93" spans="1:8">
      <c r="A93" s="249"/>
      <c r="B93" s="87"/>
      <c r="C93" s="88"/>
      <c r="D93" s="251"/>
      <c r="E93" s="251"/>
      <c r="F93" s="92"/>
      <c r="G93" s="93"/>
      <c r="H93" s="94"/>
    </row>
    <row r="94" spans="1:8">
      <c r="A94" s="249"/>
      <c r="B94" s="87"/>
      <c r="C94" s="88"/>
      <c r="D94" s="251"/>
      <c r="E94" s="251"/>
      <c r="F94" s="92"/>
      <c r="G94" s="93"/>
      <c r="H94" s="94"/>
    </row>
  </sheetData>
  <sheetProtection sheet="1" objects="1" scenarios="1"/>
  <mergeCells count="1">
    <mergeCell ref="C2:F2"/>
  </mergeCells>
  <phoneticPr fontId="2" type="noConversion"/>
  <conditionalFormatting sqref="A4">
    <cfRule type="expression" dxfId="16" priority="2" stopIfTrue="1">
      <formula>#REF!&gt;0</formula>
    </cfRule>
  </conditionalFormatting>
  <conditionalFormatting sqref="A5:A12 A14:A15 A17:A18 A20:A21 A23:A24 A26:A27 A29:A30 A32:A33 A35:A36 A38:A43 A45:A46 A48:A49 A51:A52 A54:A94">
    <cfRule type="expression" dxfId="15" priority="86" stopIfTrue="1">
      <formula>#REF!&gt;0</formula>
    </cfRule>
  </conditionalFormatting>
  <conditionalFormatting sqref="A13">
    <cfRule type="expression" dxfId="14" priority="7" stopIfTrue="1">
      <formula>C13&gt;0</formula>
    </cfRule>
  </conditionalFormatting>
  <conditionalFormatting sqref="A16">
    <cfRule type="expression" dxfId="13" priority="6" stopIfTrue="1">
      <formula>C16&gt;0</formula>
    </cfRule>
  </conditionalFormatting>
  <conditionalFormatting sqref="A19">
    <cfRule type="expression" dxfId="12" priority="5" stopIfTrue="1">
      <formula>C19&gt;0</formula>
    </cfRule>
  </conditionalFormatting>
  <conditionalFormatting sqref="A22">
    <cfRule type="expression" dxfId="11" priority="21" stopIfTrue="1">
      <formula>C22&gt;0</formula>
    </cfRule>
  </conditionalFormatting>
  <conditionalFormatting sqref="A25">
    <cfRule type="expression" dxfId="10" priority="1" stopIfTrue="1">
      <formula>#REF!&gt;0</formula>
    </cfRule>
  </conditionalFormatting>
  <conditionalFormatting sqref="A28">
    <cfRule type="expression" dxfId="9" priority="19" stopIfTrue="1">
      <formula>C28&gt;0</formula>
    </cfRule>
  </conditionalFormatting>
  <conditionalFormatting sqref="A31">
    <cfRule type="expression" dxfId="8" priority="18" stopIfTrue="1">
      <formula>C31&gt;0</formula>
    </cfRule>
  </conditionalFormatting>
  <conditionalFormatting sqref="A34">
    <cfRule type="expression" dxfId="7" priority="16" stopIfTrue="1">
      <formula>C34&gt;0</formula>
    </cfRule>
  </conditionalFormatting>
  <conditionalFormatting sqref="A37">
    <cfRule type="expression" dxfId="6" priority="14" stopIfTrue="1">
      <formula>C37&gt;0</formula>
    </cfRule>
  </conditionalFormatting>
  <conditionalFormatting sqref="A44">
    <cfRule type="expression" dxfId="5" priority="13" stopIfTrue="1">
      <formula>C44&gt;0</formula>
    </cfRule>
  </conditionalFormatting>
  <conditionalFormatting sqref="A47">
    <cfRule type="expression" dxfId="4" priority="12" stopIfTrue="1">
      <formula>C47&gt;0</formula>
    </cfRule>
  </conditionalFormatting>
  <conditionalFormatting sqref="A50">
    <cfRule type="expression" dxfId="3" priority="4" stopIfTrue="1">
      <formula>#REF!&gt;0</formula>
    </cfRule>
  </conditionalFormatting>
  <conditionalFormatting sqref="A53">
    <cfRule type="expression" dxfId="2" priority="3" stopIfTrue="1">
      <formula>#REF!&gt;0</formula>
    </cfRule>
  </conditionalFormatting>
  <conditionalFormatting sqref="B4:C94 F4:H94">
    <cfRule type="expression" dxfId="1" priority="100" stopIfTrue="1">
      <formula>#REF!&gt;0</formula>
    </cfRule>
  </conditionalFormatting>
  <conditionalFormatting sqref="D4:E94">
    <cfRule type="expression" dxfId="0" priority="29" stopIfTrue="1">
      <formula>#REF!</formula>
    </cfRule>
  </conditionalFormatting>
  <pageMargins left="0.57999999999999996" right="0.26" top="0.5" bottom="0.52" header="0.5" footer="0.5"/>
  <pageSetup paperSize="9" scale="51" orientation="portrait" r:id="rId1"/>
  <headerFooter alignWithMargins="0"/>
  <ignoredErrors>
    <ignoredError sqref="A4 A12 A18 A65 A59 A53 A50 A46 A43 A38 A35 A29 A25 A21" numberStoredAsText="1"/>
  </ignoredErrors>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Q203"/>
  <sheetViews>
    <sheetView zoomScale="85" zoomScaleNormal="85" workbookViewId="0">
      <selection activeCell="O15" sqref="O15"/>
    </sheetView>
  </sheetViews>
  <sheetFormatPr defaultRowHeight="14.5"/>
  <cols>
    <col min="1" max="1" width="10" style="235" bestFit="1" customWidth="1"/>
    <col min="2" max="2" width="25.6328125" style="234" customWidth="1"/>
    <col min="3" max="3" width="4.7265625" style="234" customWidth="1"/>
    <col min="4" max="4" width="25.6328125" style="234" customWidth="1"/>
    <col min="5" max="5" width="6.6328125" style="235" customWidth="1"/>
    <col min="6" max="6" width="10" style="235" bestFit="1" customWidth="1"/>
    <col min="7" max="8" width="10.6328125" style="235" customWidth="1"/>
    <col min="9" max="9" width="2.6328125" style="235" customWidth="1"/>
    <col min="10" max="10" width="6.6328125" style="235" customWidth="1"/>
    <col min="11" max="11" width="9.6328125" style="235" customWidth="1"/>
    <col min="12" max="12" width="10.6328125" style="235" customWidth="1"/>
    <col min="13" max="13" width="2.6328125" style="235" customWidth="1"/>
    <col min="14" max="14" width="6.6328125" style="235" customWidth="1"/>
    <col min="15" max="15" width="10" style="235" bestFit="1" customWidth="1"/>
    <col min="16" max="17" width="10.6328125" style="235" customWidth="1"/>
    <col min="18" max="18" width="2.6328125" style="235" customWidth="1"/>
    <col min="19" max="16384" width="8.7265625" style="235"/>
  </cols>
  <sheetData>
    <row r="1" spans="1:17">
      <c r="A1" s="233" t="s">
        <v>361</v>
      </c>
      <c r="E1" s="233" t="s">
        <v>381</v>
      </c>
      <c r="F1" s="233"/>
      <c r="G1" s="233"/>
      <c r="H1" s="233"/>
      <c r="J1" s="233" t="s">
        <v>360</v>
      </c>
      <c r="N1" s="233" t="s">
        <v>362</v>
      </c>
    </row>
    <row r="2" spans="1:17">
      <c r="A2" s="236" t="s">
        <v>336</v>
      </c>
      <c r="B2" s="236" t="s">
        <v>337</v>
      </c>
      <c r="C2" s="236">
        <f ca="1">COUNTIF(C3:D203,"&gt;0")</f>
        <v>55</v>
      </c>
      <c r="D2" s="237" t="s">
        <v>384</v>
      </c>
      <c r="E2" s="238" t="s">
        <v>339</v>
      </c>
      <c r="F2" s="238" t="s">
        <v>359</v>
      </c>
      <c r="G2" s="238" t="s">
        <v>376</v>
      </c>
      <c r="H2" s="238" t="s">
        <v>377</v>
      </c>
      <c r="J2" s="238" t="s">
        <v>339</v>
      </c>
      <c r="K2" s="239" t="s">
        <v>359</v>
      </c>
      <c r="L2" s="239" t="s">
        <v>358</v>
      </c>
      <c r="N2" s="238" t="s">
        <v>339</v>
      </c>
      <c r="O2" s="238" t="s">
        <v>359</v>
      </c>
      <c r="P2" s="238" t="s">
        <v>376</v>
      </c>
      <c r="Q2" s="238" t="s">
        <v>377</v>
      </c>
    </row>
    <row r="3" spans="1:17">
      <c r="A3" s="240">
        <f t="shared" ref="A3:A66" ca="1" si="0">IF(ISNUMBER(VLOOKUP(ROW()-2,分帳項,1,FALSE)),VLOOKUP(ROW()-2,分帳項,13,FALSE),"")</f>
        <v>1111</v>
      </c>
      <c r="B3" s="240" t="str">
        <f t="shared" ref="B3:B66" ca="1" si="1">IF(ISNUMBER(VLOOKUP(ROW()-2,分帳項,1,FALSE)),VLOOKUP(ROW()-2,分帳項,15,FALSE),"")</f>
        <v>零用金</v>
      </c>
      <c r="C3" s="236">
        <f ca="1">LEN(A3)</f>
        <v>4</v>
      </c>
      <c r="D3" s="241" t="str">
        <f ca="1">A3&amp;REPT(" ",6-LEN(A3))&amp;B3</f>
        <v>1111  零用金</v>
      </c>
      <c r="E3" s="238">
        <v>1</v>
      </c>
      <c r="F3" s="242" t="s">
        <v>382</v>
      </c>
      <c r="G3" s="243">
        <f ca="1">H3-15</f>
        <v>45608</v>
      </c>
      <c r="H3" s="243">
        <f ca="1">TODAY()</f>
        <v>45623</v>
      </c>
      <c r="J3" s="244">
        <v>1</v>
      </c>
      <c r="K3" s="245" t="s">
        <v>477</v>
      </c>
      <c r="L3" s="243">
        <f>DATE(年度,1,1)</f>
        <v>45292</v>
      </c>
      <c r="N3" s="238">
        <v>1</v>
      </c>
      <c r="O3" s="246" t="s">
        <v>363</v>
      </c>
      <c r="P3" s="247">
        <f>DATE(年度,1,1)</f>
        <v>45292</v>
      </c>
      <c r="Q3" s="243">
        <f>DATE(年度,1,31)</f>
        <v>45322</v>
      </c>
    </row>
    <row r="4" spans="1:17">
      <c r="A4" s="240">
        <f t="shared" ca="1" si="0"/>
        <v>11121</v>
      </c>
      <c r="B4" s="240" t="str">
        <f t="shared" ca="1" si="1"/>
        <v>銀行存款-台銀活存</v>
      </c>
      <c r="C4" s="236">
        <f t="shared" ref="C4:C67" ca="1" si="2">LEN(A4)</f>
        <v>5</v>
      </c>
      <c r="D4" s="241" t="str">
        <f ca="1">A4&amp;REPT(" ",6-LEN(A4))&amp;B4</f>
        <v>11121 銀行存款-台銀活存</v>
      </c>
      <c r="E4" s="238">
        <v>2</v>
      </c>
      <c r="F4" s="242" t="s">
        <v>383</v>
      </c>
      <c r="G4" s="243">
        <f ca="1">H4-60</f>
        <v>45563</v>
      </c>
      <c r="H4" s="243">
        <f ca="1">TODAY()</f>
        <v>45623</v>
      </c>
      <c r="J4" s="244">
        <v>2</v>
      </c>
      <c r="K4" s="248" t="s">
        <v>345</v>
      </c>
      <c r="L4" s="243">
        <f>DATE(年度,1,31)</f>
        <v>45322</v>
      </c>
      <c r="N4" s="238">
        <v>2</v>
      </c>
      <c r="O4" s="246" t="s">
        <v>364</v>
      </c>
      <c r="P4" s="247">
        <f>DATE(年度,2,1)</f>
        <v>45323</v>
      </c>
      <c r="Q4" s="243">
        <f>DATE(年度,3,1)-1</f>
        <v>45351</v>
      </c>
    </row>
    <row r="5" spans="1:17">
      <c r="A5" s="240">
        <f t="shared" ca="1" si="0"/>
        <v>11122</v>
      </c>
      <c r="B5" s="240" t="str">
        <f t="shared" ca="1" si="1"/>
        <v>銀行存款-台銀支存</v>
      </c>
      <c r="C5" s="236">
        <f t="shared" ca="1" si="2"/>
        <v>5</v>
      </c>
      <c r="D5" s="241" t="str">
        <f ca="1">A5&amp;REPT(" ",6-LEN(A5))&amp;B5</f>
        <v>11122 銀行存款-台銀支存</v>
      </c>
      <c r="E5" s="238">
        <v>3</v>
      </c>
      <c r="F5" s="246" t="s">
        <v>363</v>
      </c>
      <c r="G5" s="247">
        <f>DATE(年度,1,1)</f>
        <v>45292</v>
      </c>
      <c r="H5" s="243">
        <f>DATE(年度,1,31)</f>
        <v>45322</v>
      </c>
      <c r="J5" s="244">
        <v>3</v>
      </c>
      <c r="K5" s="248" t="s">
        <v>346</v>
      </c>
      <c r="L5" s="243">
        <f>DATE(年度,3,1)-1</f>
        <v>45351</v>
      </c>
      <c r="N5" s="238">
        <v>3</v>
      </c>
      <c r="O5" s="246" t="s">
        <v>365</v>
      </c>
      <c r="P5" s="247">
        <f>DATE(年度,3,1)</f>
        <v>45352</v>
      </c>
      <c r="Q5" s="243">
        <f>DATE(年度,3,31)</f>
        <v>45382</v>
      </c>
    </row>
    <row r="6" spans="1:17">
      <c r="A6" s="240">
        <f t="shared" ca="1" si="0"/>
        <v>1121</v>
      </c>
      <c r="B6" s="240" t="str">
        <f t="shared" ca="1" si="1"/>
        <v>應收票據</v>
      </c>
      <c r="C6" s="236">
        <f t="shared" ca="1" si="2"/>
        <v>4</v>
      </c>
      <c r="D6" s="241" t="str">
        <f ca="1">A6&amp;REPT(" ",6-LEN(A6))&amp;B6</f>
        <v>1121  應收票據</v>
      </c>
      <c r="E6" s="238">
        <v>4</v>
      </c>
      <c r="F6" s="246" t="s">
        <v>364</v>
      </c>
      <c r="G6" s="247">
        <f>DATE(年度,2,1)</f>
        <v>45323</v>
      </c>
      <c r="H6" s="243">
        <f>DATE(年度,3,1)-1</f>
        <v>45351</v>
      </c>
      <c r="J6" s="244">
        <v>4</v>
      </c>
      <c r="K6" s="248" t="s">
        <v>347</v>
      </c>
      <c r="L6" s="243">
        <f>DATE(年度,3,31)</f>
        <v>45382</v>
      </c>
      <c r="N6" s="238">
        <v>4</v>
      </c>
      <c r="O6" s="246" t="s">
        <v>366</v>
      </c>
      <c r="P6" s="247">
        <f>DATE(年度,4,1)</f>
        <v>45383</v>
      </c>
      <c r="Q6" s="243">
        <f>DATE(年度,4,30)</f>
        <v>45412</v>
      </c>
    </row>
    <row r="7" spans="1:17">
      <c r="A7" s="240">
        <f t="shared" ca="1" si="0"/>
        <v>1123</v>
      </c>
      <c r="B7" s="240" t="str">
        <f t="shared" ca="1" si="1"/>
        <v>應收帳款</v>
      </c>
      <c r="C7" s="236">
        <f t="shared" ca="1" si="2"/>
        <v>4</v>
      </c>
      <c r="D7" s="241" t="str">
        <f ca="1">A7&amp;REPT(" ",6-LEN(A7))&amp;B7</f>
        <v>1123  應收帳款</v>
      </c>
      <c r="E7" s="238">
        <v>5</v>
      </c>
      <c r="F7" s="246" t="s">
        <v>365</v>
      </c>
      <c r="G7" s="247">
        <f>DATE(年度,3,1)</f>
        <v>45352</v>
      </c>
      <c r="H7" s="243">
        <f>DATE(年度,3,31)</f>
        <v>45382</v>
      </c>
      <c r="J7" s="244">
        <v>5</v>
      </c>
      <c r="K7" s="248" t="s">
        <v>348</v>
      </c>
      <c r="L7" s="243">
        <f>DATE(年度,4,30)</f>
        <v>45412</v>
      </c>
      <c r="N7" s="238">
        <v>5</v>
      </c>
      <c r="O7" s="246" t="s">
        <v>367</v>
      </c>
      <c r="P7" s="247">
        <f>DATE(年度,5,1)</f>
        <v>45413</v>
      </c>
      <c r="Q7" s="243">
        <f>DATE(年度,5,31)</f>
        <v>45443</v>
      </c>
    </row>
    <row r="8" spans="1:17">
      <c r="A8" s="240">
        <f t="shared" ca="1" si="0"/>
        <v>1131</v>
      </c>
      <c r="B8" s="240" t="str">
        <f t="shared" ca="1" si="1"/>
        <v>商品存貨</v>
      </c>
      <c r="C8" s="236">
        <f t="shared" ca="1" si="2"/>
        <v>4</v>
      </c>
      <c r="D8" s="241" t="str">
        <f t="shared" ref="D8:D71" ca="1" si="3">A8&amp;REPT(" ",6-LEN(A8))&amp;B8</f>
        <v>1131  商品存貨</v>
      </c>
      <c r="E8" s="238">
        <v>6</v>
      </c>
      <c r="F8" s="246" t="s">
        <v>366</v>
      </c>
      <c r="G8" s="247">
        <f>DATE(年度,4,1)</f>
        <v>45383</v>
      </c>
      <c r="H8" s="243">
        <f>DATE(年度,4,30)</f>
        <v>45412</v>
      </c>
      <c r="J8" s="244">
        <v>6</v>
      </c>
      <c r="K8" s="248" t="s">
        <v>349</v>
      </c>
      <c r="L8" s="243">
        <f>DATE(年度,5,31)</f>
        <v>45443</v>
      </c>
      <c r="N8" s="238">
        <v>6</v>
      </c>
      <c r="O8" s="246" t="s">
        <v>368</v>
      </c>
      <c r="P8" s="247">
        <f>DATE(年度,6,1)</f>
        <v>45444</v>
      </c>
      <c r="Q8" s="243">
        <f>DATE(年度,6,30)</f>
        <v>45473</v>
      </c>
    </row>
    <row r="9" spans="1:17">
      <c r="A9" s="240">
        <f t="shared" ca="1" si="0"/>
        <v>1141</v>
      </c>
      <c r="B9" s="240" t="str">
        <f t="shared" ca="1" si="1"/>
        <v>預付費用</v>
      </c>
      <c r="C9" s="236">
        <f t="shared" ca="1" si="2"/>
        <v>4</v>
      </c>
      <c r="D9" s="241" t="str">
        <f t="shared" ca="1" si="3"/>
        <v>1141  預付費用</v>
      </c>
      <c r="E9" s="238">
        <v>7</v>
      </c>
      <c r="F9" s="246" t="s">
        <v>367</v>
      </c>
      <c r="G9" s="247">
        <f>DATE(年度,5,1)</f>
        <v>45413</v>
      </c>
      <c r="H9" s="243">
        <f>DATE(年度,5,31)</f>
        <v>45443</v>
      </c>
      <c r="J9" s="244">
        <v>7</v>
      </c>
      <c r="K9" s="248" t="s">
        <v>350</v>
      </c>
      <c r="L9" s="243">
        <f>DATE(年度,6,30)</f>
        <v>45473</v>
      </c>
      <c r="N9" s="238">
        <v>7</v>
      </c>
      <c r="O9" s="246" t="s">
        <v>369</v>
      </c>
      <c r="P9" s="247">
        <f>DATE(年度,7,1)</f>
        <v>45474</v>
      </c>
      <c r="Q9" s="243">
        <f>DATE(年度,7,31)</f>
        <v>45504</v>
      </c>
    </row>
    <row r="10" spans="1:17">
      <c r="A10" s="240">
        <f t="shared" ca="1" si="0"/>
        <v>1143</v>
      </c>
      <c r="B10" s="240" t="str">
        <f t="shared" ca="1" si="1"/>
        <v>預付貨款</v>
      </c>
      <c r="C10" s="236">
        <f t="shared" ca="1" si="2"/>
        <v>4</v>
      </c>
      <c r="D10" s="241" t="str">
        <f t="shared" ca="1" si="3"/>
        <v>1143  預付貨款</v>
      </c>
      <c r="E10" s="238">
        <v>8</v>
      </c>
      <c r="F10" s="246" t="s">
        <v>368</v>
      </c>
      <c r="G10" s="247">
        <f>DATE(年度,6,1)</f>
        <v>45444</v>
      </c>
      <c r="H10" s="243">
        <f>DATE(年度,6,30)</f>
        <v>45473</v>
      </c>
      <c r="J10" s="244">
        <v>8</v>
      </c>
      <c r="K10" s="248" t="s">
        <v>351</v>
      </c>
      <c r="L10" s="243">
        <f>DATE(年度,7,31)</f>
        <v>45504</v>
      </c>
      <c r="N10" s="238">
        <v>8</v>
      </c>
      <c r="O10" s="246" t="s">
        <v>370</v>
      </c>
      <c r="P10" s="247">
        <f>DATE(年度,8,1)</f>
        <v>45505</v>
      </c>
      <c r="Q10" s="243">
        <f>DATE(年度,8,31)</f>
        <v>45535</v>
      </c>
    </row>
    <row r="11" spans="1:17">
      <c r="A11" s="240">
        <f t="shared" ca="1" si="0"/>
        <v>1144</v>
      </c>
      <c r="B11" s="240" t="str">
        <f t="shared" ca="1" si="1"/>
        <v>進項稅額</v>
      </c>
      <c r="C11" s="236">
        <f t="shared" ca="1" si="2"/>
        <v>4</v>
      </c>
      <c r="D11" s="241" t="str">
        <f t="shared" ca="1" si="3"/>
        <v>1144  進項稅額</v>
      </c>
      <c r="E11" s="238">
        <v>9</v>
      </c>
      <c r="F11" s="246" t="s">
        <v>369</v>
      </c>
      <c r="G11" s="247">
        <f>DATE(年度,7,1)</f>
        <v>45474</v>
      </c>
      <c r="H11" s="243">
        <f>DATE(年度,7,31)</f>
        <v>45504</v>
      </c>
      <c r="J11" s="244">
        <v>9</v>
      </c>
      <c r="K11" s="248" t="s">
        <v>352</v>
      </c>
      <c r="L11" s="243">
        <f>DATE(年度,8,31)</f>
        <v>45535</v>
      </c>
      <c r="N11" s="238">
        <v>9</v>
      </c>
      <c r="O11" s="246" t="s">
        <v>371</v>
      </c>
      <c r="P11" s="247">
        <f>DATE(年度,9,1)</f>
        <v>45536</v>
      </c>
      <c r="Q11" s="243">
        <f>DATE(年度,9,30)</f>
        <v>45565</v>
      </c>
    </row>
    <row r="12" spans="1:17">
      <c r="A12" s="240">
        <f t="shared" ca="1" si="0"/>
        <v>1145</v>
      </c>
      <c r="B12" s="240" t="str">
        <f t="shared" ca="1" si="1"/>
        <v>留抵稅額</v>
      </c>
      <c r="C12" s="236">
        <f t="shared" ca="1" si="2"/>
        <v>4</v>
      </c>
      <c r="D12" s="241" t="str">
        <f t="shared" ca="1" si="3"/>
        <v>1145  留抵稅額</v>
      </c>
      <c r="E12" s="238">
        <v>10</v>
      </c>
      <c r="F12" s="246" t="s">
        <v>370</v>
      </c>
      <c r="G12" s="247">
        <f>DATE(年度,8,1)</f>
        <v>45505</v>
      </c>
      <c r="H12" s="243">
        <f>DATE(年度,8,31)</f>
        <v>45535</v>
      </c>
      <c r="J12" s="244">
        <v>10</v>
      </c>
      <c r="K12" s="248" t="s">
        <v>353</v>
      </c>
      <c r="L12" s="243">
        <f>DATE(年度,9,30)</f>
        <v>45565</v>
      </c>
      <c r="N12" s="238">
        <v>10</v>
      </c>
      <c r="O12" s="246" t="s">
        <v>372</v>
      </c>
      <c r="P12" s="247">
        <f>DATE(年度,10,1)</f>
        <v>45566</v>
      </c>
      <c r="Q12" s="243">
        <f>DATE(年度,10,31)</f>
        <v>45596</v>
      </c>
    </row>
    <row r="13" spans="1:17">
      <c r="A13" s="240">
        <f t="shared" ca="1" si="0"/>
        <v>1146</v>
      </c>
      <c r="B13" s="240" t="str">
        <f t="shared" ca="1" si="1"/>
        <v>應退稅額</v>
      </c>
      <c r="C13" s="236">
        <f t="shared" ca="1" si="2"/>
        <v>4</v>
      </c>
      <c r="D13" s="241" t="str">
        <f t="shared" ca="1" si="3"/>
        <v>1146  應退稅額</v>
      </c>
      <c r="E13" s="238">
        <v>11</v>
      </c>
      <c r="F13" s="246" t="s">
        <v>371</v>
      </c>
      <c r="G13" s="247">
        <f>DATE(年度,9,1)</f>
        <v>45536</v>
      </c>
      <c r="H13" s="243">
        <f>DATE(年度,9,30)</f>
        <v>45565</v>
      </c>
      <c r="J13" s="244">
        <v>11</v>
      </c>
      <c r="K13" s="248" t="s">
        <v>354</v>
      </c>
      <c r="L13" s="243">
        <f>DATE(年度,10,31)</f>
        <v>45596</v>
      </c>
      <c r="N13" s="238">
        <v>11</v>
      </c>
      <c r="O13" s="246" t="s">
        <v>373</v>
      </c>
      <c r="P13" s="247">
        <f>DATE(年度,11,1)</f>
        <v>45597</v>
      </c>
      <c r="Q13" s="243">
        <f>DATE(年度,11,30)</f>
        <v>45626</v>
      </c>
    </row>
    <row r="14" spans="1:17">
      <c r="A14" s="240">
        <f t="shared" ca="1" si="0"/>
        <v>1461</v>
      </c>
      <c r="B14" s="240" t="str">
        <f t="shared" ca="1" si="1"/>
        <v>生財器具</v>
      </c>
      <c r="C14" s="236">
        <f t="shared" ca="1" si="2"/>
        <v>4</v>
      </c>
      <c r="D14" s="241" t="str">
        <f t="shared" ca="1" si="3"/>
        <v>1461  生財器具</v>
      </c>
      <c r="E14" s="238">
        <v>12</v>
      </c>
      <c r="F14" s="246" t="s">
        <v>372</v>
      </c>
      <c r="G14" s="247">
        <f>DATE(年度,10,1)</f>
        <v>45566</v>
      </c>
      <c r="H14" s="243">
        <f>DATE(年度,10,31)</f>
        <v>45596</v>
      </c>
      <c r="J14" s="244">
        <v>12</v>
      </c>
      <c r="K14" s="248" t="s">
        <v>355</v>
      </c>
      <c r="L14" s="243">
        <f>DATE(年度,11,30)</f>
        <v>45626</v>
      </c>
      <c r="N14" s="238">
        <v>12</v>
      </c>
      <c r="O14" s="246" t="s">
        <v>374</v>
      </c>
      <c r="P14" s="247">
        <f>DATE(年度,12,1)</f>
        <v>45627</v>
      </c>
      <c r="Q14" s="243">
        <f>DATE(年度,12,31)</f>
        <v>45657</v>
      </c>
    </row>
    <row r="15" spans="1:17">
      <c r="A15" s="240">
        <f t="shared" ca="1" si="0"/>
        <v>1462</v>
      </c>
      <c r="B15" s="240" t="str">
        <f t="shared" ca="1" si="1"/>
        <v>減:累計折舊-生財器具</v>
      </c>
      <c r="C15" s="236">
        <f t="shared" ca="1" si="2"/>
        <v>4</v>
      </c>
      <c r="D15" s="241" t="str">
        <f t="shared" ca="1" si="3"/>
        <v>1462  減:累計折舊-生財器具</v>
      </c>
      <c r="E15" s="238">
        <v>13</v>
      </c>
      <c r="F15" s="246" t="s">
        <v>373</v>
      </c>
      <c r="G15" s="247">
        <f>DATE(年度,11,1)</f>
        <v>45597</v>
      </c>
      <c r="H15" s="243">
        <f>DATE(年度,11,30)</f>
        <v>45626</v>
      </c>
      <c r="J15" s="244">
        <v>13</v>
      </c>
      <c r="K15" s="248" t="s">
        <v>356</v>
      </c>
      <c r="L15" s="243">
        <f>DATE(年度,12,31)</f>
        <v>45657</v>
      </c>
      <c r="N15" s="238">
        <v>13</v>
      </c>
      <c r="O15" s="246" t="s">
        <v>378</v>
      </c>
      <c r="P15" s="247">
        <f>DATE(年度,1,1)</f>
        <v>45292</v>
      </c>
      <c r="Q15" s="243">
        <f>DATE(年度,12,31)</f>
        <v>45657</v>
      </c>
    </row>
    <row r="16" spans="1:17">
      <c r="A16" s="240">
        <f t="shared" ca="1" si="0"/>
        <v>1901</v>
      </c>
      <c r="B16" s="240" t="str">
        <f t="shared" ca="1" si="1"/>
        <v>存出保證金</v>
      </c>
      <c r="C16" s="236">
        <f t="shared" ca="1" si="2"/>
        <v>4</v>
      </c>
      <c r="D16" s="241" t="str">
        <f t="shared" ca="1" si="3"/>
        <v>1901  存出保證金</v>
      </c>
      <c r="E16" s="238">
        <v>14</v>
      </c>
      <c r="F16" s="246" t="s">
        <v>374</v>
      </c>
      <c r="G16" s="247">
        <f>DATE(年度,12,1)</f>
        <v>45627</v>
      </c>
      <c r="H16" s="243">
        <f>DATE(年度,12,31)</f>
        <v>45657</v>
      </c>
      <c r="J16" s="244">
        <v>14</v>
      </c>
      <c r="K16" s="248" t="s">
        <v>357</v>
      </c>
      <c r="L16" s="243"/>
      <c r="N16" s="238">
        <v>14</v>
      </c>
      <c r="O16" s="246" t="s">
        <v>375</v>
      </c>
      <c r="P16" s="238"/>
      <c r="Q16" s="238"/>
    </row>
    <row r="17" spans="1:8">
      <c r="A17" s="240">
        <f t="shared" ca="1" si="0"/>
        <v>2121</v>
      </c>
      <c r="B17" s="240" t="str">
        <f t="shared" ca="1" si="1"/>
        <v>應付帳款</v>
      </c>
      <c r="C17" s="236">
        <f t="shared" ca="1" si="2"/>
        <v>4</v>
      </c>
      <c r="D17" s="241" t="str">
        <f t="shared" ca="1" si="3"/>
        <v>2121  應付帳款</v>
      </c>
      <c r="E17" s="238">
        <v>15</v>
      </c>
      <c r="F17" s="246" t="s">
        <v>378</v>
      </c>
      <c r="G17" s="247">
        <f>DATE(年度,1,1)</f>
        <v>45292</v>
      </c>
      <c r="H17" s="243">
        <f>DATE(年度,12,31)</f>
        <v>45657</v>
      </c>
    </row>
    <row r="18" spans="1:8">
      <c r="A18" s="240">
        <f t="shared" ca="1" si="0"/>
        <v>2131</v>
      </c>
      <c r="B18" s="240" t="str">
        <f t="shared" ca="1" si="1"/>
        <v>應付費用</v>
      </c>
      <c r="C18" s="236">
        <f t="shared" ca="1" si="2"/>
        <v>4</v>
      </c>
      <c r="D18" s="241" t="str">
        <f t="shared" ca="1" si="3"/>
        <v>2131  應付費用</v>
      </c>
      <c r="E18" s="238">
        <v>16</v>
      </c>
      <c r="F18" s="246" t="s">
        <v>340</v>
      </c>
      <c r="G18" s="238"/>
      <c r="H18" s="238"/>
    </row>
    <row r="19" spans="1:8">
      <c r="A19" s="240">
        <f t="shared" ca="1" si="0"/>
        <v>2132</v>
      </c>
      <c r="B19" s="240" t="str">
        <f t="shared" ca="1" si="1"/>
        <v>應付稅捐</v>
      </c>
      <c r="C19" s="236">
        <f t="shared" ca="1" si="2"/>
        <v>4</v>
      </c>
      <c r="D19" s="241" t="str">
        <f t="shared" ca="1" si="3"/>
        <v>2132  應付稅捐</v>
      </c>
    </row>
    <row r="20" spans="1:8">
      <c r="A20" s="240">
        <f t="shared" ca="1" si="0"/>
        <v>2134</v>
      </c>
      <c r="B20" s="240" t="str">
        <f t="shared" ca="1" si="1"/>
        <v>銷項稅額</v>
      </c>
      <c r="C20" s="236">
        <f t="shared" ca="1" si="2"/>
        <v>4</v>
      </c>
      <c r="D20" s="241" t="str">
        <f t="shared" ca="1" si="3"/>
        <v>2134  銷項稅額</v>
      </c>
    </row>
    <row r="21" spans="1:8">
      <c r="A21" s="240">
        <f t="shared" ca="1" si="0"/>
        <v>2137</v>
      </c>
      <c r="B21" s="240" t="str">
        <f t="shared" ca="1" si="1"/>
        <v>預收貨款</v>
      </c>
      <c r="C21" s="236">
        <f t="shared" ca="1" si="2"/>
        <v>4</v>
      </c>
      <c r="D21" s="241" t="str">
        <f t="shared" ca="1" si="3"/>
        <v>2137  預收貨款</v>
      </c>
    </row>
    <row r="22" spans="1:8">
      <c r="A22" s="240">
        <f t="shared" ca="1" si="0"/>
        <v>2192</v>
      </c>
      <c r="B22" s="240" t="str">
        <f t="shared" ca="1" si="1"/>
        <v>股東往來</v>
      </c>
      <c r="C22" s="236">
        <f t="shared" ca="1" si="2"/>
        <v>4</v>
      </c>
      <c r="D22" s="241" t="str">
        <f t="shared" ca="1" si="3"/>
        <v>2192  股東往來</v>
      </c>
    </row>
    <row r="23" spans="1:8">
      <c r="A23" s="240">
        <f t="shared" ca="1" si="0"/>
        <v>2195</v>
      </c>
      <c r="B23" s="240" t="str">
        <f t="shared" ca="1" si="1"/>
        <v>代收款</v>
      </c>
      <c r="C23" s="236">
        <f t="shared" ca="1" si="2"/>
        <v>4</v>
      </c>
      <c r="D23" s="241" t="str">
        <f t="shared" ca="1" si="3"/>
        <v>2195  代收款</v>
      </c>
    </row>
    <row r="24" spans="1:8">
      <c r="A24" s="240">
        <f t="shared" ca="1" si="0"/>
        <v>21951</v>
      </c>
      <c r="B24" s="240" t="str">
        <f t="shared" ca="1" si="1"/>
        <v>代收款-健保費</v>
      </c>
      <c r="C24" s="236">
        <f t="shared" ca="1" si="2"/>
        <v>5</v>
      </c>
      <c r="D24" s="241" t="str">
        <f t="shared" ca="1" si="3"/>
        <v>21951 代收款-健保費</v>
      </c>
    </row>
    <row r="25" spans="1:8">
      <c r="A25" s="240">
        <f t="shared" ca="1" si="0"/>
        <v>21952</v>
      </c>
      <c r="B25" s="240" t="str">
        <f t="shared" ca="1" si="1"/>
        <v>代收款-勞保費</v>
      </c>
      <c r="C25" s="236">
        <f t="shared" ca="1" si="2"/>
        <v>5</v>
      </c>
      <c r="D25" s="241" t="str">
        <f t="shared" ca="1" si="3"/>
        <v>21952 代收款-勞保費</v>
      </c>
    </row>
    <row r="26" spans="1:8">
      <c r="A26" s="240">
        <f t="shared" ca="1" si="0"/>
        <v>21953</v>
      </c>
      <c r="B26" s="240" t="str">
        <f t="shared" ca="1" si="1"/>
        <v>代收款-扣繳稅款</v>
      </c>
      <c r="C26" s="236">
        <f t="shared" ca="1" si="2"/>
        <v>5</v>
      </c>
      <c r="D26" s="241" t="str">
        <f t="shared" ca="1" si="3"/>
        <v>21953 代收款-扣繳稅款</v>
      </c>
    </row>
    <row r="27" spans="1:8">
      <c r="A27" s="240">
        <f t="shared" ca="1" si="0"/>
        <v>3110</v>
      </c>
      <c r="B27" s="240" t="str">
        <f t="shared" ca="1" si="1"/>
        <v>實收資本</v>
      </c>
      <c r="C27" s="236">
        <f t="shared" ca="1" si="2"/>
        <v>4</v>
      </c>
      <c r="D27" s="241" t="str">
        <f t="shared" ca="1" si="3"/>
        <v>3110  實收資本</v>
      </c>
    </row>
    <row r="28" spans="1:8">
      <c r="A28" s="240">
        <f t="shared" ca="1" si="0"/>
        <v>3430</v>
      </c>
      <c r="B28" s="240" t="str">
        <f t="shared" ca="1" si="1"/>
        <v>累積盈虧</v>
      </c>
      <c r="C28" s="236">
        <f t="shared" ca="1" si="2"/>
        <v>4</v>
      </c>
      <c r="D28" s="241" t="str">
        <f t="shared" ca="1" si="3"/>
        <v>3430  累積盈虧</v>
      </c>
    </row>
    <row r="29" spans="1:8">
      <c r="A29" s="240">
        <f t="shared" ca="1" si="0"/>
        <v>4100</v>
      </c>
      <c r="B29" s="240" t="str">
        <f t="shared" ca="1" si="1"/>
        <v>銷貨收入</v>
      </c>
      <c r="C29" s="236">
        <f t="shared" ca="1" si="2"/>
        <v>4</v>
      </c>
      <c r="D29" s="241" t="str">
        <f t="shared" ca="1" si="3"/>
        <v>4100  銷貨收入</v>
      </c>
    </row>
    <row r="30" spans="1:8">
      <c r="A30" s="240">
        <f t="shared" ca="1" si="0"/>
        <v>4110</v>
      </c>
      <c r="B30" s="240" t="str">
        <f t="shared" ca="1" si="1"/>
        <v>減:銷貨退回</v>
      </c>
      <c r="C30" s="236">
        <f t="shared" ca="1" si="2"/>
        <v>4</v>
      </c>
      <c r="D30" s="241" t="str">
        <f t="shared" ca="1" si="3"/>
        <v>4110  減:銷貨退回</v>
      </c>
    </row>
    <row r="31" spans="1:8">
      <c r="A31" s="240">
        <f t="shared" ca="1" si="0"/>
        <v>4120</v>
      </c>
      <c r="B31" s="240" t="str">
        <f t="shared" ca="1" si="1"/>
        <v>減:銷貨折讓</v>
      </c>
      <c r="C31" s="236">
        <f t="shared" ca="1" si="2"/>
        <v>4</v>
      </c>
      <c r="D31" s="241" t="str">
        <f t="shared" ca="1" si="3"/>
        <v>4120  減:銷貨折讓</v>
      </c>
    </row>
    <row r="32" spans="1:8">
      <c r="A32" s="240">
        <f t="shared" ca="1" si="0"/>
        <v>5100</v>
      </c>
      <c r="B32" s="240" t="str">
        <f t="shared" ca="1" si="1"/>
        <v>銷貨成本</v>
      </c>
      <c r="C32" s="236">
        <f t="shared" ca="1" si="2"/>
        <v>4</v>
      </c>
      <c r="D32" s="241" t="str">
        <f t="shared" ca="1" si="3"/>
        <v>5100  銷貨成本</v>
      </c>
    </row>
    <row r="33" spans="1:4">
      <c r="A33" s="240">
        <f t="shared" ca="1" si="0"/>
        <v>6010</v>
      </c>
      <c r="B33" s="240" t="str">
        <f t="shared" ca="1" si="1"/>
        <v>薪資支出</v>
      </c>
      <c r="C33" s="236">
        <f t="shared" ca="1" si="2"/>
        <v>4</v>
      </c>
      <c r="D33" s="241" t="str">
        <f t="shared" ca="1" si="3"/>
        <v>6010  薪資支出</v>
      </c>
    </row>
    <row r="34" spans="1:4">
      <c r="A34" s="240">
        <f t="shared" ca="1" si="0"/>
        <v>6020</v>
      </c>
      <c r="B34" s="240" t="str">
        <f t="shared" ca="1" si="1"/>
        <v>租金支出</v>
      </c>
      <c r="C34" s="236">
        <f t="shared" ca="1" si="2"/>
        <v>4</v>
      </c>
      <c r="D34" s="241" t="str">
        <f t="shared" ca="1" si="3"/>
        <v>6020  租金支出</v>
      </c>
    </row>
    <row r="35" spans="1:4">
      <c r="A35" s="240">
        <f t="shared" ca="1" si="0"/>
        <v>6030</v>
      </c>
      <c r="B35" s="240" t="str">
        <f t="shared" ca="1" si="1"/>
        <v>文具用品</v>
      </c>
      <c r="C35" s="236">
        <f t="shared" ca="1" si="2"/>
        <v>4</v>
      </c>
      <c r="D35" s="241" t="str">
        <f t="shared" ca="1" si="3"/>
        <v>6030  文具用品</v>
      </c>
    </row>
    <row r="36" spans="1:4">
      <c r="A36" s="240">
        <f t="shared" ca="1" si="0"/>
        <v>6040</v>
      </c>
      <c r="B36" s="240" t="str">
        <f t="shared" ca="1" si="1"/>
        <v>旅費</v>
      </c>
      <c r="C36" s="236">
        <f t="shared" ca="1" si="2"/>
        <v>4</v>
      </c>
      <c r="D36" s="241" t="str">
        <f t="shared" ca="1" si="3"/>
        <v>6040  旅費</v>
      </c>
    </row>
    <row r="37" spans="1:4">
      <c r="A37" s="240">
        <f t="shared" ca="1" si="0"/>
        <v>6050</v>
      </c>
      <c r="B37" s="240" t="str">
        <f t="shared" ca="1" si="1"/>
        <v>運費</v>
      </c>
      <c r="C37" s="236">
        <f t="shared" ca="1" si="2"/>
        <v>4</v>
      </c>
      <c r="D37" s="241" t="str">
        <f t="shared" ca="1" si="3"/>
        <v>6050  運費</v>
      </c>
    </row>
    <row r="38" spans="1:4">
      <c r="A38" s="240">
        <f t="shared" ca="1" si="0"/>
        <v>6060</v>
      </c>
      <c r="B38" s="240" t="str">
        <f t="shared" ca="1" si="1"/>
        <v>郵電費</v>
      </c>
      <c r="C38" s="236">
        <f t="shared" ca="1" si="2"/>
        <v>4</v>
      </c>
      <c r="D38" s="241" t="str">
        <f t="shared" ca="1" si="3"/>
        <v>6060  郵電費</v>
      </c>
    </row>
    <row r="39" spans="1:4">
      <c r="A39" s="240">
        <f t="shared" ca="1" si="0"/>
        <v>6070</v>
      </c>
      <c r="B39" s="240" t="str">
        <f t="shared" ca="1" si="1"/>
        <v>修繕費</v>
      </c>
      <c r="C39" s="236">
        <f t="shared" ca="1" si="2"/>
        <v>4</v>
      </c>
      <c r="D39" s="241" t="str">
        <f t="shared" ca="1" si="3"/>
        <v>6070  修繕費</v>
      </c>
    </row>
    <row r="40" spans="1:4">
      <c r="A40" s="240">
        <f t="shared" ca="1" si="0"/>
        <v>6080</v>
      </c>
      <c r="B40" s="240" t="str">
        <f t="shared" ca="1" si="1"/>
        <v>廣告費</v>
      </c>
      <c r="C40" s="236">
        <f t="shared" ca="1" si="2"/>
        <v>4</v>
      </c>
      <c r="D40" s="241" t="str">
        <f t="shared" ca="1" si="3"/>
        <v>6080  廣告費</v>
      </c>
    </row>
    <row r="41" spans="1:4">
      <c r="A41" s="240">
        <f t="shared" ca="1" si="0"/>
        <v>6090</v>
      </c>
      <c r="B41" s="240" t="str">
        <f t="shared" ca="1" si="1"/>
        <v>水電瓦斯費</v>
      </c>
      <c r="C41" s="236">
        <f t="shared" ca="1" si="2"/>
        <v>4</v>
      </c>
      <c r="D41" s="241" t="str">
        <f t="shared" ca="1" si="3"/>
        <v>6090  水電瓦斯費</v>
      </c>
    </row>
    <row r="42" spans="1:4">
      <c r="A42" s="240">
        <f t="shared" ca="1" si="0"/>
        <v>6100</v>
      </c>
      <c r="B42" s="240" t="str">
        <f t="shared" ca="1" si="1"/>
        <v>保險費</v>
      </c>
      <c r="C42" s="236">
        <f t="shared" ca="1" si="2"/>
        <v>4</v>
      </c>
      <c r="D42" s="241" t="str">
        <f t="shared" ca="1" si="3"/>
        <v>6100  保險費</v>
      </c>
    </row>
    <row r="43" spans="1:4">
      <c r="A43" s="240">
        <f t="shared" ca="1" si="0"/>
        <v>6110</v>
      </c>
      <c r="B43" s="240" t="str">
        <f t="shared" ca="1" si="1"/>
        <v>交際費</v>
      </c>
      <c r="C43" s="236">
        <f t="shared" ca="1" si="2"/>
        <v>4</v>
      </c>
      <c r="D43" s="241" t="str">
        <f t="shared" ca="1" si="3"/>
        <v>6110  交際費</v>
      </c>
    </row>
    <row r="44" spans="1:4">
      <c r="A44" s="240">
        <f t="shared" ca="1" si="0"/>
        <v>6120</v>
      </c>
      <c r="B44" s="240" t="str">
        <f t="shared" ca="1" si="1"/>
        <v>捐贈</v>
      </c>
      <c r="C44" s="236">
        <f t="shared" ca="1" si="2"/>
        <v>4</v>
      </c>
      <c r="D44" s="241" t="str">
        <f t="shared" ca="1" si="3"/>
        <v>6120  捐贈</v>
      </c>
    </row>
    <row r="45" spans="1:4">
      <c r="A45" s="240">
        <f t="shared" ca="1" si="0"/>
        <v>6130</v>
      </c>
      <c r="B45" s="240" t="str">
        <f t="shared" ca="1" si="1"/>
        <v>稅捐</v>
      </c>
      <c r="C45" s="236">
        <f t="shared" ca="1" si="2"/>
        <v>4</v>
      </c>
      <c r="D45" s="241" t="str">
        <f t="shared" ca="1" si="3"/>
        <v>6130  稅捐</v>
      </c>
    </row>
    <row r="46" spans="1:4">
      <c r="A46" s="240">
        <f t="shared" ca="1" si="0"/>
        <v>6180</v>
      </c>
      <c r="B46" s="240" t="str">
        <f t="shared" ca="1" si="1"/>
        <v>伙食費</v>
      </c>
      <c r="C46" s="236">
        <f t="shared" ca="1" si="2"/>
        <v>4</v>
      </c>
      <c r="D46" s="241" t="str">
        <f t="shared" ca="1" si="3"/>
        <v>6180  伙食費</v>
      </c>
    </row>
    <row r="47" spans="1:4">
      <c r="A47" s="240">
        <f t="shared" ca="1" si="0"/>
        <v>6190</v>
      </c>
      <c r="B47" s="240" t="str">
        <f t="shared" ca="1" si="1"/>
        <v>職工福利</v>
      </c>
      <c r="C47" s="236">
        <f t="shared" ca="1" si="2"/>
        <v>4</v>
      </c>
      <c r="D47" s="241" t="str">
        <f t="shared" ca="1" si="3"/>
        <v>6190  職工福利</v>
      </c>
    </row>
    <row r="48" spans="1:4">
      <c r="A48" s="240">
        <f t="shared" ca="1" si="0"/>
        <v>6230</v>
      </c>
      <c r="B48" s="240" t="str">
        <f t="shared" ca="1" si="1"/>
        <v>其他費用</v>
      </c>
      <c r="C48" s="236">
        <f t="shared" ca="1" si="2"/>
        <v>4</v>
      </c>
      <c r="D48" s="241" t="str">
        <f t="shared" ca="1" si="3"/>
        <v>6230  其他費用</v>
      </c>
    </row>
    <row r="49" spans="1:4">
      <c r="A49" s="240">
        <f t="shared" ca="1" si="0"/>
        <v>6240</v>
      </c>
      <c r="B49" s="240" t="str">
        <f t="shared" ca="1" si="1"/>
        <v>加班費</v>
      </c>
      <c r="C49" s="236">
        <f t="shared" ca="1" si="2"/>
        <v>4</v>
      </c>
      <c r="D49" s="241" t="str">
        <f t="shared" ca="1" si="3"/>
        <v>6240  加班費</v>
      </c>
    </row>
    <row r="50" spans="1:4">
      <c r="A50" s="240">
        <f t="shared" ca="1" si="0"/>
        <v>6250</v>
      </c>
      <c r="B50" s="240" t="str">
        <f t="shared" ca="1" si="1"/>
        <v>退休金</v>
      </c>
      <c r="C50" s="236">
        <f t="shared" ca="1" si="2"/>
        <v>4</v>
      </c>
      <c r="D50" s="241" t="str">
        <f t="shared" ca="1" si="3"/>
        <v>6250  退休金</v>
      </c>
    </row>
    <row r="51" spans="1:4">
      <c r="A51" s="240">
        <f t="shared" ca="1" si="0"/>
        <v>6260</v>
      </c>
      <c r="B51" s="240" t="str">
        <f t="shared" ca="1" si="1"/>
        <v>書報雜誌</v>
      </c>
      <c r="C51" s="236">
        <f t="shared" ca="1" si="2"/>
        <v>4</v>
      </c>
      <c r="D51" s="241" t="str">
        <f t="shared" ca="1" si="3"/>
        <v>6260  書報雜誌</v>
      </c>
    </row>
    <row r="52" spans="1:4">
      <c r="A52" s="240">
        <f t="shared" ca="1" si="0"/>
        <v>6270</v>
      </c>
      <c r="B52" s="240" t="str">
        <f t="shared" ca="1" si="1"/>
        <v>雜項購置</v>
      </c>
      <c r="C52" s="236">
        <f t="shared" ca="1" si="2"/>
        <v>4</v>
      </c>
      <c r="D52" s="241" t="str">
        <f t="shared" ca="1" si="3"/>
        <v>6270  雜項購置</v>
      </c>
    </row>
    <row r="53" spans="1:4">
      <c r="A53" s="240">
        <f t="shared" ca="1" si="0"/>
        <v>6300</v>
      </c>
      <c r="B53" s="240" t="str">
        <f t="shared" ca="1" si="1"/>
        <v>匯費</v>
      </c>
      <c r="C53" s="236">
        <f t="shared" ca="1" si="2"/>
        <v>4</v>
      </c>
      <c r="D53" s="241" t="str">
        <f t="shared" ca="1" si="3"/>
        <v>6300  匯費</v>
      </c>
    </row>
    <row r="54" spans="1:4">
      <c r="A54" s="240">
        <f t="shared" ca="1" si="0"/>
        <v>6320</v>
      </c>
      <c r="B54" s="240" t="str">
        <f t="shared" ca="1" si="1"/>
        <v>交通費</v>
      </c>
      <c r="C54" s="236">
        <f t="shared" ca="1" si="2"/>
        <v>4</v>
      </c>
      <c r="D54" s="241" t="str">
        <f t="shared" ca="1" si="3"/>
        <v>6320  交通費</v>
      </c>
    </row>
    <row r="55" spans="1:4">
      <c r="A55" s="240">
        <f t="shared" ca="1" si="0"/>
        <v>6400</v>
      </c>
      <c r="B55" s="240" t="str">
        <f t="shared" ca="1" si="1"/>
        <v>勞務費</v>
      </c>
      <c r="C55" s="236">
        <f t="shared" ca="1" si="2"/>
        <v>4</v>
      </c>
      <c r="D55" s="241" t="str">
        <f t="shared" ca="1" si="3"/>
        <v>6400  勞務費</v>
      </c>
    </row>
    <row r="56" spans="1:4">
      <c r="A56" s="240">
        <f t="shared" ca="1" si="0"/>
        <v>7040</v>
      </c>
      <c r="B56" s="240" t="str">
        <f t="shared" ca="1" si="1"/>
        <v>利息收入</v>
      </c>
      <c r="C56" s="236">
        <f t="shared" ca="1" si="2"/>
        <v>4</v>
      </c>
      <c r="D56" s="241" t="str">
        <f t="shared" ca="1" si="3"/>
        <v>7040  利息收入</v>
      </c>
    </row>
    <row r="57" spans="1:4">
      <c r="A57" s="240">
        <f t="shared" ca="1" si="0"/>
        <v>9000</v>
      </c>
      <c r="B57" s="240" t="str">
        <f t="shared" ca="1" si="1"/>
        <v>所得稅費用(利益)</v>
      </c>
      <c r="C57" s="236">
        <f t="shared" ca="1" si="2"/>
        <v>4</v>
      </c>
      <c r="D57" s="241" t="str">
        <f t="shared" ca="1" si="3"/>
        <v>9000  所得稅費用(利益)</v>
      </c>
    </row>
    <row r="58" spans="1:4">
      <c r="A58" s="240" t="str">
        <f t="shared" ca="1" si="0"/>
        <v/>
      </c>
      <c r="B58" s="240" t="str">
        <f t="shared" ca="1" si="1"/>
        <v/>
      </c>
      <c r="C58" s="236">
        <f t="shared" ca="1" si="2"/>
        <v>0</v>
      </c>
      <c r="D58" s="241" t="str">
        <f t="shared" ca="1" si="3"/>
        <v xml:space="preserve">      </v>
      </c>
    </row>
    <row r="59" spans="1:4">
      <c r="A59" s="240" t="str">
        <f t="shared" ca="1" si="0"/>
        <v/>
      </c>
      <c r="B59" s="240" t="str">
        <f t="shared" ca="1" si="1"/>
        <v/>
      </c>
      <c r="C59" s="236">
        <f t="shared" ca="1" si="2"/>
        <v>0</v>
      </c>
      <c r="D59" s="241" t="str">
        <f t="shared" ca="1" si="3"/>
        <v xml:space="preserve">      </v>
      </c>
    </row>
    <row r="60" spans="1:4">
      <c r="A60" s="240" t="str">
        <f t="shared" ca="1" si="0"/>
        <v/>
      </c>
      <c r="B60" s="240" t="str">
        <f t="shared" ca="1" si="1"/>
        <v/>
      </c>
      <c r="C60" s="236">
        <f t="shared" ca="1" si="2"/>
        <v>0</v>
      </c>
      <c r="D60" s="241" t="str">
        <f t="shared" ca="1" si="3"/>
        <v xml:space="preserve">      </v>
      </c>
    </row>
    <row r="61" spans="1:4">
      <c r="A61" s="240" t="str">
        <f t="shared" ca="1" si="0"/>
        <v/>
      </c>
      <c r="B61" s="240" t="str">
        <f t="shared" ca="1" si="1"/>
        <v/>
      </c>
      <c r="C61" s="236">
        <f t="shared" ca="1" si="2"/>
        <v>0</v>
      </c>
      <c r="D61" s="241" t="str">
        <f t="shared" ca="1" si="3"/>
        <v xml:space="preserve">      </v>
      </c>
    </row>
    <row r="62" spans="1:4">
      <c r="A62" s="240" t="str">
        <f t="shared" ca="1" si="0"/>
        <v/>
      </c>
      <c r="B62" s="240" t="str">
        <f t="shared" ca="1" si="1"/>
        <v/>
      </c>
      <c r="C62" s="236">
        <f t="shared" ca="1" si="2"/>
        <v>0</v>
      </c>
      <c r="D62" s="241" t="str">
        <f t="shared" ca="1" si="3"/>
        <v xml:space="preserve">      </v>
      </c>
    </row>
    <row r="63" spans="1:4">
      <c r="A63" s="240" t="str">
        <f t="shared" ca="1" si="0"/>
        <v/>
      </c>
      <c r="B63" s="240" t="str">
        <f t="shared" ca="1" si="1"/>
        <v/>
      </c>
      <c r="C63" s="236">
        <f t="shared" ca="1" si="2"/>
        <v>0</v>
      </c>
      <c r="D63" s="241" t="str">
        <f t="shared" ca="1" si="3"/>
        <v xml:space="preserve">      </v>
      </c>
    </row>
    <row r="64" spans="1:4">
      <c r="A64" s="240" t="str">
        <f t="shared" ca="1" si="0"/>
        <v/>
      </c>
      <c r="B64" s="240" t="str">
        <f t="shared" ca="1" si="1"/>
        <v/>
      </c>
      <c r="C64" s="236">
        <f t="shared" ca="1" si="2"/>
        <v>0</v>
      </c>
      <c r="D64" s="241" t="str">
        <f t="shared" ca="1" si="3"/>
        <v xml:space="preserve">      </v>
      </c>
    </row>
    <row r="65" spans="1:4">
      <c r="A65" s="240" t="str">
        <f t="shared" ca="1" si="0"/>
        <v/>
      </c>
      <c r="B65" s="240" t="str">
        <f t="shared" ca="1" si="1"/>
        <v/>
      </c>
      <c r="C65" s="236">
        <f t="shared" ca="1" si="2"/>
        <v>0</v>
      </c>
      <c r="D65" s="241" t="str">
        <f t="shared" ca="1" si="3"/>
        <v xml:space="preserve">      </v>
      </c>
    </row>
    <row r="66" spans="1:4">
      <c r="A66" s="240" t="str">
        <f t="shared" ca="1" si="0"/>
        <v/>
      </c>
      <c r="B66" s="240" t="str">
        <f t="shared" ca="1" si="1"/>
        <v/>
      </c>
      <c r="C66" s="236">
        <f t="shared" ca="1" si="2"/>
        <v>0</v>
      </c>
      <c r="D66" s="241" t="str">
        <f t="shared" ca="1" si="3"/>
        <v xml:space="preserve">      </v>
      </c>
    </row>
    <row r="67" spans="1:4">
      <c r="A67" s="240" t="str">
        <f t="shared" ref="A67:A130" ca="1" si="4">IF(ISNUMBER(VLOOKUP(ROW()-2,分帳項,1,FALSE)),VLOOKUP(ROW()-2,分帳項,13,FALSE),"")</f>
        <v/>
      </c>
      <c r="B67" s="240" t="str">
        <f t="shared" ref="B67:B130" ca="1" si="5">IF(ISNUMBER(VLOOKUP(ROW()-2,分帳項,1,FALSE)),VLOOKUP(ROW()-2,分帳項,15,FALSE),"")</f>
        <v/>
      </c>
      <c r="C67" s="236">
        <f t="shared" ca="1" si="2"/>
        <v>0</v>
      </c>
      <c r="D67" s="241" t="str">
        <f t="shared" ca="1" si="3"/>
        <v xml:space="preserve">      </v>
      </c>
    </row>
    <row r="68" spans="1:4">
      <c r="A68" s="240" t="str">
        <f t="shared" ca="1" si="4"/>
        <v/>
      </c>
      <c r="B68" s="240" t="str">
        <f t="shared" ca="1" si="5"/>
        <v/>
      </c>
      <c r="C68" s="236">
        <f t="shared" ref="C68:C131" ca="1" si="6">LEN(A68)</f>
        <v>0</v>
      </c>
      <c r="D68" s="241" t="str">
        <f t="shared" ca="1" si="3"/>
        <v xml:space="preserve">      </v>
      </c>
    </row>
    <row r="69" spans="1:4">
      <c r="A69" s="240" t="str">
        <f t="shared" ca="1" si="4"/>
        <v/>
      </c>
      <c r="B69" s="240" t="str">
        <f t="shared" ca="1" si="5"/>
        <v/>
      </c>
      <c r="C69" s="236">
        <f t="shared" ca="1" si="6"/>
        <v>0</v>
      </c>
      <c r="D69" s="241" t="str">
        <f t="shared" ca="1" si="3"/>
        <v xml:space="preserve">      </v>
      </c>
    </row>
    <row r="70" spans="1:4">
      <c r="A70" s="240" t="str">
        <f t="shared" ca="1" si="4"/>
        <v/>
      </c>
      <c r="B70" s="240" t="str">
        <f t="shared" ca="1" si="5"/>
        <v/>
      </c>
      <c r="C70" s="236">
        <f t="shared" ca="1" si="6"/>
        <v>0</v>
      </c>
      <c r="D70" s="241" t="str">
        <f t="shared" ca="1" si="3"/>
        <v xml:space="preserve">      </v>
      </c>
    </row>
    <row r="71" spans="1:4">
      <c r="A71" s="240" t="str">
        <f t="shared" ca="1" si="4"/>
        <v/>
      </c>
      <c r="B71" s="240" t="str">
        <f t="shared" ca="1" si="5"/>
        <v/>
      </c>
      <c r="C71" s="236">
        <f t="shared" ca="1" si="6"/>
        <v>0</v>
      </c>
      <c r="D71" s="241" t="str">
        <f t="shared" ca="1" si="3"/>
        <v xml:space="preserve">      </v>
      </c>
    </row>
    <row r="72" spans="1:4">
      <c r="A72" s="240" t="str">
        <f t="shared" ca="1" si="4"/>
        <v/>
      </c>
      <c r="B72" s="240" t="str">
        <f t="shared" ca="1" si="5"/>
        <v/>
      </c>
      <c r="C72" s="236">
        <f t="shared" ca="1" si="6"/>
        <v>0</v>
      </c>
      <c r="D72" s="241" t="str">
        <f t="shared" ref="D72:D135" ca="1" si="7">A72&amp;REPT(" ",6-LEN(A72))&amp;B72</f>
        <v xml:space="preserve">      </v>
      </c>
    </row>
    <row r="73" spans="1:4">
      <c r="A73" s="240" t="str">
        <f t="shared" ca="1" si="4"/>
        <v/>
      </c>
      <c r="B73" s="240" t="str">
        <f t="shared" ca="1" si="5"/>
        <v/>
      </c>
      <c r="C73" s="236">
        <f t="shared" ca="1" si="6"/>
        <v>0</v>
      </c>
      <c r="D73" s="241" t="str">
        <f t="shared" ca="1" si="7"/>
        <v xml:space="preserve">      </v>
      </c>
    </row>
    <row r="74" spans="1:4">
      <c r="A74" s="240" t="str">
        <f t="shared" ca="1" si="4"/>
        <v/>
      </c>
      <c r="B74" s="240" t="str">
        <f t="shared" ca="1" si="5"/>
        <v/>
      </c>
      <c r="C74" s="236">
        <f t="shared" ca="1" si="6"/>
        <v>0</v>
      </c>
      <c r="D74" s="241" t="str">
        <f t="shared" ca="1" si="7"/>
        <v xml:space="preserve">      </v>
      </c>
    </row>
    <row r="75" spans="1:4">
      <c r="A75" s="240" t="str">
        <f t="shared" ca="1" si="4"/>
        <v/>
      </c>
      <c r="B75" s="240" t="str">
        <f t="shared" ca="1" si="5"/>
        <v/>
      </c>
      <c r="C75" s="236">
        <f t="shared" ca="1" si="6"/>
        <v>0</v>
      </c>
      <c r="D75" s="241" t="str">
        <f t="shared" ca="1" si="7"/>
        <v xml:space="preserve">      </v>
      </c>
    </row>
    <row r="76" spans="1:4">
      <c r="A76" s="240" t="str">
        <f t="shared" ca="1" si="4"/>
        <v/>
      </c>
      <c r="B76" s="240" t="str">
        <f t="shared" ca="1" si="5"/>
        <v/>
      </c>
      <c r="C76" s="236">
        <f t="shared" ca="1" si="6"/>
        <v>0</v>
      </c>
      <c r="D76" s="241" t="str">
        <f t="shared" ca="1" si="7"/>
        <v xml:space="preserve">      </v>
      </c>
    </row>
    <row r="77" spans="1:4">
      <c r="A77" s="240" t="str">
        <f t="shared" ca="1" si="4"/>
        <v/>
      </c>
      <c r="B77" s="240" t="str">
        <f t="shared" ca="1" si="5"/>
        <v/>
      </c>
      <c r="C77" s="236">
        <f t="shared" ca="1" si="6"/>
        <v>0</v>
      </c>
      <c r="D77" s="241" t="str">
        <f t="shared" ca="1" si="7"/>
        <v xml:space="preserve">      </v>
      </c>
    </row>
    <row r="78" spans="1:4">
      <c r="A78" s="240" t="str">
        <f t="shared" ca="1" si="4"/>
        <v/>
      </c>
      <c r="B78" s="240" t="str">
        <f t="shared" ca="1" si="5"/>
        <v/>
      </c>
      <c r="C78" s="236">
        <f t="shared" ca="1" si="6"/>
        <v>0</v>
      </c>
      <c r="D78" s="241" t="str">
        <f t="shared" ca="1" si="7"/>
        <v xml:space="preserve">      </v>
      </c>
    </row>
    <row r="79" spans="1:4">
      <c r="A79" s="240" t="str">
        <f t="shared" ca="1" si="4"/>
        <v/>
      </c>
      <c r="B79" s="240" t="str">
        <f t="shared" ca="1" si="5"/>
        <v/>
      </c>
      <c r="C79" s="236">
        <f t="shared" ca="1" si="6"/>
        <v>0</v>
      </c>
      <c r="D79" s="241" t="str">
        <f t="shared" ca="1" si="7"/>
        <v xml:space="preserve">      </v>
      </c>
    </row>
    <row r="80" spans="1:4">
      <c r="A80" s="240" t="str">
        <f t="shared" ca="1" si="4"/>
        <v/>
      </c>
      <c r="B80" s="240" t="str">
        <f t="shared" ca="1" si="5"/>
        <v/>
      </c>
      <c r="C80" s="236">
        <f t="shared" ca="1" si="6"/>
        <v>0</v>
      </c>
      <c r="D80" s="241" t="str">
        <f t="shared" ca="1" si="7"/>
        <v xml:space="preserve">      </v>
      </c>
    </row>
    <row r="81" spans="1:4">
      <c r="A81" s="240" t="str">
        <f t="shared" ca="1" si="4"/>
        <v/>
      </c>
      <c r="B81" s="240" t="str">
        <f t="shared" ca="1" si="5"/>
        <v/>
      </c>
      <c r="C81" s="236">
        <f t="shared" ca="1" si="6"/>
        <v>0</v>
      </c>
      <c r="D81" s="241" t="str">
        <f t="shared" ca="1" si="7"/>
        <v xml:space="preserve">      </v>
      </c>
    </row>
    <row r="82" spans="1:4">
      <c r="A82" s="240" t="str">
        <f t="shared" ca="1" si="4"/>
        <v/>
      </c>
      <c r="B82" s="240" t="str">
        <f t="shared" ca="1" si="5"/>
        <v/>
      </c>
      <c r="C82" s="236">
        <f t="shared" ca="1" si="6"/>
        <v>0</v>
      </c>
      <c r="D82" s="241" t="str">
        <f t="shared" ca="1" si="7"/>
        <v xml:space="preserve">      </v>
      </c>
    </row>
    <row r="83" spans="1:4">
      <c r="A83" s="240" t="str">
        <f t="shared" ca="1" si="4"/>
        <v/>
      </c>
      <c r="B83" s="240" t="str">
        <f t="shared" ca="1" si="5"/>
        <v/>
      </c>
      <c r="C83" s="236">
        <f t="shared" ca="1" si="6"/>
        <v>0</v>
      </c>
      <c r="D83" s="241" t="str">
        <f t="shared" ca="1" si="7"/>
        <v xml:space="preserve">      </v>
      </c>
    </row>
    <row r="84" spans="1:4">
      <c r="A84" s="240" t="str">
        <f t="shared" ca="1" si="4"/>
        <v/>
      </c>
      <c r="B84" s="240" t="str">
        <f t="shared" ca="1" si="5"/>
        <v/>
      </c>
      <c r="C84" s="236">
        <f t="shared" ca="1" si="6"/>
        <v>0</v>
      </c>
      <c r="D84" s="241" t="str">
        <f t="shared" ca="1" si="7"/>
        <v xml:space="preserve">      </v>
      </c>
    </row>
    <row r="85" spans="1:4">
      <c r="A85" s="240" t="str">
        <f t="shared" ca="1" si="4"/>
        <v/>
      </c>
      <c r="B85" s="240" t="str">
        <f t="shared" ca="1" si="5"/>
        <v/>
      </c>
      <c r="C85" s="236">
        <f t="shared" ca="1" si="6"/>
        <v>0</v>
      </c>
      <c r="D85" s="241" t="str">
        <f t="shared" ca="1" si="7"/>
        <v xml:space="preserve">      </v>
      </c>
    </row>
    <row r="86" spans="1:4">
      <c r="A86" s="240" t="str">
        <f t="shared" ca="1" si="4"/>
        <v/>
      </c>
      <c r="B86" s="240" t="str">
        <f t="shared" ca="1" si="5"/>
        <v/>
      </c>
      <c r="C86" s="236">
        <f t="shared" ca="1" si="6"/>
        <v>0</v>
      </c>
      <c r="D86" s="241" t="str">
        <f t="shared" ca="1" si="7"/>
        <v xml:space="preserve">      </v>
      </c>
    </row>
    <row r="87" spans="1:4">
      <c r="A87" s="240" t="str">
        <f t="shared" ca="1" si="4"/>
        <v/>
      </c>
      <c r="B87" s="240" t="str">
        <f t="shared" ca="1" si="5"/>
        <v/>
      </c>
      <c r="C87" s="236">
        <f t="shared" ca="1" si="6"/>
        <v>0</v>
      </c>
      <c r="D87" s="241" t="str">
        <f t="shared" ca="1" si="7"/>
        <v xml:space="preserve">      </v>
      </c>
    </row>
    <row r="88" spans="1:4">
      <c r="A88" s="240" t="str">
        <f t="shared" ca="1" si="4"/>
        <v/>
      </c>
      <c r="B88" s="240" t="str">
        <f t="shared" ca="1" si="5"/>
        <v/>
      </c>
      <c r="C88" s="236">
        <f t="shared" ca="1" si="6"/>
        <v>0</v>
      </c>
      <c r="D88" s="241" t="str">
        <f t="shared" ca="1" si="7"/>
        <v xml:space="preserve">      </v>
      </c>
    </row>
    <row r="89" spans="1:4">
      <c r="A89" s="240" t="str">
        <f t="shared" ca="1" si="4"/>
        <v/>
      </c>
      <c r="B89" s="240" t="str">
        <f t="shared" ca="1" si="5"/>
        <v/>
      </c>
      <c r="C89" s="236">
        <f t="shared" ca="1" si="6"/>
        <v>0</v>
      </c>
      <c r="D89" s="241" t="str">
        <f t="shared" ca="1" si="7"/>
        <v xml:space="preserve">      </v>
      </c>
    </row>
    <row r="90" spans="1:4">
      <c r="A90" s="240" t="str">
        <f t="shared" ca="1" si="4"/>
        <v/>
      </c>
      <c r="B90" s="240" t="str">
        <f t="shared" ca="1" si="5"/>
        <v/>
      </c>
      <c r="C90" s="236">
        <f t="shared" ca="1" si="6"/>
        <v>0</v>
      </c>
      <c r="D90" s="241" t="str">
        <f t="shared" ca="1" si="7"/>
        <v xml:space="preserve">      </v>
      </c>
    </row>
    <row r="91" spans="1:4">
      <c r="A91" s="240" t="str">
        <f t="shared" ca="1" si="4"/>
        <v/>
      </c>
      <c r="B91" s="240" t="str">
        <f t="shared" ca="1" si="5"/>
        <v/>
      </c>
      <c r="C91" s="236">
        <f t="shared" ca="1" si="6"/>
        <v>0</v>
      </c>
      <c r="D91" s="241" t="str">
        <f t="shared" ca="1" si="7"/>
        <v xml:space="preserve">      </v>
      </c>
    </row>
    <row r="92" spans="1:4">
      <c r="A92" s="240" t="str">
        <f t="shared" ca="1" si="4"/>
        <v/>
      </c>
      <c r="B92" s="240" t="str">
        <f t="shared" ca="1" si="5"/>
        <v/>
      </c>
      <c r="C92" s="236">
        <f t="shared" ca="1" si="6"/>
        <v>0</v>
      </c>
      <c r="D92" s="241" t="str">
        <f t="shared" ca="1" si="7"/>
        <v xml:space="preserve">      </v>
      </c>
    </row>
    <row r="93" spans="1:4">
      <c r="A93" s="240" t="str">
        <f t="shared" ca="1" si="4"/>
        <v/>
      </c>
      <c r="B93" s="240" t="str">
        <f t="shared" ca="1" si="5"/>
        <v/>
      </c>
      <c r="C93" s="236">
        <f t="shared" ca="1" si="6"/>
        <v>0</v>
      </c>
      <c r="D93" s="241" t="str">
        <f t="shared" ca="1" si="7"/>
        <v xml:space="preserve">      </v>
      </c>
    </row>
    <row r="94" spans="1:4">
      <c r="A94" s="240" t="str">
        <f t="shared" ca="1" si="4"/>
        <v/>
      </c>
      <c r="B94" s="240" t="str">
        <f t="shared" ca="1" si="5"/>
        <v/>
      </c>
      <c r="C94" s="236">
        <f t="shared" ca="1" si="6"/>
        <v>0</v>
      </c>
      <c r="D94" s="241" t="str">
        <f t="shared" ca="1" si="7"/>
        <v xml:space="preserve">      </v>
      </c>
    </row>
    <row r="95" spans="1:4">
      <c r="A95" s="240" t="str">
        <f t="shared" ca="1" si="4"/>
        <v/>
      </c>
      <c r="B95" s="240" t="str">
        <f t="shared" ca="1" si="5"/>
        <v/>
      </c>
      <c r="C95" s="236">
        <f t="shared" ca="1" si="6"/>
        <v>0</v>
      </c>
      <c r="D95" s="241" t="str">
        <f t="shared" ca="1" si="7"/>
        <v xml:space="preserve">      </v>
      </c>
    </row>
    <row r="96" spans="1:4">
      <c r="A96" s="240" t="str">
        <f t="shared" ca="1" si="4"/>
        <v/>
      </c>
      <c r="B96" s="240" t="str">
        <f t="shared" ca="1" si="5"/>
        <v/>
      </c>
      <c r="C96" s="236">
        <f t="shared" ca="1" si="6"/>
        <v>0</v>
      </c>
      <c r="D96" s="241" t="str">
        <f t="shared" ca="1" si="7"/>
        <v xml:space="preserve">      </v>
      </c>
    </row>
    <row r="97" spans="1:4">
      <c r="A97" s="240" t="str">
        <f t="shared" ca="1" si="4"/>
        <v/>
      </c>
      <c r="B97" s="240" t="str">
        <f t="shared" ca="1" si="5"/>
        <v/>
      </c>
      <c r="C97" s="236">
        <f t="shared" ca="1" si="6"/>
        <v>0</v>
      </c>
      <c r="D97" s="241" t="str">
        <f t="shared" ca="1" si="7"/>
        <v xml:space="preserve">      </v>
      </c>
    </row>
    <row r="98" spans="1:4">
      <c r="A98" s="240" t="str">
        <f t="shared" ca="1" si="4"/>
        <v/>
      </c>
      <c r="B98" s="240" t="str">
        <f t="shared" ca="1" si="5"/>
        <v/>
      </c>
      <c r="C98" s="236">
        <f t="shared" ca="1" si="6"/>
        <v>0</v>
      </c>
      <c r="D98" s="241" t="str">
        <f t="shared" ca="1" si="7"/>
        <v xml:space="preserve">      </v>
      </c>
    </row>
    <row r="99" spans="1:4">
      <c r="A99" s="240" t="str">
        <f t="shared" ca="1" si="4"/>
        <v/>
      </c>
      <c r="B99" s="240" t="str">
        <f t="shared" ca="1" si="5"/>
        <v/>
      </c>
      <c r="C99" s="236">
        <f t="shared" ca="1" si="6"/>
        <v>0</v>
      </c>
      <c r="D99" s="241" t="str">
        <f t="shared" ca="1" si="7"/>
        <v xml:space="preserve">      </v>
      </c>
    </row>
    <row r="100" spans="1:4">
      <c r="A100" s="240" t="str">
        <f t="shared" ca="1" si="4"/>
        <v/>
      </c>
      <c r="B100" s="240" t="str">
        <f t="shared" ca="1" si="5"/>
        <v/>
      </c>
      <c r="C100" s="236">
        <f t="shared" ca="1" si="6"/>
        <v>0</v>
      </c>
      <c r="D100" s="241" t="str">
        <f t="shared" ca="1" si="7"/>
        <v xml:space="preserve">      </v>
      </c>
    </row>
    <row r="101" spans="1:4">
      <c r="A101" s="240" t="str">
        <f t="shared" ca="1" si="4"/>
        <v/>
      </c>
      <c r="B101" s="240" t="str">
        <f t="shared" ca="1" si="5"/>
        <v/>
      </c>
      <c r="C101" s="236">
        <f t="shared" ca="1" si="6"/>
        <v>0</v>
      </c>
      <c r="D101" s="241" t="str">
        <f t="shared" ca="1" si="7"/>
        <v xml:space="preserve">      </v>
      </c>
    </row>
    <row r="102" spans="1:4">
      <c r="A102" s="240" t="str">
        <f t="shared" ca="1" si="4"/>
        <v/>
      </c>
      <c r="B102" s="240" t="str">
        <f t="shared" ca="1" si="5"/>
        <v/>
      </c>
      <c r="C102" s="236">
        <f t="shared" ca="1" si="6"/>
        <v>0</v>
      </c>
      <c r="D102" s="241" t="str">
        <f t="shared" ca="1" si="7"/>
        <v xml:space="preserve">      </v>
      </c>
    </row>
    <row r="103" spans="1:4">
      <c r="A103" s="240" t="str">
        <f t="shared" ca="1" si="4"/>
        <v/>
      </c>
      <c r="B103" s="240" t="str">
        <f t="shared" ca="1" si="5"/>
        <v/>
      </c>
      <c r="C103" s="236">
        <f t="shared" ca="1" si="6"/>
        <v>0</v>
      </c>
      <c r="D103" s="241" t="str">
        <f t="shared" ca="1" si="7"/>
        <v xml:space="preserve">      </v>
      </c>
    </row>
    <row r="104" spans="1:4">
      <c r="A104" s="240" t="str">
        <f t="shared" ca="1" si="4"/>
        <v/>
      </c>
      <c r="B104" s="240" t="str">
        <f t="shared" ca="1" si="5"/>
        <v/>
      </c>
      <c r="C104" s="236">
        <f t="shared" ca="1" si="6"/>
        <v>0</v>
      </c>
      <c r="D104" s="241" t="str">
        <f t="shared" ca="1" si="7"/>
        <v xml:space="preserve">      </v>
      </c>
    </row>
    <row r="105" spans="1:4">
      <c r="A105" s="240" t="str">
        <f t="shared" ca="1" si="4"/>
        <v/>
      </c>
      <c r="B105" s="240" t="str">
        <f t="shared" ca="1" si="5"/>
        <v/>
      </c>
      <c r="C105" s="236">
        <f t="shared" ca="1" si="6"/>
        <v>0</v>
      </c>
      <c r="D105" s="241" t="str">
        <f t="shared" ca="1" si="7"/>
        <v xml:space="preserve">      </v>
      </c>
    </row>
    <row r="106" spans="1:4">
      <c r="A106" s="240" t="str">
        <f t="shared" ca="1" si="4"/>
        <v/>
      </c>
      <c r="B106" s="240" t="str">
        <f t="shared" ca="1" si="5"/>
        <v/>
      </c>
      <c r="C106" s="236">
        <f t="shared" ca="1" si="6"/>
        <v>0</v>
      </c>
      <c r="D106" s="241" t="str">
        <f t="shared" ca="1" si="7"/>
        <v xml:space="preserve">      </v>
      </c>
    </row>
    <row r="107" spans="1:4">
      <c r="A107" s="240" t="str">
        <f t="shared" ca="1" si="4"/>
        <v/>
      </c>
      <c r="B107" s="240" t="str">
        <f t="shared" ca="1" si="5"/>
        <v/>
      </c>
      <c r="C107" s="236">
        <f t="shared" ca="1" si="6"/>
        <v>0</v>
      </c>
      <c r="D107" s="241" t="str">
        <f t="shared" ca="1" si="7"/>
        <v xml:space="preserve">      </v>
      </c>
    </row>
    <row r="108" spans="1:4">
      <c r="A108" s="240" t="str">
        <f t="shared" ca="1" si="4"/>
        <v/>
      </c>
      <c r="B108" s="240" t="str">
        <f t="shared" ca="1" si="5"/>
        <v/>
      </c>
      <c r="C108" s="236">
        <f t="shared" ca="1" si="6"/>
        <v>0</v>
      </c>
      <c r="D108" s="241" t="str">
        <f t="shared" ca="1" si="7"/>
        <v xml:space="preserve">      </v>
      </c>
    </row>
    <row r="109" spans="1:4">
      <c r="A109" s="240" t="str">
        <f t="shared" ca="1" si="4"/>
        <v/>
      </c>
      <c r="B109" s="240" t="str">
        <f t="shared" ca="1" si="5"/>
        <v/>
      </c>
      <c r="C109" s="236">
        <f t="shared" ca="1" si="6"/>
        <v>0</v>
      </c>
      <c r="D109" s="241" t="str">
        <f t="shared" ca="1" si="7"/>
        <v xml:space="preserve">      </v>
      </c>
    </row>
    <row r="110" spans="1:4">
      <c r="A110" s="240" t="str">
        <f t="shared" ca="1" si="4"/>
        <v/>
      </c>
      <c r="B110" s="240" t="str">
        <f t="shared" ca="1" si="5"/>
        <v/>
      </c>
      <c r="C110" s="236">
        <f t="shared" ca="1" si="6"/>
        <v>0</v>
      </c>
      <c r="D110" s="241" t="str">
        <f t="shared" ca="1" si="7"/>
        <v xml:space="preserve">      </v>
      </c>
    </row>
    <row r="111" spans="1:4">
      <c r="A111" s="240" t="str">
        <f t="shared" ca="1" si="4"/>
        <v/>
      </c>
      <c r="B111" s="240" t="str">
        <f t="shared" ca="1" si="5"/>
        <v/>
      </c>
      <c r="C111" s="236">
        <f t="shared" ca="1" si="6"/>
        <v>0</v>
      </c>
      <c r="D111" s="241" t="str">
        <f t="shared" ca="1" si="7"/>
        <v xml:space="preserve">      </v>
      </c>
    </row>
    <row r="112" spans="1:4">
      <c r="A112" s="240" t="str">
        <f t="shared" ca="1" si="4"/>
        <v/>
      </c>
      <c r="B112" s="240" t="str">
        <f t="shared" ca="1" si="5"/>
        <v/>
      </c>
      <c r="C112" s="236">
        <f t="shared" ca="1" si="6"/>
        <v>0</v>
      </c>
      <c r="D112" s="241" t="str">
        <f t="shared" ca="1" si="7"/>
        <v xml:space="preserve">      </v>
      </c>
    </row>
    <row r="113" spans="1:4">
      <c r="A113" s="240" t="str">
        <f t="shared" ca="1" si="4"/>
        <v/>
      </c>
      <c r="B113" s="240" t="str">
        <f t="shared" ca="1" si="5"/>
        <v/>
      </c>
      <c r="C113" s="236">
        <f t="shared" ca="1" si="6"/>
        <v>0</v>
      </c>
      <c r="D113" s="241" t="str">
        <f t="shared" ca="1" si="7"/>
        <v xml:space="preserve">      </v>
      </c>
    </row>
    <row r="114" spans="1:4">
      <c r="A114" s="240" t="str">
        <f t="shared" ca="1" si="4"/>
        <v/>
      </c>
      <c r="B114" s="240" t="str">
        <f t="shared" ca="1" si="5"/>
        <v/>
      </c>
      <c r="C114" s="236">
        <f t="shared" ca="1" si="6"/>
        <v>0</v>
      </c>
      <c r="D114" s="241" t="str">
        <f t="shared" ca="1" si="7"/>
        <v xml:space="preserve">      </v>
      </c>
    </row>
    <row r="115" spans="1:4">
      <c r="A115" s="240" t="str">
        <f t="shared" ca="1" si="4"/>
        <v/>
      </c>
      <c r="B115" s="240" t="str">
        <f t="shared" ca="1" si="5"/>
        <v/>
      </c>
      <c r="C115" s="236">
        <f t="shared" ca="1" si="6"/>
        <v>0</v>
      </c>
      <c r="D115" s="241" t="str">
        <f t="shared" ca="1" si="7"/>
        <v xml:space="preserve">      </v>
      </c>
    </row>
    <row r="116" spans="1:4">
      <c r="A116" s="240" t="str">
        <f t="shared" ca="1" si="4"/>
        <v/>
      </c>
      <c r="B116" s="240" t="str">
        <f t="shared" ca="1" si="5"/>
        <v/>
      </c>
      <c r="C116" s="236">
        <f t="shared" ca="1" si="6"/>
        <v>0</v>
      </c>
      <c r="D116" s="241" t="str">
        <f t="shared" ca="1" si="7"/>
        <v xml:space="preserve">      </v>
      </c>
    </row>
    <row r="117" spans="1:4">
      <c r="A117" s="240" t="str">
        <f t="shared" ca="1" si="4"/>
        <v/>
      </c>
      <c r="B117" s="240" t="str">
        <f t="shared" ca="1" si="5"/>
        <v/>
      </c>
      <c r="C117" s="236">
        <f t="shared" ca="1" si="6"/>
        <v>0</v>
      </c>
      <c r="D117" s="241" t="str">
        <f t="shared" ca="1" si="7"/>
        <v xml:space="preserve">      </v>
      </c>
    </row>
    <row r="118" spans="1:4">
      <c r="A118" s="240" t="str">
        <f t="shared" ca="1" si="4"/>
        <v/>
      </c>
      <c r="B118" s="240" t="str">
        <f t="shared" ca="1" si="5"/>
        <v/>
      </c>
      <c r="C118" s="236">
        <f t="shared" ca="1" si="6"/>
        <v>0</v>
      </c>
      <c r="D118" s="241" t="str">
        <f t="shared" ca="1" si="7"/>
        <v xml:space="preserve">      </v>
      </c>
    </row>
    <row r="119" spans="1:4">
      <c r="A119" s="240" t="str">
        <f t="shared" ca="1" si="4"/>
        <v/>
      </c>
      <c r="B119" s="240" t="str">
        <f t="shared" ca="1" si="5"/>
        <v/>
      </c>
      <c r="C119" s="236">
        <f t="shared" ca="1" si="6"/>
        <v>0</v>
      </c>
      <c r="D119" s="241" t="str">
        <f t="shared" ca="1" si="7"/>
        <v xml:space="preserve">      </v>
      </c>
    </row>
    <row r="120" spans="1:4">
      <c r="A120" s="240" t="str">
        <f t="shared" ca="1" si="4"/>
        <v/>
      </c>
      <c r="B120" s="240" t="str">
        <f t="shared" ca="1" si="5"/>
        <v/>
      </c>
      <c r="C120" s="236">
        <f t="shared" ca="1" si="6"/>
        <v>0</v>
      </c>
      <c r="D120" s="241" t="str">
        <f t="shared" ca="1" si="7"/>
        <v xml:space="preserve">      </v>
      </c>
    </row>
    <row r="121" spans="1:4">
      <c r="A121" s="240" t="str">
        <f t="shared" ca="1" si="4"/>
        <v/>
      </c>
      <c r="B121" s="240" t="str">
        <f t="shared" ca="1" si="5"/>
        <v/>
      </c>
      <c r="C121" s="236">
        <f t="shared" ca="1" si="6"/>
        <v>0</v>
      </c>
      <c r="D121" s="241" t="str">
        <f t="shared" ca="1" si="7"/>
        <v xml:space="preserve">      </v>
      </c>
    </row>
    <row r="122" spans="1:4">
      <c r="A122" s="240" t="str">
        <f t="shared" ca="1" si="4"/>
        <v/>
      </c>
      <c r="B122" s="240" t="str">
        <f t="shared" ca="1" si="5"/>
        <v/>
      </c>
      <c r="C122" s="236">
        <f t="shared" ca="1" si="6"/>
        <v>0</v>
      </c>
      <c r="D122" s="241" t="str">
        <f t="shared" ca="1" si="7"/>
        <v xml:space="preserve">      </v>
      </c>
    </row>
    <row r="123" spans="1:4">
      <c r="A123" s="240" t="str">
        <f t="shared" ca="1" si="4"/>
        <v/>
      </c>
      <c r="B123" s="240" t="str">
        <f t="shared" ca="1" si="5"/>
        <v/>
      </c>
      <c r="C123" s="236">
        <f t="shared" ca="1" si="6"/>
        <v>0</v>
      </c>
      <c r="D123" s="241" t="str">
        <f t="shared" ca="1" si="7"/>
        <v xml:space="preserve">      </v>
      </c>
    </row>
    <row r="124" spans="1:4">
      <c r="A124" s="240" t="str">
        <f t="shared" ca="1" si="4"/>
        <v/>
      </c>
      <c r="B124" s="240" t="str">
        <f t="shared" ca="1" si="5"/>
        <v/>
      </c>
      <c r="C124" s="236">
        <f t="shared" ca="1" si="6"/>
        <v>0</v>
      </c>
      <c r="D124" s="241" t="str">
        <f t="shared" ca="1" si="7"/>
        <v xml:space="preserve">      </v>
      </c>
    </row>
    <row r="125" spans="1:4">
      <c r="A125" s="240" t="str">
        <f t="shared" ca="1" si="4"/>
        <v/>
      </c>
      <c r="B125" s="240" t="str">
        <f t="shared" ca="1" si="5"/>
        <v/>
      </c>
      <c r="C125" s="236">
        <f t="shared" ca="1" si="6"/>
        <v>0</v>
      </c>
      <c r="D125" s="241" t="str">
        <f t="shared" ca="1" si="7"/>
        <v xml:space="preserve">      </v>
      </c>
    </row>
    <row r="126" spans="1:4">
      <c r="A126" s="240" t="str">
        <f t="shared" ca="1" si="4"/>
        <v/>
      </c>
      <c r="B126" s="240" t="str">
        <f t="shared" ca="1" si="5"/>
        <v/>
      </c>
      <c r="C126" s="236">
        <f t="shared" ca="1" si="6"/>
        <v>0</v>
      </c>
      <c r="D126" s="241" t="str">
        <f t="shared" ca="1" si="7"/>
        <v xml:space="preserve">      </v>
      </c>
    </row>
    <row r="127" spans="1:4">
      <c r="A127" s="240" t="str">
        <f t="shared" ca="1" si="4"/>
        <v/>
      </c>
      <c r="B127" s="240" t="str">
        <f t="shared" ca="1" si="5"/>
        <v/>
      </c>
      <c r="C127" s="236">
        <f t="shared" ca="1" si="6"/>
        <v>0</v>
      </c>
      <c r="D127" s="241" t="str">
        <f t="shared" ca="1" si="7"/>
        <v xml:space="preserve">      </v>
      </c>
    </row>
    <row r="128" spans="1:4">
      <c r="A128" s="240" t="str">
        <f t="shared" ca="1" si="4"/>
        <v/>
      </c>
      <c r="B128" s="240" t="str">
        <f t="shared" ca="1" si="5"/>
        <v/>
      </c>
      <c r="C128" s="236">
        <f t="shared" ca="1" si="6"/>
        <v>0</v>
      </c>
      <c r="D128" s="241" t="str">
        <f t="shared" ca="1" si="7"/>
        <v xml:space="preserve">      </v>
      </c>
    </row>
    <row r="129" spans="1:4">
      <c r="A129" s="240" t="str">
        <f t="shared" ca="1" si="4"/>
        <v/>
      </c>
      <c r="B129" s="240" t="str">
        <f t="shared" ca="1" si="5"/>
        <v/>
      </c>
      <c r="C129" s="236">
        <f t="shared" ca="1" si="6"/>
        <v>0</v>
      </c>
      <c r="D129" s="241" t="str">
        <f t="shared" ca="1" si="7"/>
        <v xml:space="preserve">      </v>
      </c>
    </row>
    <row r="130" spans="1:4">
      <c r="A130" s="240" t="str">
        <f t="shared" ca="1" si="4"/>
        <v/>
      </c>
      <c r="B130" s="240" t="str">
        <f t="shared" ca="1" si="5"/>
        <v/>
      </c>
      <c r="C130" s="236">
        <f t="shared" ca="1" si="6"/>
        <v>0</v>
      </c>
      <c r="D130" s="241" t="str">
        <f t="shared" ca="1" si="7"/>
        <v xml:space="preserve">      </v>
      </c>
    </row>
    <row r="131" spans="1:4">
      <c r="A131" s="240" t="str">
        <f t="shared" ref="A131:A194" ca="1" si="8">IF(ISNUMBER(VLOOKUP(ROW()-2,分帳項,1,FALSE)),VLOOKUP(ROW()-2,分帳項,13,FALSE),"")</f>
        <v/>
      </c>
      <c r="B131" s="240" t="str">
        <f t="shared" ref="B131:B194" ca="1" si="9">IF(ISNUMBER(VLOOKUP(ROW()-2,分帳項,1,FALSE)),VLOOKUP(ROW()-2,分帳項,15,FALSE),"")</f>
        <v/>
      </c>
      <c r="C131" s="236">
        <f t="shared" ca="1" si="6"/>
        <v>0</v>
      </c>
      <c r="D131" s="241" t="str">
        <f t="shared" ca="1" si="7"/>
        <v xml:space="preserve">      </v>
      </c>
    </row>
    <row r="132" spans="1:4">
      <c r="A132" s="240" t="str">
        <f t="shared" ca="1" si="8"/>
        <v/>
      </c>
      <c r="B132" s="240" t="str">
        <f t="shared" ca="1" si="9"/>
        <v/>
      </c>
      <c r="C132" s="236">
        <f t="shared" ref="C132:C195" ca="1" si="10">LEN(A132)</f>
        <v>0</v>
      </c>
      <c r="D132" s="241" t="str">
        <f t="shared" ca="1" si="7"/>
        <v xml:space="preserve">      </v>
      </c>
    </row>
    <row r="133" spans="1:4">
      <c r="A133" s="240" t="str">
        <f t="shared" ca="1" si="8"/>
        <v/>
      </c>
      <c r="B133" s="240" t="str">
        <f t="shared" ca="1" si="9"/>
        <v/>
      </c>
      <c r="C133" s="236">
        <f t="shared" ca="1" si="10"/>
        <v>0</v>
      </c>
      <c r="D133" s="241" t="str">
        <f t="shared" ca="1" si="7"/>
        <v xml:space="preserve">      </v>
      </c>
    </row>
    <row r="134" spans="1:4">
      <c r="A134" s="240" t="str">
        <f t="shared" ca="1" si="8"/>
        <v/>
      </c>
      <c r="B134" s="240" t="str">
        <f t="shared" ca="1" si="9"/>
        <v/>
      </c>
      <c r="C134" s="236">
        <f t="shared" ca="1" si="10"/>
        <v>0</v>
      </c>
      <c r="D134" s="241" t="str">
        <f t="shared" ca="1" si="7"/>
        <v xml:space="preserve">      </v>
      </c>
    </row>
    <row r="135" spans="1:4">
      <c r="A135" s="240" t="str">
        <f t="shared" ca="1" si="8"/>
        <v/>
      </c>
      <c r="B135" s="240" t="str">
        <f t="shared" ca="1" si="9"/>
        <v/>
      </c>
      <c r="C135" s="236">
        <f t="shared" ca="1" si="10"/>
        <v>0</v>
      </c>
      <c r="D135" s="241" t="str">
        <f t="shared" ca="1" si="7"/>
        <v xml:space="preserve">      </v>
      </c>
    </row>
    <row r="136" spans="1:4">
      <c r="A136" s="240" t="str">
        <f t="shared" ca="1" si="8"/>
        <v/>
      </c>
      <c r="B136" s="240" t="str">
        <f t="shared" ca="1" si="9"/>
        <v/>
      </c>
      <c r="C136" s="236">
        <f t="shared" ca="1" si="10"/>
        <v>0</v>
      </c>
      <c r="D136" s="241" t="str">
        <f t="shared" ref="D136:D199" ca="1" si="11">A136&amp;REPT(" ",6-LEN(A136))&amp;B136</f>
        <v xml:space="preserve">      </v>
      </c>
    </row>
    <row r="137" spans="1:4">
      <c r="A137" s="240" t="str">
        <f t="shared" ca="1" si="8"/>
        <v/>
      </c>
      <c r="B137" s="240" t="str">
        <f t="shared" ca="1" si="9"/>
        <v/>
      </c>
      <c r="C137" s="236">
        <f t="shared" ca="1" si="10"/>
        <v>0</v>
      </c>
      <c r="D137" s="241" t="str">
        <f t="shared" ca="1" si="11"/>
        <v xml:space="preserve">      </v>
      </c>
    </row>
    <row r="138" spans="1:4">
      <c r="A138" s="240" t="str">
        <f t="shared" ca="1" si="8"/>
        <v/>
      </c>
      <c r="B138" s="240" t="str">
        <f t="shared" ca="1" si="9"/>
        <v/>
      </c>
      <c r="C138" s="236">
        <f t="shared" ca="1" si="10"/>
        <v>0</v>
      </c>
      <c r="D138" s="241" t="str">
        <f t="shared" ca="1" si="11"/>
        <v xml:space="preserve">      </v>
      </c>
    </row>
    <row r="139" spans="1:4">
      <c r="A139" s="240" t="str">
        <f t="shared" ca="1" si="8"/>
        <v/>
      </c>
      <c r="B139" s="240" t="str">
        <f t="shared" ca="1" si="9"/>
        <v/>
      </c>
      <c r="C139" s="236">
        <f t="shared" ca="1" si="10"/>
        <v>0</v>
      </c>
      <c r="D139" s="241" t="str">
        <f t="shared" ca="1" si="11"/>
        <v xml:space="preserve">      </v>
      </c>
    </row>
    <row r="140" spans="1:4">
      <c r="A140" s="240" t="str">
        <f t="shared" ca="1" si="8"/>
        <v/>
      </c>
      <c r="B140" s="240" t="str">
        <f t="shared" ca="1" si="9"/>
        <v/>
      </c>
      <c r="C140" s="236">
        <f t="shared" ca="1" si="10"/>
        <v>0</v>
      </c>
      <c r="D140" s="241" t="str">
        <f t="shared" ca="1" si="11"/>
        <v xml:space="preserve">      </v>
      </c>
    </row>
    <row r="141" spans="1:4">
      <c r="A141" s="240" t="str">
        <f t="shared" ca="1" si="8"/>
        <v/>
      </c>
      <c r="B141" s="240" t="str">
        <f t="shared" ca="1" si="9"/>
        <v/>
      </c>
      <c r="C141" s="236">
        <f t="shared" ca="1" si="10"/>
        <v>0</v>
      </c>
      <c r="D141" s="241" t="str">
        <f t="shared" ca="1" si="11"/>
        <v xml:space="preserve">      </v>
      </c>
    </row>
    <row r="142" spans="1:4">
      <c r="A142" s="240" t="str">
        <f t="shared" ca="1" si="8"/>
        <v/>
      </c>
      <c r="B142" s="240" t="str">
        <f t="shared" ca="1" si="9"/>
        <v/>
      </c>
      <c r="C142" s="236">
        <f t="shared" ca="1" si="10"/>
        <v>0</v>
      </c>
      <c r="D142" s="241" t="str">
        <f t="shared" ca="1" si="11"/>
        <v xml:space="preserve">      </v>
      </c>
    </row>
    <row r="143" spans="1:4">
      <c r="A143" s="240" t="str">
        <f t="shared" ca="1" si="8"/>
        <v/>
      </c>
      <c r="B143" s="240" t="str">
        <f t="shared" ca="1" si="9"/>
        <v/>
      </c>
      <c r="C143" s="236">
        <f t="shared" ca="1" si="10"/>
        <v>0</v>
      </c>
      <c r="D143" s="241" t="str">
        <f t="shared" ca="1" si="11"/>
        <v xml:space="preserve">      </v>
      </c>
    </row>
    <row r="144" spans="1:4">
      <c r="A144" s="240" t="str">
        <f t="shared" ca="1" si="8"/>
        <v/>
      </c>
      <c r="B144" s="240" t="str">
        <f t="shared" ca="1" si="9"/>
        <v/>
      </c>
      <c r="C144" s="236">
        <f t="shared" ca="1" si="10"/>
        <v>0</v>
      </c>
      <c r="D144" s="241" t="str">
        <f t="shared" ca="1" si="11"/>
        <v xml:space="preserve">      </v>
      </c>
    </row>
    <row r="145" spans="1:4">
      <c r="A145" s="240" t="str">
        <f t="shared" ca="1" si="8"/>
        <v/>
      </c>
      <c r="B145" s="240" t="str">
        <f t="shared" ca="1" si="9"/>
        <v/>
      </c>
      <c r="C145" s="236">
        <f t="shared" ca="1" si="10"/>
        <v>0</v>
      </c>
      <c r="D145" s="241" t="str">
        <f t="shared" ca="1" si="11"/>
        <v xml:space="preserve">      </v>
      </c>
    </row>
    <row r="146" spans="1:4">
      <c r="A146" s="240" t="str">
        <f t="shared" ca="1" si="8"/>
        <v/>
      </c>
      <c r="B146" s="240" t="str">
        <f t="shared" ca="1" si="9"/>
        <v/>
      </c>
      <c r="C146" s="236">
        <f t="shared" ca="1" si="10"/>
        <v>0</v>
      </c>
      <c r="D146" s="241" t="str">
        <f t="shared" ca="1" si="11"/>
        <v xml:space="preserve">      </v>
      </c>
    </row>
    <row r="147" spans="1:4">
      <c r="A147" s="240" t="str">
        <f t="shared" ca="1" si="8"/>
        <v/>
      </c>
      <c r="B147" s="240" t="str">
        <f t="shared" ca="1" si="9"/>
        <v/>
      </c>
      <c r="C147" s="236">
        <f t="shared" ca="1" si="10"/>
        <v>0</v>
      </c>
      <c r="D147" s="241" t="str">
        <f t="shared" ca="1" si="11"/>
        <v xml:space="preserve">      </v>
      </c>
    </row>
    <row r="148" spans="1:4">
      <c r="A148" s="240" t="str">
        <f t="shared" ca="1" si="8"/>
        <v/>
      </c>
      <c r="B148" s="240" t="str">
        <f t="shared" ca="1" si="9"/>
        <v/>
      </c>
      <c r="C148" s="236">
        <f t="shared" ca="1" si="10"/>
        <v>0</v>
      </c>
      <c r="D148" s="241" t="str">
        <f t="shared" ca="1" si="11"/>
        <v xml:space="preserve">      </v>
      </c>
    </row>
    <row r="149" spans="1:4">
      <c r="A149" s="240" t="str">
        <f t="shared" ca="1" si="8"/>
        <v/>
      </c>
      <c r="B149" s="240" t="str">
        <f t="shared" ca="1" si="9"/>
        <v/>
      </c>
      <c r="C149" s="236">
        <f t="shared" ca="1" si="10"/>
        <v>0</v>
      </c>
      <c r="D149" s="241" t="str">
        <f t="shared" ca="1" si="11"/>
        <v xml:space="preserve">      </v>
      </c>
    </row>
    <row r="150" spans="1:4">
      <c r="A150" s="240" t="str">
        <f t="shared" ca="1" si="8"/>
        <v/>
      </c>
      <c r="B150" s="240" t="str">
        <f t="shared" ca="1" si="9"/>
        <v/>
      </c>
      <c r="C150" s="236">
        <f t="shared" ca="1" si="10"/>
        <v>0</v>
      </c>
      <c r="D150" s="241" t="str">
        <f t="shared" ca="1" si="11"/>
        <v xml:space="preserve">      </v>
      </c>
    </row>
    <row r="151" spans="1:4">
      <c r="A151" s="240" t="str">
        <f t="shared" ca="1" si="8"/>
        <v/>
      </c>
      <c r="B151" s="240" t="str">
        <f t="shared" ca="1" si="9"/>
        <v/>
      </c>
      <c r="C151" s="236">
        <f t="shared" ca="1" si="10"/>
        <v>0</v>
      </c>
      <c r="D151" s="241" t="str">
        <f t="shared" ca="1" si="11"/>
        <v xml:space="preserve">      </v>
      </c>
    </row>
    <row r="152" spans="1:4">
      <c r="A152" s="240" t="str">
        <f t="shared" ca="1" si="8"/>
        <v/>
      </c>
      <c r="B152" s="240" t="str">
        <f t="shared" ca="1" si="9"/>
        <v/>
      </c>
      <c r="C152" s="236">
        <f t="shared" ca="1" si="10"/>
        <v>0</v>
      </c>
      <c r="D152" s="241" t="str">
        <f t="shared" ca="1" si="11"/>
        <v xml:space="preserve">      </v>
      </c>
    </row>
    <row r="153" spans="1:4">
      <c r="A153" s="240" t="str">
        <f t="shared" ca="1" si="8"/>
        <v/>
      </c>
      <c r="B153" s="240" t="str">
        <f t="shared" ca="1" si="9"/>
        <v/>
      </c>
      <c r="C153" s="236">
        <f t="shared" ca="1" si="10"/>
        <v>0</v>
      </c>
      <c r="D153" s="241" t="str">
        <f t="shared" ca="1" si="11"/>
        <v xml:space="preserve">      </v>
      </c>
    </row>
    <row r="154" spans="1:4">
      <c r="A154" s="240" t="str">
        <f t="shared" ca="1" si="8"/>
        <v/>
      </c>
      <c r="B154" s="240" t="str">
        <f t="shared" ca="1" si="9"/>
        <v/>
      </c>
      <c r="C154" s="236">
        <f t="shared" ca="1" si="10"/>
        <v>0</v>
      </c>
      <c r="D154" s="241" t="str">
        <f t="shared" ca="1" si="11"/>
        <v xml:space="preserve">      </v>
      </c>
    </row>
    <row r="155" spans="1:4">
      <c r="A155" s="240" t="str">
        <f t="shared" ca="1" si="8"/>
        <v/>
      </c>
      <c r="B155" s="240" t="str">
        <f t="shared" ca="1" si="9"/>
        <v/>
      </c>
      <c r="C155" s="236">
        <f t="shared" ca="1" si="10"/>
        <v>0</v>
      </c>
      <c r="D155" s="241" t="str">
        <f t="shared" ca="1" si="11"/>
        <v xml:space="preserve">      </v>
      </c>
    </row>
    <row r="156" spans="1:4">
      <c r="A156" s="240" t="str">
        <f t="shared" ca="1" si="8"/>
        <v/>
      </c>
      <c r="B156" s="240" t="str">
        <f t="shared" ca="1" si="9"/>
        <v/>
      </c>
      <c r="C156" s="236">
        <f t="shared" ca="1" si="10"/>
        <v>0</v>
      </c>
      <c r="D156" s="241" t="str">
        <f t="shared" ca="1" si="11"/>
        <v xml:space="preserve">      </v>
      </c>
    </row>
    <row r="157" spans="1:4">
      <c r="A157" s="240" t="str">
        <f t="shared" ca="1" si="8"/>
        <v/>
      </c>
      <c r="B157" s="240" t="str">
        <f t="shared" ca="1" si="9"/>
        <v/>
      </c>
      <c r="C157" s="236">
        <f t="shared" ca="1" si="10"/>
        <v>0</v>
      </c>
      <c r="D157" s="241" t="str">
        <f t="shared" ca="1" si="11"/>
        <v xml:space="preserve">      </v>
      </c>
    </row>
    <row r="158" spans="1:4">
      <c r="A158" s="240" t="str">
        <f t="shared" ca="1" si="8"/>
        <v/>
      </c>
      <c r="B158" s="240" t="str">
        <f t="shared" ca="1" si="9"/>
        <v/>
      </c>
      <c r="C158" s="236">
        <f t="shared" ca="1" si="10"/>
        <v>0</v>
      </c>
      <c r="D158" s="241" t="str">
        <f t="shared" ca="1" si="11"/>
        <v xml:space="preserve">      </v>
      </c>
    </row>
    <row r="159" spans="1:4">
      <c r="A159" s="240" t="str">
        <f t="shared" ca="1" si="8"/>
        <v/>
      </c>
      <c r="B159" s="240" t="str">
        <f t="shared" ca="1" si="9"/>
        <v/>
      </c>
      <c r="C159" s="236">
        <f t="shared" ca="1" si="10"/>
        <v>0</v>
      </c>
      <c r="D159" s="241" t="str">
        <f t="shared" ca="1" si="11"/>
        <v xml:space="preserve">      </v>
      </c>
    </row>
    <row r="160" spans="1:4">
      <c r="A160" s="240" t="str">
        <f t="shared" ca="1" si="8"/>
        <v/>
      </c>
      <c r="B160" s="240" t="str">
        <f t="shared" ca="1" si="9"/>
        <v/>
      </c>
      <c r="C160" s="236">
        <f t="shared" ca="1" si="10"/>
        <v>0</v>
      </c>
      <c r="D160" s="241" t="str">
        <f t="shared" ca="1" si="11"/>
        <v xml:space="preserve">      </v>
      </c>
    </row>
    <row r="161" spans="1:4">
      <c r="A161" s="240" t="str">
        <f t="shared" ca="1" si="8"/>
        <v/>
      </c>
      <c r="B161" s="240" t="str">
        <f t="shared" ca="1" si="9"/>
        <v/>
      </c>
      <c r="C161" s="236">
        <f t="shared" ca="1" si="10"/>
        <v>0</v>
      </c>
      <c r="D161" s="241" t="str">
        <f t="shared" ca="1" si="11"/>
        <v xml:space="preserve">      </v>
      </c>
    </row>
    <row r="162" spans="1:4">
      <c r="A162" s="240" t="str">
        <f t="shared" ca="1" si="8"/>
        <v/>
      </c>
      <c r="B162" s="240" t="str">
        <f t="shared" ca="1" si="9"/>
        <v/>
      </c>
      <c r="C162" s="236">
        <f t="shared" ca="1" si="10"/>
        <v>0</v>
      </c>
      <c r="D162" s="241" t="str">
        <f t="shared" ca="1" si="11"/>
        <v xml:space="preserve">      </v>
      </c>
    </row>
    <row r="163" spans="1:4">
      <c r="A163" s="240" t="str">
        <f t="shared" ca="1" si="8"/>
        <v/>
      </c>
      <c r="B163" s="240" t="str">
        <f t="shared" ca="1" si="9"/>
        <v/>
      </c>
      <c r="C163" s="236">
        <f t="shared" ca="1" si="10"/>
        <v>0</v>
      </c>
      <c r="D163" s="241" t="str">
        <f t="shared" ca="1" si="11"/>
        <v xml:space="preserve">      </v>
      </c>
    </row>
    <row r="164" spans="1:4">
      <c r="A164" s="240" t="str">
        <f t="shared" ca="1" si="8"/>
        <v/>
      </c>
      <c r="B164" s="240" t="str">
        <f t="shared" ca="1" si="9"/>
        <v/>
      </c>
      <c r="C164" s="236">
        <f t="shared" ca="1" si="10"/>
        <v>0</v>
      </c>
      <c r="D164" s="241" t="str">
        <f t="shared" ca="1" si="11"/>
        <v xml:space="preserve">      </v>
      </c>
    </row>
    <row r="165" spans="1:4">
      <c r="A165" s="240" t="str">
        <f t="shared" ca="1" si="8"/>
        <v/>
      </c>
      <c r="B165" s="240" t="str">
        <f t="shared" ca="1" si="9"/>
        <v/>
      </c>
      <c r="C165" s="236">
        <f t="shared" ca="1" si="10"/>
        <v>0</v>
      </c>
      <c r="D165" s="241" t="str">
        <f t="shared" ca="1" si="11"/>
        <v xml:space="preserve">      </v>
      </c>
    </row>
    <row r="166" spans="1:4">
      <c r="A166" s="240" t="str">
        <f t="shared" ca="1" si="8"/>
        <v/>
      </c>
      <c r="B166" s="240" t="str">
        <f t="shared" ca="1" si="9"/>
        <v/>
      </c>
      <c r="C166" s="236">
        <f t="shared" ca="1" si="10"/>
        <v>0</v>
      </c>
      <c r="D166" s="241" t="str">
        <f t="shared" ca="1" si="11"/>
        <v xml:space="preserve">      </v>
      </c>
    </row>
    <row r="167" spans="1:4">
      <c r="A167" s="240" t="str">
        <f t="shared" ca="1" si="8"/>
        <v/>
      </c>
      <c r="B167" s="240" t="str">
        <f t="shared" ca="1" si="9"/>
        <v/>
      </c>
      <c r="C167" s="236">
        <f t="shared" ca="1" si="10"/>
        <v>0</v>
      </c>
      <c r="D167" s="241" t="str">
        <f t="shared" ca="1" si="11"/>
        <v xml:space="preserve">      </v>
      </c>
    </row>
    <row r="168" spans="1:4">
      <c r="A168" s="240" t="str">
        <f t="shared" ca="1" si="8"/>
        <v/>
      </c>
      <c r="B168" s="240" t="str">
        <f t="shared" ca="1" si="9"/>
        <v/>
      </c>
      <c r="C168" s="236">
        <f t="shared" ca="1" si="10"/>
        <v>0</v>
      </c>
      <c r="D168" s="241" t="str">
        <f t="shared" ca="1" si="11"/>
        <v xml:space="preserve">      </v>
      </c>
    </row>
    <row r="169" spans="1:4">
      <c r="A169" s="240" t="str">
        <f t="shared" ca="1" si="8"/>
        <v/>
      </c>
      <c r="B169" s="240" t="str">
        <f t="shared" ca="1" si="9"/>
        <v/>
      </c>
      <c r="C169" s="236">
        <f t="shared" ca="1" si="10"/>
        <v>0</v>
      </c>
      <c r="D169" s="241" t="str">
        <f t="shared" ca="1" si="11"/>
        <v xml:space="preserve">      </v>
      </c>
    </row>
    <row r="170" spans="1:4">
      <c r="A170" s="240" t="str">
        <f t="shared" ca="1" si="8"/>
        <v/>
      </c>
      <c r="B170" s="240" t="str">
        <f t="shared" ca="1" si="9"/>
        <v/>
      </c>
      <c r="C170" s="236">
        <f t="shared" ca="1" si="10"/>
        <v>0</v>
      </c>
      <c r="D170" s="241" t="str">
        <f t="shared" ca="1" si="11"/>
        <v xml:space="preserve">      </v>
      </c>
    </row>
    <row r="171" spans="1:4">
      <c r="A171" s="240" t="str">
        <f t="shared" ca="1" si="8"/>
        <v/>
      </c>
      <c r="B171" s="240" t="str">
        <f t="shared" ca="1" si="9"/>
        <v/>
      </c>
      <c r="C171" s="236">
        <f t="shared" ca="1" si="10"/>
        <v>0</v>
      </c>
      <c r="D171" s="241" t="str">
        <f t="shared" ca="1" si="11"/>
        <v xml:space="preserve">      </v>
      </c>
    </row>
    <row r="172" spans="1:4">
      <c r="A172" s="240" t="str">
        <f t="shared" ca="1" si="8"/>
        <v/>
      </c>
      <c r="B172" s="240" t="str">
        <f t="shared" ca="1" si="9"/>
        <v/>
      </c>
      <c r="C172" s="236">
        <f t="shared" ca="1" si="10"/>
        <v>0</v>
      </c>
      <c r="D172" s="241" t="str">
        <f t="shared" ca="1" si="11"/>
        <v xml:space="preserve">      </v>
      </c>
    </row>
    <row r="173" spans="1:4">
      <c r="A173" s="240" t="str">
        <f t="shared" ca="1" si="8"/>
        <v/>
      </c>
      <c r="B173" s="240" t="str">
        <f t="shared" ca="1" si="9"/>
        <v/>
      </c>
      <c r="C173" s="236">
        <f t="shared" ca="1" si="10"/>
        <v>0</v>
      </c>
      <c r="D173" s="241" t="str">
        <f t="shared" ca="1" si="11"/>
        <v xml:space="preserve">      </v>
      </c>
    </row>
    <row r="174" spans="1:4">
      <c r="A174" s="240" t="str">
        <f t="shared" ca="1" si="8"/>
        <v/>
      </c>
      <c r="B174" s="240" t="str">
        <f t="shared" ca="1" si="9"/>
        <v/>
      </c>
      <c r="C174" s="236">
        <f t="shared" ca="1" si="10"/>
        <v>0</v>
      </c>
      <c r="D174" s="241" t="str">
        <f t="shared" ca="1" si="11"/>
        <v xml:space="preserve">      </v>
      </c>
    </row>
    <row r="175" spans="1:4">
      <c r="A175" s="240" t="str">
        <f t="shared" ca="1" si="8"/>
        <v/>
      </c>
      <c r="B175" s="240" t="str">
        <f t="shared" ca="1" si="9"/>
        <v/>
      </c>
      <c r="C175" s="236">
        <f t="shared" ca="1" si="10"/>
        <v>0</v>
      </c>
      <c r="D175" s="241" t="str">
        <f t="shared" ca="1" si="11"/>
        <v xml:space="preserve">      </v>
      </c>
    </row>
    <row r="176" spans="1:4">
      <c r="A176" s="240" t="str">
        <f t="shared" ca="1" si="8"/>
        <v/>
      </c>
      <c r="B176" s="240" t="str">
        <f t="shared" ca="1" si="9"/>
        <v/>
      </c>
      <c r="C176" s="236">
        <f t="shared" ca="1" si="10"/>
        <v>0</v>
      </c>
      <c r="D176" s="241" t="str">
        <f t="shared" ca="1" si="11"/>
        <v xml:space="preserve">      </v>
      </c>
    </row>
    <row r="177" spans="1:4">
      <c r="A177" s="240" t="str">
        <f t="shared" ca="1" si="8"/>
        <v/>
      </c>
      <c r="B177" s="240" t="str">
        <f t="shared" ca="1" si="9"/>
        <v/>
      </c>
      <c r="C177" s="236">
        <f t="shared" ca="1" si="10"/>
        <v>0</v>
      </c>
      <c r="D177" s="241" t="str">
        <f t="shared" ca="1" si="11"/>
        <v xml:space="preserve">      </v>
      </c>
    </row>
    <row r="178" spans="1:4">
      <c r="A178" s="240" t="str">
        <f t="shared" ca="1" si="8"/>
        <v/>
      </c>
      <c r="B178" s="240" t="str">
        <f t="shared" ca="1" si="9"/>
        <v/>
      </c>
      <c r="C178" s="236">
        <f t="shared" ca="1" si="10"/>
        <v>0</v>
      </c>
      <c r="D178" s="241" t="str">
        <f t="shared" ca="1" si="11"/>
        <v xml:space="preserve">      </v>
      </c>
    </row>
    <row r="179" spans="1:4">
      <c r="A179" s="240" t="str">
        <f t="shared" ca="1" si="8"/>
        <v/>
      </c>
      <c r="B179" s="240" t="str">
        <f t="shared" ca="1" si="9"/>
        <v/>
      </c>
      <c r="C179" s="236">
        <f t="shared" ca="1" si="10"/>
        <v>0</v>
      </c>
      <c r="D179" s="241" t="str">
        <f t="shared" ca="1" si="11"/>
        <v xml:space="preserve">      </v>
      </c>
    </row>
    <row r="180" spans="1:4">
      <c r="A180" s="240" t="str">
        <f t="shared" ca="1" si="8"/>
        <v/>
      </c>
      <c r="B180" s="240" t="str">
        <f t="shared" ca="1" si="9"/>
        <v/>
      </c>
      <c r="C180" s="236">
        <f t="shared" ca="1" si="10"/>
        <v>0</v>
      </c>
      <c r="D180" s="241" t="str">
        <f t="shared" ca="1" si="11"/>
        <v xml:space="preserve">      </v>
      </c>
    </row>
    <row r="181" spans="1:4">
      <c r="A181" s="240" t="str">
        <f t="shared" ca="1" si="8"/>
        <v/>
      </c>
      <c r="B181" s="240" t="str">
        <f t="shared" ca="1" si="9"/>
        <v/>
      </c>
      <c r="C181" s="236">
        <f t="shared" ca="1" si="10"/>
        <v>0</v>
      </c>
      <c r="D181" s="241" t="str">
        <f t="shared" ca="1" si="11"/>
        <v xml:space="preserve">      </v>
      </c>
    </row>
    <row r="182" spans="1:4">
      <c r="A182" s="240" t="str">
        <f t="shared" ca="1" si="8"/>
        <v/>
      </c>
      <c r="B182" s="240" t="str">
        <f t="shared" ca="1" si="9"/>
        <v/>
      </c>
      <c r="C182" s="236">
        <f t="shared" ca="1" si="10"/>
        <v>0</v>
      </c>
      <c r="D182" s="241" t="str">
        <f t="shared" ca="1" si="11"/>
        <v xml:space="preserve">      </v>
      </c>
    </row>
    <row r="183" spans="1:4">
      <c r="A183" s="240" t="str">
        <f t="shared" ca="1" si="8"/>
        <v/>
      </c>
      <c r="B183" s="240" t="str">
        <f t="shared" ca="1" si="9"/>
        <v/>
      </c>
      <c r="C183" s="236">
        <f t="shared" ca="1" si="10"/>
        <v>0</v>
      </c>
      <c r="D183" s="241" t="str">
        <f t="shared" ca="1" si="11"/>
        <v xml:space="preserve">      </v>
      </c>
    </row>
    <row r="184" spans="1:4">
      <c r="A184" s="240" t="str">
        <f t="shared" ca="1" si="8"/>
        <v/>
      </c>
      <c r="B184" s="240" t="str">
        <f t="shared" ca="1" si="9"/>
        <v/>
      </c>
      <c r="C184" s="236">
        <f t="shared" ca="1" si="10"/>
        <v>0</v>
      </c>
      <c r="D184" s="241" t="str">
        <f t="shared" ca="1" si="11"/>
        <v xml:space="preserve">      </v>
      </c>
    </row>
    <row r="185" spans="1:4">
      <c r="A185" s="240" t="str">
        <f t="shared" ca="1" si="8"/>
        <v/>
      </c>
      <c r="B185" s="240" t="str">
        <f t="shared" ca="1" si="9"/>
        <v/>
      </c>
      <c r="C185" s="236">
        <f t="shared" ca="1" si="10"/>
        <v>0</v>
      </c>
      <c r="D185" s="241" t="str">
        <f t="shared" ca="1" si="11"/>
        <v xml:space="preserve">      </v>
      </c>
    </row>
    <row r="186" spans="1:4">
      <c r="A186" s="240" t="str">
        <f t="shared" ca="1" si="8"/>
        <v/>
      </c>
      <c r="B186" s="240" t="str">
        <f t="shared" ca="1" si="9"/>
        <v/>
      </c>
      <c r="C186" s="236">
        <f t="shared" ca="1" si="10"/>
        <v>0</v>
      </c>
      <c r="D186" s="241" t="str">
        <f t="shared" ca="1" si="11"/>
        <v xml:space="preserve">      </v>
      </c>
    </row>
    <row r="187" spans="1:4">
      <c r="A187" s="240" t="str">
        <f t="shared" ca="1" si="8"/>
        <v/>
      </c>
      <c r="B187" s="240" t="str">
        <f t="shared" ca="1" si="9"/>
        <v/>
      </c>
      <c r="C187" s="236">
        <f t="shared" ca="1" si="10"/>
        <v>0</v>
      </c>
      <c r="D187" s="241" t="str">
        <f t="shared" ca="1" si="11"/>
        <v xml:space="preserve">      </v>
      </c>
    </row>
    <row r="188" spans="1:4">
      <c r="A188" s="240" t="str">
        <f t="shared" ca="1" si="8"/>
        <v/>
      </c>
      <c r="B188" s="240" t="str">
        <f t="shared" ca="1" si="9"/>
        <v/>
      </c>
      <c r="C188" s="236">
        <f t="shared" ca="1" si="10"/>
        <v>0</v>
      </c>
      <c r="D188" s="241" t="str">
        <f t="shared" ca="1" si="11"/>
        <v xml:space="preserve">      </v>
      </c>
    </row>
    <row r="189" spans="1:4">
      <c r="A189" s="240" t="str">
        <f t="shared" ca="1" si="8"/>
        <v/>
      </c>
      <c r="B189" s="240" t="str">
        <f t="shared" ca="1" si="9"/>
        <v/>
      </c>
      <c r="C189" s="236">
        <f t="shared" ca="1" si="10"/>
        <v>0</v>
      </c>
      <c r="D189" s="241" t="str">
        <f t="shared" ca="1" si="11"/>
        <v xml:space="preserve">      </v>
      </c>
    </row>
    <row r="190" spans="1:4">
      <c r="A190" s="240" t="str">
        <f t="shared" ca="1" si="8"/>
        <v/>
      </c>
      <c r="B190" s="240" t="str">
        <f t="shared" ca="1" si="9"/>
        <v/>
      </c>
      <c r="C190" s="236">
        <f t="shared" ca="1" si="10"/>
        <v>0</v>
      </c>
      <c r="D190" s="241" t="str">
        <f t="shared" ca="1" si="11"/>
        <v xml:space="preserve">      </v>
      </c>
    </row>
    <row r="191" spans="1:4">
      <c r="A191" s="240" t="str">
        <f t="shared" ca="1" si="8"/>
        <v/>
      </c>
      <c r="B191" s="240" t="str">
        <f t="shared" ca="1" si="9"/>
        <v/>
      </c>
      <c r="C191" s="236">
        <f t="shared" ca="1" si="10"/>
        <v>0</v>
      </c>
      <c r="D191" s="241" t="str">
        <f t="shared" ca="1" si="11"/>
        <v xml:space="preserve">      </v>
      </c>
    </row>
    <row r="192" spans="1:4">
      <c r="A192" s="240" t="str">
        <f t="shared" ca="1" si="8"/>
        <v/>
      </c>
      <c r="B192" s="240" t="str">
        <f t="shared" ca="1" si="9"/>
        <v/>
      </c>
      <c r="C192" s="236">
        <f t="shared" ca="1" si="10"/>
        <v>0</v>
      </c>
      <c r="D192" s="241" t="str">
        <f t="shared" ca="1" si="11"/>
        <v xml:space="preserve">      </v>
      </c>
    </row>
    <row r="193" spans="1:4">
      <c r="A193" s="240" t="str">
        <f t="shared" ca="1" si="8"/>
        <v/>
      </c>
      <c r="B193" s="240" t="str">
        <f t="shared" ca="1" si="9"/>
        <v/>
      </c>
      <c r="C193" s="236">
        <f t="shared" ca="1" si="10"/>
        <v>0</v>
      </c>
      <c r="D193" s="241" t="str">
        <f t="shared" ca="1" si="11"/>
        <v xml:space="preserve">      </v>
      </c>
    </row>
    <row r="194" spans="1:4">
      <c r="A194" s="240" t="str">
        <f t="shared" ca="1" si="8"/>
        <v/>
      </c>
      <c r="B194" s="240" t="str">
        <f t="shared" ca="1" si="9"/>
        <v/>
      </c>
      <c r="C194" s="236">
        <f t="shared" ca="1" si="10"/>
        <v>0</v>
      </c>
      <c r="D194" s="241" t="str">
        <f t="shared" ca="1" si="11"/>
        <v xml:space="preserve">      </v>
      </c>
    </row>
    <row r="195" spans="1:4">
      <c r="A195" s="240" t="str">
        <f t="shared" ref="A195:A203" ca="1" si="12">IF(ISNUMBER(VLOOKUP(ROW()-2,分帳項,1,FALSE)),VLOOKUP(ROW()-2,分帳項,13,FALSE),"")</f>
        <v/>
      </c>
      <c r="B195" s="240" t="str">
        <f t="shared" ref="B195:B203" ca="1" si="13">IF(ISNUMBER(VLOOKUP(ROW()-2,分帳項,1,FALSE)),VLOOKUP(ROW()-2,分帳項,15,FALSE),"")</f>
        <v/>
      </c>
      <c r="C195" s="236">
        <f t="shared" ca="1" si="10"/>
        <v>0</v>
      </c>
      <c r="D195" s="241" t="str">
        <f t="shared" ca="1" si="11"/>
        <v xml:space="preserve">      </v>
      </c>
    </row>
    <row r="196" spans="1:4">
      <c r="A196" s="240" t="str">
        <f t="shared" ca="1" si="12"/>
        <v/>
      </c>
      <c r="B196" s="240" t="str">
        <f t="shared" ca="1" si="13"/>
        <v/>
      </c>
      <c r="C196" s="236">
        <f t="shared" ref="C196:C203" ca="1" si="14">LEN(A196)</f>
        <v>0</v>
      </c>
      <c r="D196" s="241" t="str">
        <f t="shared" ca="1" si="11"/>
        <v xml:space="preserve">      </v>
      </c>
    </row>
    <row r="197" spans="1:4">
      <c r="A197" s="240" t="str">
        <f t="shared" ca="1" si="12"/>
        <v/>
      </c>
      <c r="B197" s="240" t="str">
        <f t="shared" ca="1" si="13"/>
        <v/>
      </c>
      <c r="C197" s="236">
        <f t="shared" ca="1" si="14"/>
        <v>0</v>
      </c>
      <c r="D197" s="241" t="str">
        <f t="shared" ca="1" si="11"/>
        <v xml:space="preserve">      </v>
      </c>
    </row>
    <row r="198" spans="1:4">
      <c r="A198" s="240" t="str">
        <f t="shared" ca="1" si="12"/>
        <v/>
      </c>
      <c r="B198" s="240" t="str">
        <f t="shared" ca="1" si="13"/>
        <v/>
      </c>
      <c r="C198" s="236">
        <f t="shared" ca="1" si="14"/>
        <v>0</v>
      </c>
      <c r="D198" s="241" t="str">
        <f t="shared" ca="1" si="11"/>
        <v xml:space="preserve">      </v>
      </c>
    </row>
    <row r="199" spans="1:4">
      <c r="A199" s="240" t="str">
        <f t="shared" ca="1" si="12"/>
        <v/>
      </c>
      <c r="B199" s="240" t="str">
        <f t="shared" ca="1" si="13"/>
        <v/>
      </c>
      <c r="C199" s="236">
        <f t="shared" ca="1" si="14"/>
        <v>0</v>
      </c>
      <c r="D199" s="241" t="str">
        <f t="shared" ca="1" si="11"/>
        <v xml:space="preserve">      </v>
      </c>
    </row>
    <row r="200" spans="1:4">
      <c r="A200" s="240" t="str">
        <f t="shared" ca="1" si="12"/>
        <v/>
      </c>
      <c r="B200" s="240" t="str">
        <f t="shared" ca="1" si="13"/>
        <v/>
      </c>
      <c r="C200" s="236">
        <f t="shared" ca="1" si="14"/>
        <v>0</v>
      </c>
      <c r="D200" s="241" t="str">
        <f ca="1">A200&amp;REPT(" ",6-LEN(A200))&amp;B200</f>
        <v xml:space="preserve">      </v>
      </c>
    </row>
    <row r="201" spans="1:4">
      <c r="A201" s="240" t="str">
        <f t="shared" ca="1" si="12"/>
        <v/>
      </c>
      <c r="B201" s="240" t="str">
        <f t="shared" ca="1" si="13"/>
        <v/>
      </c>
      <c r="C201" s="236">
        <f t="shared" ca="1" si="14"/>
        <v>0</v>
      </c>
      <c r="D201" s="241" t="str">
        <f ca="1">A201&amp;REPT(" ",6-LEN(A201))&amp;B201</f>
        <v xml:space="preserve">      </v>
      </c>
    </row>
    <row r="202" spans="1:4">
      <c r="A202" s="240" t="str">
        <f t="shared" ca="1" si="12"/>
        <v/>
      </c>
      <c r="B202" s="240" t="str">
        <f t="shared" ca="1" si="13"/>
        <v/>
      </c>
      <c r="C202" s="236">
        <f t="shared" ca="1" si="14"/>
        <v>0</v>
      </c>
      <c r="D202" s="241" t="str">
        <f ca="1">A202&amp;REPT(" ",6-LEN(A202))&amp;B202</f>
        <v xml:space="preserve">      </v>
      </c>
    </row>
    <row r="203" spans="1:4">
      <c r="A203" s="240" t="str">
        <f t="shared" ca="1" si="12"/>
        <v/>
      </c>
      <c r="B203" s="240" t="str">
        <f t="shared" ca="1" si="13"/>
        <v/>
      </c>
      <c r="C203" s="236">
        <f t="shared" ca="1" si="14"/>
        <v>0</v>
      </c>
      <c r="D203" s="241"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捷瑞會計系統</dc:title>
  <dc:creator>捷瑞會計師事務所高振隆會計師</dc:creator>
  <cp:lastModifiedBy>vincent Kao</cp:lastModifiedBy>
  <cp:lastPrinted>2024-11-27T03:34:04Z</cp:lastPrinted>
  <dcterms:created xsi:type="dcterms:W3CDTF">2008-09-18T01:38:13Z</dcterms:created>
  <dcterms:modified xsi:type="dcterms:W3CDTF">2024-11-27T03:51:43Z</dcterms:modified>
</cp:coreProperties>
</file>