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社團版\"/>
    </mc:Choice>
  </mc:AlternateContent>
  <xr:revisionPtr revIDLastSave="0" documentId="13_ncr:1_{959CBC49-32A7-4576-BA7C-7FCE5CED97F4}" xr6:coauthVersionLast="43" xr6:coauthVersionMax="43" xr10:uidLastSave="{00000000-0000-0000-0000-000000000000}"/>
  <bookViews>
    <workbookView xWindow="-110" yWindow="-110" windowWidth="19420" windowHeight="10040" tabRatio="854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收支決算表" sheetId="19" r:id="rId10"/>
    <sheet name="收支預算表" sheetId="18" r:id="rId11"/>
    <sheet name="財產目錄" sheetId="15" r:id="rId12"/>
    <sheet name="現金出納表" sheetId="16" r:id="rId13"/>
    <sheet name="基金收支表" sheetId="17" r:id="rId14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9">收支決算表!$D$2:$L$71</definedName>
    <definedName name="_xlnm.Print_Area" localSheetId="5">收支表!$A$2:$D$90</definedName>
    <definedName name="_xlnm.Print_Area" localSheetId="10">收支預算表!$D$2:$L$71</definedName>
    <definedName name="_xlnm.Print_Area" localSheetId="11">財產目錄!$B$2:$M$41</definedName>
    <definedName name="_xlnm.Print_Area" localSheetId="13">基金收支表!$B$2:$E$15</definedName>
    <definedName name="_xlnm.Print_Area" localSheetId="12">現金出納表!$B$2:$E$11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日記簿!$G$5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9">收支決算表!#REF!</definedName>
    <definedName name="傳票月份" localSheetId="5">收支表!#REF!</definedName>
    <definedName name="傳票月份" localSheetId="10">收支預算表!#REF!</definedName>
    <definedName name="傳票月份" localSheetId="11">財產目錄!#REF!</definedName>
    <definedName name="傳票月份" localSheetId="13">基金收支表!#REF!</definedName>
    <definedName name="傳票月份" localSheetId="12">現金出納表!#REF!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9">收支決算表!#REF!</definedName>
    <definedName name="傳票科目" localSheetId="5">收支表!#REF!</definedName>
    <definedName name="傳票科目" localSheetId="10">收支預算表!#REF!</definedName>
    <definedName name="傳票科目" localSheetId="11">財產目錄!#REF!</definedName>
    <definedName name="傳票科目" localSheetId="13">基金收支表!#REF!</definedName>
    <definedName name="傳票科目" localSheetId="12">現金出納表!#REF!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9">收支決算表!#REF!</definedName>
    <definedName name="傳票借方" localSheetId="5">收支表!#REF!</definedName>
    <definedName name="傳票借方" localSheetId="10">收支預算表!#REF!</definedName>
    <definedName name="傳票借方" localSheetId="11">財產目錄!#REF!</definedName>
    <definedName name="傳票借方" localSheetId="13">基金收支表!#REF!</definedName>
    <definedName name="傳票借方" localSheetId="12">現金出納表!#REF!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9">收支決算表!#REF!</definedName>
    <definedName name="傳票貸方" localSheetId="5">收支表!#REF!</definedName>
    <definedName name="傳票貸方" localSheetId="10">收支預算表!#REF!</definedName>
    <definedName name="傳票貸方" localSheetId="11">財產目錄!#REF!</definedName>
    <definedName name="傳票貸方" localSheetId="13">基金收支表!#REF!</definedName>
    <definedName name="傳票貸方" localSheetId="12">現金出納表!#REF!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9" l="1"/>
  <c r="I20" i="19"/>
  <c r="I58" i="19"/>
  <c r="I45" i="19"/>
  <c r="I32" i="19"/>
  <c r="I21" i="19"/>
  <c r="I20" i="18"/>
  <c r="I69" i="18"/>
  <c r="I58" i="18"/>
  <c r="H58" i="18"/>
  <c r="I45" i="18"/>
  <c r="H45" i="18"/>
  <c r="I32" i="18"/>
  <c r="H32" i="18"/>
  <c r="I7" i="18"/>
  <c r="H7" i="18"/>
  <c r="I21" i="18"/>
  <c r="H21" i="18"/>
  <c r="I69" i="19" l="1"/>
  <c r="H20" i="18"/>
  <c r="H69" i="18" s="1"/>
  <c r="O7" i="2"/>
  <c r="O6" i="2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l="1"/>
  <c r="I84" i="2" s="1"/>
  <c r="H30" i="19"/>
  <c r="H84" i="2"/>
  <c r="G84" i="2" s="1"/>
  <c r="P71" i="2"/>
  <c r="F71" i="2" s="1"/>
  <c r="E71" i="2" s="1"/>
  <c r="O71" i="2"/>
  <c r="J30" i="19" l="1"/>
  <c r="K30" i="19"/>
  <c r="J71" i="2"/>
  <c r="I71" i="2" s="1"/>
  <c r="H17" i="19"/>
  <c r="H71" i="2"/>
  <c r="G71" i="2" s="1"/>
  <c r="P111" i="2"/>
  <c r="O111" i="2"/>
  <c r="F111" i="2"/>
  <c r="E111" i="2" s="1"/>
  <c r="P110" i="2"/>
  <c r="F110" i="2" s="1"/>
  <c r="E110" i="2" s="1"/>
  <c r="O110" i="2"/>
  <c r="P109" i="2"/>
  <c r="F109" i="2" s="1"/>
  <c r="E109" i="2" s="1"/>
  <c r="O109" i="2"/>
  <c r="P108" i="2"/>
  <c r="F108" i="2" s="1"/>
  <c r="E108" i="2" s="1"/>
  <c r="O108" i="2"/>
  <c r="P107" i="2"/>
  <c r="F107" i="2" s="1"/>
  <c r="E107" i="2" s="1"/>
  <c r="O107" i="2"/>
  <c r="P106" i="2"/>
  <c r="F106" i="2" s="1"/>
  <c r="E106" i="2" s="1"/>
  <c r="O106" i="2"/>
  <c r="P105" i="2"/>
  <c r="F105" i="2" s="1"/>
  <c r="E105" i="2" s="1"/>
  <c r="O105" i="2"/>
  <c r="P104" i="2"/>
  <c r="O104" i="2"/>
  <c r="F104" i="2"/>
  <c r="E104" i="2" s="1"/>
  <c r="P103" i="2"/>
  <c r="O103" i="2"/>
  <c r="F103" i="2"/>
  <c r="E103" i="2" s="1"/>
  <c r="P118" i="2"/>
  <c r="F118" i="2" s="1"/>
  <c r="E118" i="2" s="1"/>
  <c r="O118" i="2"/>
  <c r="P117" i="2"/>
  <c r="F117" i="2" s="1"/>
  <c r="E117" i="2" s="1"/>
  <c r="O117" i="2"/>
  <c r="P116" i="2"/>
  <c r="F116" i="2" s="1"/>
  <c r="E116" i="2" s="1"/>
  <c r="O116" i="2"/>
  <c r="P115" i="2"/>
  <c r="F115" i="2" s="1"/>
  <c r="E115" i="2" s="1"/>
  <c r="O115" i="2"/>
  <c r="P69" i="2"/>
  <c r="O69" i="2"/>
  <c r="F69" i="2"/>
  <c r="E69" i="2" s="1"/>
  <c r="P68" i="2"/>
  <c r="F68" i="2" s="1"/>
  <c r="E68" i="2" s="1"/>
  <c r="O68" i="2"/>
  <c r="P67" i="2"/>
  <c r="F67" i="2" s="1"/>
  <c r="E67" i="2" s="1"/>
  <c r="O67" i="2"/>
  <c r="J69" i="2" l="1"/>
  <c r="I69" i="2" s="1"/>
  <c r="H15" i="19"/>
  <c r="J115" i="2"/>
  <c r="I115" i="2" s="1"/>
  <c r="H61" i="19"/>
  <c r="J116" i="2"/>
  <c r="I116" i="2" s="1"/>
  <c r="H62" i="19"/>
  <c r="J104" i="2"/>
  <c r="I104" i="2" s="1"/>
  <c r="H50" i="19"/>
  <c r="J105" i="2"/>
  <c r="I105" i="2" s="1"/>
  <c r="H51" i="19"/>
  <c r="J106" i="2"/>
  <c r="I106" i="2" s="1"/>
  <c r="H52" i="19"/>
  <c r="J107" i="2"/>
  <c r="I107" i="2" s="1"/>
  <c r="H53" i="19"/>
  <c r="J108" i="2"/>
  <c r="I108" i="2" s="1"/>
  <c r="H54" i="19"/>
  <c r="J109" i="2"/>
  <c r="I109" i="2" s="1"/>
  <c r="H55" i="19"/>
  <c r="J110" i="2"/>
  <c r="I110" i="2" s="1"/>
  <c r="H56" i="19"/>
  <c r="K17" i="19"/>
  <c r="J17" i="19"/>
  <c r="J67" i="2"/>
  <c r="I67" i="2" s="1"/>
  <c r="H13" i="19"/>
  <c r="J68" i="2"/>
  <c r="I68" i="2" s="1"/>
  <c r="H14" i="19"/>
  <c r="J117" i="2"/>
  <c r="I117" i="2" s="1"/>
  <c r="H63" i="19"/>
  <c r="J103" i="2"/>
  <c r="I103" i="2" s="1"/>
  <c r="H49" i="19"/>
  <c r="J111" i="2"/>
  <c r="I111" i="2" s="1"/>
  <c r="H57" i="19"/>
  <c r="J118" i="2"/>
  <c r="I118" i="2" s="1"/>
  <c r="H64" i="19"/>
  <c r="H109" i="2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J7" i="2"/>
  <c r="I7" i="2" s="1"/>
  <c r="J6" i="2"/>
  <c r="I6" i="2" s="1"/>
  <c r="K63" i="19" l="1"/>
  <c r="J63" i="19"/>
  <c r="J14" i="19"/>
  <c r="K14" i="19"/>
  <c r="K13" i="19"/>
  <c r="J13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H7" i="2"/>
  <c r="G7" i="2" s="1"/>
  <c r="H27" i="2"/>
  <c r="G27" i="2" s="1"/>
  <c r="B27" i="2"/>
  <c r="A27" i="2" s="1"/>
  <c r="B28" i="2"/>
  <c r="A28" i="2" s="1"/>
  <c r="H28" i="2"/>
  <c r="G28" i="2" s="1"/>
  <c r="B7" i="2"/>
  <c r="B6" i="2"/>
  <c r="H6" i="2"/>
  <c r="G6" i="2" s="1"/>
  <c r="P91" i="2"/>
  <c r="O91" i="2"/>
  <c r="F91" i="2"/>
  <c r="E91" i="2" s="1"/>
  <c r="P90" i="2"/>
  <c r="O90" i="2"/>
  <c r="F90" i="2"/>
  <c r="E90" i="2" s="1"/>
  <c r="P89" i="2"/>
  <c r="F89" i="2" s="1"/>
  <c r="E89" i="2" s="1"/>
  <c r="O89" i="2"/>
  <c r="P83" i="2"/>
  <c r="O83" i="2"/>
  <c r="F83" i="2"/>
  <c r="E83" i="2" s="1"/>
  <c r="P82" i="2"/>
  <c r="O82" i="2"/>
  <c r="F82" i="2"/>
  <c r="E82" i="2" s="1"/>
  <c r="P81" i="2"/>
  <c r="F81" i="2" s="1"/>
  <c r="E81" i="2" s="1"/>
  <c r="O81" i="2"/>
  <c r="P78" i="2"/>
  <c r="O78" i="2"/>
  <c r="F78" i="2"/>
  <c r="E78" i="2" s="1"/>
  <c r="P77" i="2"/>
  <c r="F77" i="2" s="1"/>
  <c r="E77" i="2" s="1"/>
  <c r="O77" i="2"/>
  <c r="P120" i="2"/>
  <c r="F120" i="2" s="1"/>
  <c r="E120" i="2" s="1"/>
  <c r="O120" i="2"/>
  <c r="H66" i="19" s="1"/>
  <c r="P113" i="2"/>
  <c r="O113" i="2"/>
  <c r="H59" i="19" s="1"/>
  <c r="P102" i="2"/>
  <c r="O102" i="2"/>
  <c r="F102" i="2"/>
  <c r="E102" i="2" s="1"/>
  <c r="P101" i="2"/>
  <c r="F101" i="2" s="1"/>
  <c r="E101" i="2" s="1"/>
  <c r="O101" i="2"/>
  <c r="P98" i="2"/>
  <c r="F98" i="2" s="1"/>
  <c r="E98" i="2" s="1"/>
  <c r="O98" i="2"/>
  <c r="P97" i="2"/>
  <c r="F97" i="2" s="1"/>
  <c r="E97" i="2" s="1"/>
  <c r="O97" i="2"/>
  <c r="P96" i="2"/>
  <c r="F96" i="2" s="1"/>
  <c r="E96" i="2" s="1"/>
  <c r="O96" i="2"/>
  <c r="P95" i="2"/>
  <c r="F95" i="2" s="1"/>
  <c r="E95" i="2" s="1"/>
  <c r="O95" i="2"/>
  <c r="P94" i="2"/>
  <c r="F94" i="2" s="1"/>
  <c r="E94" i="2" s="1"/>
  <c r="O94" i="2"/>
  <c r="O53" i="2"/>
  <c r="J53" i="2" s="1"/>
  <c r="I53" i="2" s="1"/>
  <c r="O52" i="2"/>
  <c r="K66" i="19" l="1"/>
  <c r="J66" i="19"/>
  <c r="J102" i="2"/>
  <c r="I102" i="2" s="1"/>
  <c r="H48" i="19"/>
  <c r="J59" i="19"/>
  <c r="K59" i="19"/>
  <c r="J78" i="2"/>
  <c r="I78" i="2" s="1"/>
  <c r="H24" i="19"/>
  <c r="J82" i="2"/>
  <c r="I82" i="2" s="1"/>
  <c r="H28" i="19"/>
  <c r="J89" i="2"/>
  <c r="I89" i="2" s="1"/>
  <c r="H35" i="19"/>
  <c r="J91" i="2"/>
  <c r="I91" i="2" s="1"/>
  <c r="H37" i="19"/>
  <c r="J94" i="2"/>
  <c r="I94" i="2" s="1"/>
  <c r="H40" i="19"/>
  <c r="J95" i="2"/>
  <c r="I95" i="2" s="1"/>
  <c r="H41" i="19"/>
  <c r="J96" i="2"/>
  <c r="I96" i="2" s="1"/>
  <c r="H42" i="19"/>
  <c r="J97" i="2"/>
  <c r="I97" i="2" s="1"/>
  <c r="H43" i="19"/>
  <c r="J98" i="2"/>
  <c r="I98" i="2" s="1"/>
  <c r="H44" i="19"/>
  <c r="J101" i="2"/>
  <c r="I101" i="2" s="1"/>
  <c r="H47" i="19"/>
  <c r="J77" i="2"/>
  <c r="I77" i="2" s="1"/>
  <c r="H23" i="19"/>
  <c r="J81" i="2"/>
  <c r="I81" i="2" s="1"/>
  <c r="H27" i="19"/>
  <c r="J83" i="2"/>
  <c r="I83" i="2" s="1"/>
  <c r="H29" i="19"/>
  <c r="J90" i="2"/>
  <c r="I90" i="2" s="1"/>
  <c r="H36" i="19"/>
  <c r="J120" i="2"/>
  <c r="I120" i="2" s="1"/>
  <c r="O51" i="2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K36" i="19" l="1"/>
  <c r="J36" i="19"/>
  <c r="K29" i="19"/>
  <c r="J29" i="19"/>
  <c r="K27" i="19"/>
  <c r="J27" i="19"/>
  <c r="K23" i="19"/>
  <c r="J23" i="19"/>
  <c r="J47" i="19"/>
  <c r="K47" i="19"/>
  <c r="K44" i="19"/>
  <c r="J44" i="19"/>
  <c r="J43" i="19"/>
  <c r="K43" i="19"/>
  <c r="K42" i="19"/>
  <c r="J42" i="19"/>
  <c r="K41" i="19"/>
  <c r="J41" i="19"/>
  <c r="K40" i="19"/>
  <c r="J40" i="19"/>
  <c r="K37" i="19"/>
  <c r="J37" i="19"/>
  <c r="J35" i="19"/>
  <c r="K35" i="19"/>
  <c r="K28" i="19"/>
  <c r="J28" i="19"/>
  <c r="K24" i="19"/>
  <c r="J24" i="19"/>
  <c r="K48" i="19"/>
  <c r="J48" i="19"/>
  <c r="C51" i="2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K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23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I1" i="1" s="1"/>
  <c r="A12" i="1"/>
  <c r="D22" i="1"/>
  <c r="D16" i="1"/>
  <c r="B22" i="1" l="1"/>
  <c r="D23" i="1"/>
  <c r="B23" i="1" s="1"/>
  <c r="G1" i="6"/>
  <c r="D12" i="6" s="1"/>
  <c r="E1" i="6"/>
  <c r="D17" i="1"/>
  <c r="B16" i="1"/>
  <c r="B4" i="6"/>
  <c r="C26" i="6" l="1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F11" i="6"/>
  <c r="F9" i="6"/>
  <c r="E9" i="6"/>
  <c r="B7" i="6"/>
  <c r="D7" i="6"/>
  <c r="E8" i="6"/>
  <c r="E7" i="6"/>
  <c r="D9" i="6"/>
  <c r="B11" i="6"/>
  <c r="B10" i="6"/>
  <c r="C9" i="6"/>
  <c r="B8" i="6"/>
  <c r="D8" i="6"/>
  <c r="C10" i="6"/>
  <c r="E10" i="6"/>
  <c r="C11" i="6"/>
  <c r="D11" i="6"/>
  <c r="F7" i="6"/>
  <c r="F8" i="6"/>
  <c r="C8" i="6"/>
  <c r="F10" i="6"/>
  <c r="B9" i="6"/>
  <c r="E11" i="6"/>
  <c r="D10" i="6"/>
  <c r="C7" i="6"/>
  <c r="F27" i="6" l="1"/>
  <c r="E27" i="6"/>
  <c r="D19" i="1"/>
  <c r="B18" i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H10" i="19" s="1"/>
  <c r="P64" i="2"/>
  <c r="F64" i="2" s="1"/>
  <c r="E64" i="2" s="1"/>
  <c r="A23" i="1"/>
  <c r="J10" i="19" l="1"/>
  <c r="K10" i="19"/>
  <c r="P70" i="2"/>
  <c r="F70" i="2" s="1"/>
  <c r="O70" i="2"/>
  <c r="H16" i="19" s="1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H9" i="19" s="1"/>
  <c r="D49" i="2"/>
  <c r="C49" i="2" s="1"/>
  <c r="J49" i="2"/>
  <c r="I49" i="2" s="1"/>
  <c r="H49" i="2"/>
  <c r="G49" i="2" s="1"/>
  <c r="K9" i="19" l="1"/>
  <c r="J9" i="19"/>
  <c r="K16" i="19"/>
  <c r="J16" i="19"/>
  <c r="H8" i="2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J1" i="1" l="1"/>
  <c r="D14" i="1"/>
  <c r="B14" i="1" s="1"/>
  <c r="A14" i="1" s="1"/>
  <c r="B13" i="1"/>
  <c r="D15" i="1"/>
  <c r="P80" i="2" s="1"/>
  <c r="F80" i="2" s="1"/>
  <c r="A13" i="1"/>
  <c r="O88" i="2" l="1"/>
  <c r="P88" i="2"/>
  <c r="F88" i="2" s="1"/>
  <c r="O57" i="2"/>
  <c r="P121" i="2"/>
  <c r="F121" i="2" s="1"/>
  <c r="O121" i="2"/>
  <c r="H67" i="19" s="1"/>
  <c r="O22" i="2"/>
  <c r="H22" i="2" s="1"/>
  <c r="G22" i="2" s="1"/>
  <c r="O26" i="2"/>
  <c r="J22" i="2"/>
  <c r="P92" i="2"/>
  <c r="F92" i="2" s="1"/>
  <c r="O114" i="2"/>
  <c r="H60" i="19" s="1"/>
  <c r="P114" i="2"/>
  <c r="F114" i="2" s="1"/>
  <c r="P72" i="2"/>
  <c r="F72" i="2" s="1"/>
  <c r="P65" i="2"/>
  <c r="O93" i="2"/>
  <c r="H39" i="19" s="1"/>
  <c r="O119" i="2"/>
  <c r="H65" i="19" s="1"/>
  <c r="P119" i="2"/>
  <c r="O76" i="2"/>
  <c r="H22" i="19" s="1"/>
  <c r="O66" i="2"/>
  <c r="H12" i="19" s="1"/>
  <c r="O87" i="2"/>
  <c r="H33" i="19" s="1"/>
  <c r="P87" i="2"/>
  <c r="F87" i="2" s="1"/>
  <c r="O56" i="2"/>
  <c r="P62" i="2"/>
  <c r="F62" i="2" s="1"/>
  <c r="O62" i="2"/>
  <c r="H8" i="19" s="1"/>
  <c r="O43" i="2"/>
  <c r="O100" i="2"/>
  <c r="H46" i="19" s="1"/>
  <c r="P100" i="2"/>
  <c r="O41" i="2"/>
  <c r="O25" i="2"/>
  <c r="O38" i="2"/>
  <c r="O5" i="2"/>
  <c r="O80" i="2"/>
  <c r="H26" i="19" s="1"/>
  <c r="P85" i="2"/>
  <c r="F85" i="2" s="1"/>
  <c r="O79" i="2"/>
  <c r="H25" i="19" s="1"/>
  <c r="P79" i="2"/>
  <c r="F79" i="2" s="1"/>
  <c r="O85" i="2"/>
  <c r="H31" i="19" s="1"/>
  <c r="F65" i="2"/>
  <c r="B15" i="1"/>
  <c r="A47" i="1" s="1"/>
  <c r="P93" i="2"/>
  <c r="F93" i="2" s="1"/>
  <c r="P66" i="2"/>
  <c r="F66" i="2" s="1"/>
  <c r="O72" i="2"/>
  <c r="H18" i="19" s="1"/>
  <c r="O44" i="2"/>
  <c r="O40" i="2"/>
  <c r="O21" i="2"/>
  <c r="H7" i="9"/>
  <c r="C7" i="9" s="1"/>
  <c r="P76" i="2"/>
  <c r="O92" i="2"/>
  <c r="H38" i="19" s="1"/>
  <c r="O65" i="2"/>
  <c r="H11" i="19" s="1"/>
  <c r="O42" i="2"/>
  <c r="O31" i="2"/>
  <c r="O4" i="2"/>
  <c r="J88" i="2" l="1"/>
  <c r="I88" i="2" s="1"/>
  <c r="H34" i="19"/>
  <c r="H88" i="2"/>
  <c r="P86" i="2"/>
  <c r="F86" i="2" s="1"/>
  <c r="P61" i="2"/>
  <c r="F61" i="2" s="1"/>
  <c r="E62" i="2" s="1"/>
  <c r="A21" i="1"/>
  <c r="A18" i="1"/>
  <c r="J67" i="19"/>
  <c r="K67" i="19"/>
  <c r="K11" i="19"/>
  <c r="J11" i="19"/>
  <c r="K12" i="19"/>
  <c r="J12" i="19"/>
  <c r="J39" i="19"/>
  <c r="K39" i="19"/>
  <c r="K60" i="19"/>
  <c r="J60" i="19"/>
  <c r="K38" i="19"/>
  <c r="J38" i="19"/>
  <c r="J18" i="19"/>
  <c r="K18" i="19"/>
  <c r="K31" i="19"/>
  <c r="J31" i="19"/>
  <c r="K25" i="19"/>
  <c r="J25" i="19"/>
  <c r="J26" i="19"/>
  <c r="K26" i="19"/>
  <c r="K46" i="19"/>
  <c r="J46" i="19"/>
  <c r="K8" i="19"/>
  <c r="J8" i="19"/>
  <c r="K33" i="19"/>
  <c r="J33" i="19"/>
  <c r="J22" i="19"/>
  <c r="K22" i="19"/>
  <c r="K65" i="19"/>
  <c r="J65" i="19"/>
  <c r="A65" i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H58" i="19" s="1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H45" i="19" s="1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H21" i="19" s="1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H32" i="19" s="1"/>
  <c r="E72" i="2"/>
  <c r="E61" i="2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H7" i="19" s="1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G88" i="2" l="1"/>
  <c r="K34" i="19"/>
  <c r="J34" i="19"/>
  <c r="F73" i="2"/>
  <c r="E73" i="2" s="1"/>
  <c r="L1" i="1"/>
  <c r="K32" i="19"/>
  <c r="J32" i="19"/>
  <c r="K7" i="19"/>
  <c r="J7" i="19"/>
  <c r="K21" i="19"/>
  <c r="J21" i="19"/>
  <c r="K45" i="19"/>
  <c r="J45" i="19"/>
  <c r="K58" i="19"/>
  <c r="J58" i="19"/>
  <c r="I57" i="2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G92" i="2"/>
  <c r="F75" i="2"/>
  <c r="P74" i="2"/>
  <c r="O55" i="2"/>
  <c r="D55" i="2" s="1"/>
  <c r="D59" i="2"/>
  <c r="I65" i="2"/>
  <c r="G31" i="2"/>
  <c r="O34" i="2"/>
  <c r="B3" i="2"/>
  <c r="I4" i="2"/>
  <c r="J1" i="2"/>
  <c r="H1" i="13" s="1"/>
  <c r="I38" i="2"/>
  <c r="I66" i="2"/>
  <c r="I56" i="2"/>
  <c r="I72" i="2"/>
  <c r="O35" i="2"/>
  <c r="D36" i="2"/>
  <c r="A6" i="2" l="1"/>
  <c r="A7" i="2"/>
  <c r="B34" i="2"/>
  <c r="O123" i="2"/>
  <c r="H69" i="19" s="1"/>
  <c r="H20" i="19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E88" i="2" s="1"/>
  <c r="H8" i="9"/>
  <c r="H9" i="9" s="1"/>
  <c r="H10" i="9" s="1"/>
  <c r="H11" i="9" s="1"/>
  <c r="H12" i="9" s="1"/>
  <c r="H13" i="9" s="1"/>
  <c r="H14" i="9" s="1"/>
  <c r="H15" i="9" s="1"/>
  <c r="H16" i="9" s="1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D44" i="13"/>
  <c r="D93" i="13"/>
  <c r="D53" i="13"/>
  <c r="E53" i="13" s="1"/>
  <c r="D59" i="13"/>
  <c r="D43" i="13"/>
  <c r="D87" i="13"/>
  <c r="D51" i="13"/>
  <c r="D60" i="13"/>
  <c r="D38" i="13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89" i="13"/>
  <c r="D64" i="13"/>
  <c r="D30" i="13"/>
  <c r="D78" i="13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7" i="13"/>
  <c r="D41" i="13"/>
  <c r="D96" i="13"/>
  <c r="D26" i="13"/>
  <c r="D83" i="13"/>
  <c r="D72" i="13"/>
  <c r="D71" i="13"/>
  <c r="D46" i="13"/>
  <c r="D74" i="13"/>
  <c r="D65" i="13"/>
  <c r="D28" i="13"/>
  <c r="D55" i="13"/>
  <c r="D8" i="13"/>
  <c r="D75" i="13"/>
  <c r="E75" i="13" s="1"/>
  <c r="D73" i="13"/>
  <c r="E73" i="13" s="1"/>
  <c r="D45" i="13"/>
  <c r="D34" i="13"/>
  <c r="D80" i="13"/>
  <c r="D48" i="13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D1" i="2" l="1"/>
  <c r="E78" i="13"/>
  <c r="H10" i="13"/>
  <c r="H11" i="13" s="1"/>
  <c r="H12" i="13" s="1"/>
  <c r="E38" i="13"/>
  <c r="E51" i="13"/>
  <c r="E48" i="13"/>
  <c r="E34" i="13"/>
  <c r="E28" i="13"/>
  <c r="E74" i="13"/>
  <c r="E59" i="13"/>
  <c r="E24" i="13"/>
  <c r="D10" i="13"/>
  <c r="D11" i="13" s="1"/>
  <c r="E11" i="13" s="1"/>
  <c r="O1" i="2"/>
  <c r="E1" i="1" s="1"/>
  <c r="K20" i="19"/>
  <c r="J20" i="19"/>
  <c r="K69" i="19"/>
  <c r="J69" i="19"/>
  <c r="E71" i="13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A25" i="2"/>
  <c r="E75" i="2"/>
  <c r="E123" i="2"/>
  <c r="E122" i="2"/>
  <c r="A31" i="2"/>
  <c r="C46" i="2"/>
  <c r="I1" i="4"/>
  <c r="C43" i="2"/>
  <c r="C59" i="2"/>
  <c r="C38" i="2"/>
  <c r="C35" i="2"/>
  <c r="C56" i="2"/>
  <c r="C55" i="2"/>
  <c r="B7" i="8" l="1"/>
  <c r="D6" i="8"/>
  <c r="D7" i="8"/>
  <c r="D8" i="8"/>
  <c r="B6" i="8"/>
  <c r="B8" i="8"/>
  <c r="A8" i="8"/>
  <c r="A7" i="8"/>
  <c r="A6" i="8"/>
  <c r="D12" i="13"/>
  <c r="E12" i="13" s="1"/>
  <c r="A9" i="8"/>
  <c r="B9" i="8"/>
  <c r="D9" i="8"/>
  <c r="A1" i="8"/>
  <c r="A1" i="7"/>
  <c r="A1" i="6"/>
  <c r="A1" i="9"/>
  <c r="A1" i="4"/>
  <c r="E1" i="14"/>
  <c r="K1" i="2"/>
  <c r="A1" i="13"/>
  <c r="H16" i="13"/>
  <c r="E15" i="13"/>
  <c r="B10" i="8"/>
  <c r="D10" i="8"/>
  <c r="A10" i="8"/>
  <c r="H17" i="13"/>
  <c r="H18" i="13" s="1"/>
  <c r="D16" i="13"/>
  <c r="E16" i="13" s="1"/>
  <c r="H7" i="4"/>
  <c r="I7" i="4"/>
  <c r="H8" i="4"/>
  <c r="G7" i="4"/>
  <c r="A34" i="2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D53" i="4" l="1"/>
  <c r="C7" i="4"/>
  <c r="D7" i="4"/>
  <c r="D8" i="4"/>
  <c r="B11" i="4"/>
  <c r="D11" i="4"/>
  <c r="C12" i="4"/>
  <c r="C10" i="4"/>
  <c r="D9" i="4"/>
  <c r="B9" i="4"/>
  <c r="B8" i="4"/>
  <c r="B12" i="4"/>
  <c r="H9" i="4"/>
  <c r="I8" i="4"/>
  <c r="I9" i="4"/>
  <c r="G8" i="4"/>
  <c r="G9" i="4"/>
  <c r="C11" i="4"/>
  <c r="D12" i="4"/>
  <c r="C9" i="4"/>
  <c r="B10" i="4"/>
  <c r="D10" i="4"/>
  <c r="C8" i="4"/>
  <c r="B7" i="4"/>
  <c r="D15" i="4"/>
  <c r="C13" i="4"/>
  <c r="C14" i="4"/>
  <c r="D14" i="4"/>
  <c r="B15" i="4"/>
  <c r="D17" i="4"/>
  <c r="B17" i="4"/>
  <c r="C17" i="4"/>
  <c r="B16" i="4"/>
  <c r="B14" i="4"/>
  <c r="C15" i="4"/>
  <c r="C16" i="4"/>
  <c r="D13" i="4"/>
  <c r="B13" i="4"/>
  <c r="D16" i="4"/>
  <c r="P1" i="2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<sst xmlns="http://schemas.openxmlformats.org/spreadsheetml/2006/main" count="1201" uniqueCount="366">
  <si>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</si>
  <si>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</si>
  <si>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</si>
  <si>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</si>
  <si>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</si>
  <si>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</si>
  <si>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</si>
  <si>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</si>
  <si>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</si>
  <si>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</si>
  <si>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</si>
  <si>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</si>
  <si>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</si>
  <si>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</si>
  <si>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</si>
  <si>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</si>
  <si>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</si>
  <si>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</si>
  <si>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</si>
  <si>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</si>
  <si>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</si>
  <si>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</si>
  <si>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</si>
  <si>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</si>
  <si>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</si>
  <si>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</si>
  <si>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</si>
  <si>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</si>
  <si>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</si>
  <si>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</si>
  <si>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</si>
  <si>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</si>
  <si>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</si>
  <si>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</si>
  <si>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</si>
  <si>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</si>
  <si>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</si>
  <si>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</si>
  <si>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</si>
  <si>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</si>
  <si>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</si>
  <si>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</si>
  <si>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</si>
  <si>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</si>
  <si>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</si>
  <si>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</si>
  <si>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</si>
  <si>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</si>
  <si>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</si>
  <si>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</si>
  <si>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</si>
  <si>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</si>
  <si>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</si>
  <si>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</si>
  <si>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</si>
  <si>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</si>
  <si>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</si>
  <si>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</si>
  <si>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</si>
  <si>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</si>
  <si>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</si>
  <si>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</si>
  <si>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</si>
  <si>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</si>
  <si>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</si>
  <si>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</si>
  <si>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</si>
  <si>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</si>
  <si>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</si>
  <si>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</si>
  <si>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</si>
  <si>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</si>
  <si>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</si>
  <si>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</si>
  <si>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</si>
  <si>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</si>
  <si>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</si>
  <si>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</si>
  <si>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</si>
  <si>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</si>
  <si>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</si>
  <si>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</si>
  <si>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</si>
  <si>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</si>
  <si>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</si>
  <si>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</si>
  <si>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</si>
  <si>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</si>
  <si>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</si>
  <si>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</si>
  <si>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</si>
  <si>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</si>
  <si>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</si>
  <si>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</si>
  <si>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</si>
  <si>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</si>
  <si>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</si>
  <si>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</si>
  <si>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</si>
  <si>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</si>
  <si>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</si>
  <si>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</si>
  <si>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</si>
  <si>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</si>
  <si>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</si>
  <si>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</si>
  <si>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</si>
  <si>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</si>
  <si>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</si>
  <si>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</si>
  <si>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</si>
  <si>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</si>
  <si>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</si>
  <si>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</si>
  <si>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</si>
  <si>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</si>
  <si>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</si>
  <si>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</si>
  <si>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</si>
  <si>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</si>
  <si>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</si>
  <si>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</si>
  <si>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</si>
  <si>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</si>
  <si>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</si>
  <si>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</si>
  <si>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</si>
  <si>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</si>
  <si>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</si>
  <si>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</si>
  <si>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</si>
  <si>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</si>
  <si>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</si>
  <si>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</si>
  <si>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</si>
  <si>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</si>
  <si>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</si>
  <si>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</si>
  <si>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</si>
  <si>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</si>
  <si>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</si>
  <si>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</si>
  <si>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</si>
  <si>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</si>
  <si>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</si>
  <si>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</si>
  <si>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</si>
  <si>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</si>
  <si>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</si>
  <si>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</si>
  <si>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</si>
  <si>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</si>
  <si>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</si>
  <si>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</si>
  <si>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</si>
  <si>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</si>
  <si>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</si>
  <si>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</si>
  <si>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</si>
  <si>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</si>
  <si>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</si>
  <si>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</si>
  <si>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</si>
  <si>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</si>
  <si>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</si>
  <si>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</si>
  <si>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</si>
  <si>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</si>
  <si>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</si>
  <si>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</si>
  <si>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</si>
  <si>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</si>
  <si>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</si>
  <si>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</si>
  <si>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</si>
  <si>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</si>
  <si>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</si>
  <si>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</si>
  <si>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</si>
  <si>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</si>
  <si>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</si>
  <si>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</si>
  <si>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</si>
  <si>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</si>
  <si>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</si>
  <si>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</si>
  <si>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</si>
  <si>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</si>
  <si>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</si>
  <si>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</si>
  <si>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</si>
  <si>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</si>
  <si>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</si>
  <si>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</si>
  <si>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</si>
  <si>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</si>
  <si>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</si>
  <si>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</si>
  <si>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</si>
  <si>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</si>
  <si>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</si>
  <si>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</si>
  <si>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</si>
  <si>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</si>
  <si>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</si>
  <si>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</si>
  <si>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</si>
  <si>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</si>
  <si>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</si>
  <si>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</si>
  <si>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</si>
  <si>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</si>
  <si>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</si>
  <si>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</si>
  <si>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</si>
  <si>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</si>
  <si>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</si>
  <si>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</si>
  <si>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</si>
  <si>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</si>
  <si>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</si>
  <si>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</si>
  <si>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</si>
  <si>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</si>
  <si>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</si>
  <si>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</si>
  <si>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</si>
  <si>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</si>
  <si>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</si>
  <si>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</si>
  <si>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</si>
  <si>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</si>
  <si>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</si>
  <si>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</si>
  <si>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</si>
  <si>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</si>
  <si>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</si>
  <si>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</si>
  <si>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</si>
  <si>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</si>
  <si>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</si>
  <si>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19001</t>
    <phoneticPr fontId="2" type="noConversion"/>
  </si>
  <si>
    <t>19002</t>
  </si>
  <si>
    <t>19002</t>
    <phoneticPr fontId="2" type="noConversion"/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</si>
  <si>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</si>
  <si>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</si>
  <si>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</si>
  <si>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</si>
  <si>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</si>
  <si>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</si>
  <si>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</si>
  <si>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</si>
  <si>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</si>
  <si>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</si>
  <si>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</si>
  <si>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</si>
  <si>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</si>
  <si>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</si>
  <si>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</si>
  <si>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</si>
  <si>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</si>
  <si>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</si>
  <si>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</si>
  <si>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</si>
  <si>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</si>
  <si>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</si>
  <si>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</si>
  <si>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</si>
  <si>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</si>
  <si>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</si>
  <si>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</si>
  <si>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</si>
  <si>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</si>
  <si>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</si>
  <si>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</si>
  <si>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</si>
  <si>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</si>
  <si>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</si>
  <si>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</si>
  <si>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</si>
  <si>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</si>
  <si>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</si>
  <si>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</si>
  <si>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</si>
  <si>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</si>
  <si>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</si>
  <si>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</si>
  <si>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</si>
  <si>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</si>
  <si>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</si>
  <si>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</si>
  <si>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</si>
  <si>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</si>
  <si>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</si>
  <si>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</si>
  <si>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</si>
  <si>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</si>
  <si>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</si>
  <si>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</si>
  <si>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</si>
  <si>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</si>
  <si>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</si>
  <si>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</si>
  <si>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</si>
  <si>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</si>
  <si>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</si>
  <si>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</si>
  <si>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</si>
  <si>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</si>
  <si>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團體負責人:　　　秘書長或總幹事:　　　會計:　　　出納:　　　製表:</t>
    <phoneticPr fontId="2" type="noConversion"/>
  </si>
  <si>
    <t>OO基金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</si>
  <si>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</si>
  <si>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</si>
  <si>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</si>
  <si>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</si>
  <si>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</si>
  <si>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</si>
  <si>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</si>
  <si>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</si>
  <si>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</si>
  <si>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</si>
  <si>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</si>
  <si>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</si>
  <si>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</si>
  <si>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</si>
  <si>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</si>
  <si>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</si>
  <si>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</si>
  <si>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</si>
  <si>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</si>
  <si>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</si>
  <si>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</si>
  <si>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</si>
  <si>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</si>
  <si>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</si>
  <si>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</si>
  <si>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</si>
  <si>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</si>
  <si>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</si>
  <si>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</si>
  <si>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</si>
  <si>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</si>
  <si>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</si>
  <si>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</si>
  <si>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</si>
  <si>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</si>
  <si>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</si>
  <si>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</si>
  <si>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團體負責人:　　　　　秘書長或總幹事:　　　　　會計:　　　　　保管: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</si>
  <si>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</si>
  <si>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</si>
  <si>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</si>
  <si>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</si>
  <si>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</si>
  <si>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</si>
  <si>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</si>
  <si>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</si>
  <si>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</si>
  <si>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</si>
  <si>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</si>
  <si>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</si>
  <si>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</si>
  <si>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7月租金</t>
    <phoneticPr fontId="2" type="noConversion"/>
  </si>
  <si>
    <t>7月租金及押金</t>
    <phoneticPr fontId="2" type="noConversion"/>
  </si>
  <si>
    <t>Y</t>
    <phoneticPr fontId="2" type="noConversion"/>
  </si>
  <si>
    <t>190806b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</si>
</sst>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_-* #,##0_-;\-* #,##0_-;_-* &quot;-&quot;??_-;_-@_-"/>
    <numFmt numFmtId="181" formatCode="&quot;筆&quot;&quot;數&quot;#,##0"/>
    <numFmt numFmtId="182" formatCode="&quot;資料筆數:&quot;###"/>
    <numFmt numFmtId="183" formatCode="e/mm/dd"/>
    <numFmt numFmtId="184" formatCode="#,##0_);[Red]\(#,##0\);0_)"/>
    <numFmt numFmtId="185" formatCode="&quot;借方筆數:&quot;###"/>
    <numFmt numFmtId="186" formatCode="&quot;貸方筆數:&quot;###"/>
    <numFmt numFmtId="187" formatCode="&quot;借方筆數:&quot;#"/>
    <numFmt numFmtId="188" formatCode="&quot;　&quot;@"/>
    <numFmt numFmtId="189" formatCode="[$-404]ggge&quot;年&quot;m&quot;月&quot;d&quot;日&quot;;@"/>
    <numFmt numFmtId="190" formatCode="@&quot;　　(結算科目請勿複製)&quot;"/>
    <numFmt numFmtId="191" formatCode="####&quot;年度&quot;"/>
    <numFmt numFmtId="192" formatCode="[$-800404]e/m/d;@"/>
    <numFmt numFmtId="193" formatCode="[$-404]e&quot;年&quot;m&quot;月&quot;d&quot;日&quot;;@"/>
    <numFmt numFmtId="194" formatCode="[$-800404]e&quot;年&quot;m&quot;月&quot;d&quot;日&quot;;@"/>
    <numFmt numFmtId="195" formatCode="[$-800404]e&quot;年&quot;m&quot;月&quot;d&quot;日~&quot;;@"/>
  </numFmts>
  <fonts count="6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1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3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3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3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3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3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3" fontId="3" fillId="4" borderId="12" xfId="0" applyNumberFormat="1" applyFont="1" applyFill="1" applyBorder="1" applyAlignment="1" applyProtection="1">
      <alignment vertical="top" shrinkToFit="1"/>
      <protection locked="0"/>
    </xf>
    <xf numFmtId="184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0" fontId="1" fillId="0" borderId="34" xfId="0" applyNumberFormat="1" applyFont="1" applyFill="1" applyBorder="1" applyAlignment="1" applyProtection="1">
      <alignment horizontal="left" vertical="center"/>
      <protection hidden="1"/>
    </xf>
    <xf numFmtId="180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2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1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7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5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6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88" fontId="0" fillId="0" borderId="0" xfId="0" applyNumberFormat="1" applyFont="1" applyFill="1" applyBorder="1" applyAlignment="1" applyProtection="1">
      <alignment horizontal="left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9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1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1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0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42" xfId="0" applyFont="1" applyBorder="1" applyAlignment="1" applyProtection="1">
      <alignment horizontal="centerContinuous" vertical="center"/>
      <protection hidden="1"/>
    </xf>
    <xf numFmtId="0" fontId="26" fillId="0" borderId="43" xfId="0" applyFont="1" applyBorder="1" applyAlignment="1" applyProtection="1">
      <alignment horizontal="centerContinuous" vertical="center"/>
      <protection hidden="1"/>
    </xf>
    <xf numFmtId="0" fontId="0" fillId="0" borderId="43" xfId="0" applyFont="1" applyBorder="1" applyAlignment="1" applyProtection="1">
      <alignment horizontal="centerContinuous" vertical="center"/>
      <protection hidden="1"/>
    </xf>
    <xf numFmtId="0" fontId="26" fillId="0" borderId="44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80" fontId="26" fillId="7" borderId="24" xfId="1" applyNumberFormat="1" applyFont="1" applyFill="1" applyBorder="1" applyAlignment="1" applyProtection="1">
      <alignment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180" fontId="26" fillId="7" borderId="26" xfId="1" applyNumberFormat="1" applyFont="1" applyFill="1" applyBorder="1" applyAlignment="1" applyProtection="1">
      <alignment vertical="center"/>
      <protection hidden="1"/>
    </xf>
    <xf numFmtId="180" fontId="26" fillId="0" borderId="24" xfId="1" applyNumberFormat="1" applyFont="1" applyFill="1" applyBorder="1" applyAlignment="1" applyProtection="1">
      <alignment vertical="center"/>
      <protection hidden="1"/>
    </xf>
    <xf numFmtId="180" fontId="26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80" fontId="26" fillId="7" borderId="49" xfId="1" applyNumberFormat="1" applyFont="1" applyFill="1" applyBorder="1" applyAlignment="1" applyProtection="1">
      <alignment vertical="center"/>
      <protection hidden="1"/>
    </xf>
    <xf numFmtId="0" fontId="0" fillId="7" borderId="49" xfId="0" applyFont="1" applyFill="1" applyBorder="1" applyAlignment="1" applyProtection="1">
      <alignment horizontal="left" vertical="center" indent="1"/>
      <protection hidden="1"/>
    </xf>
    <xf numFmtId="180" fontId="26" fillId="7" borderId="50" xfId="1" applyNumberFormat="1" applyFont="1" applyFill="1" applyBorder="1" applyAlignment="1" applyProtection="1">
      <alignment vertical="center"/>
      <protection hidden="1"/>
    </xf>
    <xf numFmtId="0" fontId="0" fillId="0" borderId="51" xfId="0" applyFont="1" applyBorder="1" applyAlignment="1" applyProtection="1">
      <alignment horizontal="left" vertical="center"/>
      <protection hidden="1"/>
    </xf>
    <xf numFmtId="180" fontId="26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80" fontId="26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80" fontId="26" fillId="7" borderId="52" xfId="0" applyNumberFormat="1" applyFont="1" applyFill="1" applyBorder="1" applyAlignment="1" applyProtection="1">
      <alignment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0" fillId="0" borderId="51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6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6" fillId="7" borderId="24" xfId="0" applyFont="1" applyFill="1" applyBorder="1" applyAlignment="1" applyProtection="1">
      <alignment shrinkToFit="1"/>
      <protection hidden="1"/>
    </xf>
    <xf numFmtId="180" fontId="26" fillId="7" borderId="24" xfId="1" applyNumberFormat="1" applyFont="1" applyFill="1" applyBorder="1" applyAlignment="1" applyProtection="1">
      <alignment shrinkToFit="1"/>
      <protection hidden="1"/>
    </xf>
    <xf numFmtId="49" fontId="26" fillId="7" borderId="24" xfId="0" applyNumberFormat="1" applyFont="1" applyFill="1" applyBorder="1" applyAlignment="1" applyProtection="1">
      <alignment shrinkToFit="1"/>
      <protection hidden="1"/>
    </xf>
    <xf numFmtId="0" fontId="26" fillId="7" borderId="24" xfId="0" applyFont="1" applyFill="1" applyBorder="1" applyAlignment="1" applyProtection="1">
      <alignment horizontal="center" shrinkToFit="1"/>
      <protection hidden="1"/>
    </xf>
    <xf numFmtId="49" fontId="26" fillId="7" borderId="49" xfId="0" applyNumberFormat="1" applyFont="1" applyFill="1" applyBorder="1" applyAlignment="1" applyProtection="1">
      <alignment shrinkToFit="1"/>
      <protection hidden="1"/>
    </xf>
    <xf numFmtId="14" fontId="26" fillId="7" borderId="49" xfId="0" applyNumberFormat="1" applyFont="1" applyFill="1" applyBorder="1" applyAlignment="1" applyProtection="1">
      <alignment shrinkToFit="1"/>
      <protection hidden="1"/>
    </xf>
    <xf numFmtId="0" fontId="26" fillId="7" borderId="49" xfId="0" applyFont="1" applyFill="1" applyBorder="1" applyAlignment="1" applyProtection="1">
      <alignment horizontal="center" shrinkToFit="1"/>
      <protection hidden="1"/>
    </xf>
    <xf numFmtId="0" fontId="26" fillId="7" borderId="49" xfId="0" applyFont="1" applyFill="1" applyBorder="1" applyAlignment="1" applyProtection="1">
      <alignment shrinkToFit="1"/>
      <protection hidden="1"/>
    </xf>
    <xf numFmtId="180" fontId="26" fillId="7" borderId="49" xfId="1" applyNumberFormat="1" applyFont="1" applyFill="1" applyBorder="1" applyAlignment="1" applyProtection="1">
      <alignment shrinkToFit="1"/>
      <protection hidden="1"/>
    </xf>
    <xf numFmtId="0" fontId="18" fillId="0" borderId="43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6" fillId="7" borderId="26" xfId="0" applyFont="1" applyFill="1" applyBorder="1" applyAlignment="1" applyProtection="1">
      <alignment shrinkToFit="1"/>
      <protection hidden="1"/>
    </xf>
    <xf numFmtId="49" fontId="26" fillId="7" borderId="25" xfId="0" applyNumberFormat="1" applyFont="1" applyFill="1" applyBorder="1" applyAlignment="1" applyProtection="1">
      <alignment shrinkToFit="1"/>
      <protection hidden="1"/>
    </xf>
    <xf numFmtId="49" fontId="26" fillId="7" borderId="48" xfId="0" applyNumberFormat="1" applyFont="1" applyFill="1" applyBorder="1" applyAlignment="1" applyProtection="1">
      <alignment shrinkToFit="1"/>
      <protection hidden="1"/>
    </xf>
    <xf numFmtId="0" fontId="26" fillId="7" borderId="50" xfId="0" applyFont="1" applyFill="1" applyBorder="1" applyAlignment="1" applyProtection="1">
      <alignment shrinkToFit="1"/>
      <protection hidden="1"/>
    </xf>
    <xf numFmtId="49" fontId="26" fillId="7" borderId="51" xfId="0" applyNumberFormat="1" applyFont="1" applyFill="1" applyBorder="1" applyAlignment="1" applyProtection="1">
      <alignment shrinkToFit="1"/>
      <protection hidden="1"/>
    </xf>
    <xf numFmtId="49" fontId="26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6" fillId="7" borderId="34" xfId="0" applyNumberFormat="1" applyFont="1" applyFill="1" applyBorder="1" applyAlignment="1" applyProtection="1">
      <alignment shrinkToFit="1"/>
      <protection hidden="1"/>
    </xf>
    <xf numFmtId="0" fontId="26" fillId="7" borderId="34" xfId="0" applyFont="1" applyFill="1" applyBorder="1" applyAlignment="1" applyProtection="1">
      <alignment horizontal="center" shrinkToFit="1"/>
      <protection hidden="1"/>
    </xf>
    <xf numFmtId="0" fontId="26" fillId="7" borderId="34" xfId="0" applyFont="1" applyFill="1" applyBorder="1" applyAlignment="1" applyProtection="1">
      <alignment shrinkToFit="1"/>
      <protection hidden="1"/>
    </xf>
    <xf numFmtId="180" fontId="26" fillId="7" borderId="34" xfId="1" applyNumberFormat="1" applyFont="1" applyFill="1" applyBorder="1" applyAlignment="1" applyProtection="1">
      <alignment shrinkToFit="1"/>
      <protection hidden="1"/>
    </xf>
    <xf numFmtId="0" fontId="26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6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6" fillId="7" borderId="28" xfId="0" applyFont="1" applyFill="1" applyBorder="1" applyAlignment="1" applyProtection="1">
      <alignment shrinkToFit="1"/>
      <protection hidden="1"/>
    </xf>
    <xf numFmtId="180" fontId="26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6" fillId="7" borderId="29" xfId="0" applyFont="1" applyFill="1" applyBorder="1" applyAlignment="1" applyProtection="1">
      <alignment shrinkToFit="1"/>
      <protection hidden="1"/>
    </xf>
    <xf numFmtId="0" fontId="66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6" fillId="0" borderId="19" xfId="0" applyFont="1" applyBorder="1" applyAlignment="1" applyProtection="1">
      <alignment horizontal="centerContinuous" vertical="center"/>
      <protection hidden="1"/>
    </xf>
    <xf numFmtId="0" fontId="26" fillId="0" borderId="20" xfId="0" applyFont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80" fontId="26" fillId="7" borderId="24" xfId="1" applyNumberFormat="1" applyFont="1" applyFill="1" applyBorder="1" applyAlignment="1" applyProtection="1">
      <alignment vertical="top" shrinkToFit="1"/>
      <protection hidden="1"/>
    </xf>
    <xf numFmtId="180" fontId="26" fillId="0" borderId="24" xfId="1" applyNumberFormat="1" applyFont="1" applyBorder="1" applyAlignment="1" applyProtection="1">
      <alignment vertical="top" shrinkToFit="1"/>
      <protection hidden="1"/>
    </xf>
    <xf numFmtId="0" fontId="26" fillId="7" borderId="24" xfId="0" applyFont="1" applyFill="1" applyBorder="1" applyAlignment="1" applyProtection="1">
      <alignment vertical="top" wrapText="1"/>
      <protection hidden="1"/>
    </xf>
    <xf numFmtId="0" fontId="26" fillId="7" borderId="0" xfId="0" applyFont="1" applyFill="1" applyAlignment="1" applyProtection="1">
      <alignment horizontal="left" vertical="center"/>
      <protection hidden="1"/>
    </xf>
    <xf numFmtId="192" fontId="0" fillId="3" borderId="12" xfId="0" applyNumberFormat="1" applyFill="1" applyBorder="1" applyAlignment="1" applyProtection="1">
      <alignment horizontal="center" vertical="top"/>
      <protection locked="0"/>
    </xf>
    <xf numFmtId="193" fontId="6" fillId="0" borderId="0" xfId="0" applyNumberFormat="1" applyFont="1" applyFill="1" applyBorder="1" applyAlignment="1" applyProtection="1">
      <alignment horizontal="center"/>
      <protection hidden="1"/>
    </xf>
    <xf numFmtId="194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95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193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4" fontId="1" fillId="3" borderId="0" xfId="0" applyNumberFormat="1" applyFont="1" applyFill="1" applyBorder="1" applyAlignment="1" applyProtection="1">
      <alignment horizontal="left" vertical="center"/>
      <protection locked="0"/>
    </xf>
    <xf numFmtId="195" fontId="1" fillId="3" borderId="0" xfId="0" applyNumberFormat="1" applyFont="1" applyFill="1" applyBorder="1" applyAlignment="1" applyProtection="1">
      <alignment horizontal="right" vertical="center"/>
      <protection locked="0"/>
    </xf>
    <xf numFmtId="192" fontId="0" fillId="4" borderId="12" xfId="0" applyNumberFormat="1" applyFill="1" applyBorder="1" applyAlignment="1" applyProtection="1">
      <alignment horizontal="center" vertical="top"/>
      <protection locked="0"/>
    </xf>
    <xf numFmtId="180" fontId="26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8" xfId="0" applyFont="1" applyFill="1" applyBorder="1" applyAlignment="1" applyProtection="1">
      <alignment horizontal="left" vertical="center" indent="1"/>
      <protection hidden="1"/>
    </xf>
    <xf numFmtId="177" fontId="26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7" fillId="2" borderId="38" xfId="0" applyFont="1" applyFill="1" applyBorder="1" applyAlignment="1" applyProtection="1">
      <alignment vertical="center"/>
      <protection hidden="1"/>
    </xf>
    <xf numFmtId="0" fontId="66" fillId="2" borderId="38" xfId="0" applyFont="1" applyFill="1" applyBorder="1" applyAlignment="1" applyProtection="1">
      <alignment vertical="center"/>
      <protection hidden="1"/>
    </xf>
    <xf numFmtId="0" fontId="66" fillId="0" borderId="0" xfId="0" applyFont="1" applyAlignment="1" applyProtection="1">
      <alignment vertical="center"/>
      <protection hidden="1"/>
    </xf>
    <xf numFmtId="191" fontId="37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4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188" fontId="0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 vertical="center" wrapTex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57"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numFmt numFmtId="196" formatCode="&quot;　　&quot;@"/>
    </dxf>
    <dxf>
      <font>
        <b/>
        <i val="0"/>
      </font>
    </dxf>
    <dxf>
      <font>
        <b/>
        <i val="0"/>
      </font>
      <numFmt numFmtId="0" formatCode="General"/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zoomScale="90" zoomScaleNormal="90" workbookViewId="0">
      <pane ySplit="2" topLeftCell="A3" activePane="bottomLeft" state="frozen"/>
      <selection activeCell="L1" sqref="L1"/>
      <selection pane="bottomLeft" activeCell="K4" sqref="K4"/>
    </sheetView>
  </sheetViews>
  <sheetFormatPr defaultColWidth="9" defaultRowHeight="17" x14ac:dyDescent="0.4"/>
  <cols>
    <col min="1" max="1" width="2.453125" style="317" hidden="1" customWidth="1"/>
    <col min="2" max="2" width="7.7265625" style="308" hidden="1" customWidth="1"/>
    <col min="3" max="3" width="2.453125" style="317" hidden="1" customWidth="1"/>
    <col min="4" max="4" width="7.7265625" style="308" hidden="1" customWidth="1"/>
    <col min="5" max="5" width="2.453125" style="317" hidden="1" customWidth="1"/>
    <col min="6" max="6" width="7.7265625" style="308" hidden="1" customWidth="1"/>
    <col min="7" max="7" width="2.453125" style="317" hidden="1" customWidth="1"/>
    <col min="8" max="8" width="7.7265625" style="308" hidden="1" customWidth="1"/>
    <col min="9" max="9" width="2.453125" style="317" hidden="1" customWidth="1"/>
    <col min="10" max="10" width="7.7265625" style="308" hidden="1" customWidth="1"/>
    <col min="11" max="11" width="10.6328125" style="175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1" customWidth="1"/>
    <col min="17" max="16384" width="9" style="38"/>
  </cols>
  <sheetData>
    <row r="1" spans="1:16" s="239" customFormat="1" ht="17" customHeight="1" x14ac:dyDescent="0.25">
      <c r="A1" s="318"/>
      <c r="B1" s="241">
        <f>COUNTIF(B3:B34,TRUE)</f>
        <v>7</v>
      </c>
      <c r="C1" s="318"/>
      <c r="D1" s="241">
        <f>COUNTIF(D35:D60,TRUE)</f>
        <v>8</v>
      </c>
      <c r="E1" s="318"/>
      <c r="F1" s="241">
        <f>COUNTIF(F61:F123,TRUE)</f>
        <v>8</v>
      </c>
      <c r="G1" s="318"/>
      <c r="H1" s="241">
        <f>COUNTIF(H4:H123,TRUE)</f>
        <v>3</v>
      </c>
      <c r="I1" s="318"/>
      <c r="J1" s="241">
        <f>COUNTIF(J4:J123,TRUE)</f>
        <v>3</v>
      </c>
      <c r="K1" s="242" t="str">
        <f ca="1">日記簿!E1</f>
        <v/>
      </c>
      <c r="L1" s="242"/>
      <c r="N1" s="265">
        <f>ROUND(SUMIF(N4:N59,"借",O4:O59),4)-ROUND(SUMIF(N4:N59,"貸",O4:O59),4)</f>
        <v>0</v>
      </c>
      <c r="O1" s="426" t="str">
        <f>IF(O34&lt;&gt;O60,"●資產負債不平","")</f>
        <v/>
      </c>
      <c r="P1" s="427" t="str">
        <f ca="1">IF(COUNTBLANK(A3:I123)=0,"","●A~I欄公式遺失,新增科目時請整列複製")</f>
        <v/>
      </c>
    </row>
    <row r="2" spans="1:16" s="176" customFormat="1" x14ac:dyDescent="0.4">
      <c r="A2" s="319" t="s">
        <v>6</v>
      </c>
      <c r="B2" s="320"/>
      <c r="C2" s="319"/>
      <c r="D2" s="320"/>
      <c r="E2" s="321" t="s">
        <v>72</v>
      </c>
      <c r="F2" s="322"/>
      <c r="G2" s="323" t="s">
        <v>58</v>
      </c>
      <c r="H2" s="324"/>
      <c r="I2" s="325"/>
      <c r="J2" s="324"/>
      <c r="K2" s="39" t="s">
        <v>78</v>
      </c>
      <c r="L2" s="39" t="s">
        <v>75</v>
      </c>
      <c r="M2" s="231" t="s">
        <v>80</v>
      </c>
      <c r="N2" s="39" t="s">
        <v>76</v>
      </c>
      <c r="O2" s="275" t="str">
        <f>"1/1~"&amp;MONTH(資產負債表日)&amp;"/"&amp;DAY(資產負債表日)</f>
        <v>1/1~12/31</v>
      </c>
      <c r="P2" s="275" t="str">
        <f>MONTH(損益表起日)&amp;"/"&amp;DAY(損益表起日)&amp;"~"&amp;MONTH(損益表訖日)&amp;"/"&amp;DAY(損益表訖日)</f>
        <v>1/1~8/31</v>
      </c>
    </row>
    <row r="3" spans="1:16" x14ac:dyDescent="0.4">
      <c r="A3" s="309">
        <f ca="1">IF(B3,COUNTIF(OFFSET(B3,ROW()*-1+3,,ROW()-2),TRUE)," ")</f>
        <v>1</v>
      </c>
      <c r="B3" s="306" t="b">
        <f t="shared" ref="B3:B13" si="0">O3&lt;&gt;0</f>
        <v>1</v>
      </c>
      <c r="C3" s="309" t="s">
        <v>79</v>
      </c>
      <c r="D3" s="306" t="s">
        <v>79</v>
      </c>
      <c r="E3" s="310" t="s">
        <v>79</v>
      </c>
      <c r="F3" s="311" t="s">
        <v>79</v>
      </c>
      <c r="G3" s="312" t="s">
        <v>79</v>
      </c>
      <c r="H3" s="313" t="s">
        <v>79</v>
      </c>
      <c r="I3" s="312" t="s">
        <v>79</v>
      </c>
      <c r="J3" s="313" t="s">
        <v>79</v>
      </c>
      <c r="K3" s="285"/>
      <c r="L3" s="39"/>
      <c r="M3" s="42" t="s">
        <v>7</v>
      </c>
      <c r="N3" s="39"/>
      <c r="O3" s="276">
        <f>SUMIF(N4:N11,"借",O4:O11)-SUMIF(N4:N11,"貸",O4:O11)</f>
        <v>1355955</v>
      </c>
      <c r="P3" s="275"/>
    </row>
    <row r="4" spans="1:16" x14ac:dyDescent="0.4">
      <c r="A4" s="309" t="str">
        <f t="shared" ref="A4:A15" ca="1" si="1">IF(B4,COUNTIF(OFFSET(B4,ROW()*-1+3,,ROW()-2),TRUE)," ")</f>
        <v xml:space="preserve"> </v>
      </c>
      <c r="B4" s="306" t="b">
        <f>O4&lt;&gt;0</f>
        <v>0</v>
      </c>
      <c r="C4" s="309" t="s">
        <v>79</v>
      </c>
      <c r="D4" s="306" t="s">
        <v>79</v>
      </c>
      <c r="E4" s="310" t="s">
        <v>79</v>
      </c>
      <c r="F4" s="311" t="s">
        <v>79</v>
      </c>
      <c r="G4" s="312" t="str">
        <f ca="1">IF(H4,COUNTIF(OFFSET(H4,ROW()*-1+3,,ROW()-2),TRUE)," ")</f>
        <v xml:space="preserve"> </v>
      </c>
      <c r="H4" s="314" t="b">
        <f>AND(N4="借",O4&lt;&gt;0)</f>
        <v>0</v>
      </c>
      <c r="I4" s="312" t="str">
        <f ca="1">IF(J4,COUNTIF(OFFSET(J4,ROW()*-1+3,,ROW()-2),TRUE)," ")</f>
        <v xml:space="preserve"> </v>
      </c>
      <c r="J4" s="314" t="b">
        <f>AND(N4="貸",O4&lt;&gt;0)</f>
        <v>0</v>
      </c>
      <c r="K4" s="193">
        <v>1110</v>
      </c>
      <c r="L4" s="194" t="s">
        <v>194</v>
      </c>
      <c r="M4" s="271" t="s">
        <v>105</v>
      </c>
      <c r="N4" s="194" t="s">
        <v>12</v>
      </c>
      <c r="O4" s="276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77"/>
    </row>
    <row r="5" spans="1:16" x14ac:dyDescent="0.4">
      <c r="A5" s="309">
        <f t="shared" ca="1" si="1"/>
        <v>2</v>
      </c>
      <c r="B5" s="306" t="b">
        <f t="shared" si="0"/>
        <v>1</v>
      </c>
      <c r="C5" s="309" t="s">
        <v>79</v>
      </c>
      <c r="D5" s="306" t="s">
        <v>79</v>
      </c>
      <c r="E5" s="310" t="s">
        <v>79</v>
      </c>
      <c r="F5" s="311" t="s">
        <v>79</v>
      </c>
      <c r="G5" s="312">
        <f t="shared" ref="G5:G11" ca="1" si="3">IF(H5,COUNTIF(OFFSET(H5,ROW()*-1+3,,ROW()-2),TRUE)," ")</f>
        <v>1</v>
      </c>
      <c r="H5" s="314" t="b">
        <f t="shared" ref="H5:H15" si="4">AND(N5="借",O5&lt;&gt;0)</f>
        <v>1</v>
      </c>
      <c r="I5" s="312" t="str">
        <f t="shared" ref="I5:I11" ca="1" si="5">IF(J5,COUNTIF(OFFSET(J5,ROW()*-1+3,,ROW()-2),TRUE)," ")</f>
        <v xml:space="preserve"> </v>
      </c>
      <c r="J5" s="314" t="b">
        <f t="shared" ref="J5:J15" si="6">AND(N5="貸",O5&lt;&gt;0)</f>
        <v>0</v>
      </c>
      <c r="K5" s="193">
        <v>1120</v>
      </c>
      <c r="L5" s="194" t="s">
        <v>194</v>
      </c>
      <c r="M5" s="271" t="s">
        <v>106</v>
      </c>
      <c r="N5" s="194" t="s">
        <v>12</v>
      </c>
      <c r="O5" s="276">
        <f t="shared" si="2"/>
        <v>1355955</v>
      </c>
      <c r="P5" s="277"/>
    </row>
    <row r="6" spans="1:16" x14ac:dyDescent="0.4">
      <c r="A6" s="309" t="str">
        <f t="shared" ref="A6:A7" ca="1" si="7">IF(B6,COUNTIF(OFFSET(B6,ROW()*-1+3,,ROW()-2),TRUE)," ")</f>
        <v xml:space="preserve"> </v>
      </c>
      <c r="B6" s="306" t="b">
        <f t="shared" ref="B6:B7" si="8">O6&lt;&gt;0</f>
        <v>0</v>
      </c>
      <c r="C6" s="309" t="s">
        <v>79</v>
      </c>
      <c r="D6" s="306" t="s">
        <v>79</v>
      </c>
      <c r="E6" s="310" t="s">
        <v>79</v>
      </c>
      <c r="F6" s="311" t="s">
        <v>79</v>
      </c>
      <c r="G6" s="312" t="str">
        <f t="shared" ref="G6:G7" ca="1" si="9">IF(H6,COUNTIF(OFFSET(H6,ROW()*-1+3,,ROW()-2),TRUE)," ")</f>
        <v xml:space="preserve"> </v>
      </c>
      <c r="H6" s="314" t="b">
        <f t="shared" ref="H6:H7" si="10">AND(N6="借",O6&lt;&gt;0)</f>
        <v>0</v>
      </c>
      <c r="I6" s="312" t="str">
        <f t="shared" ref="I6:I7" ca="1" si="11">IF(J6,COUNTIF(OFFSET(J6,ROW()*-1+3,,ROW()-2),TRUE)," ")</f>
        <v xml:space="preserve"> </v>
      </c>
      <c r="J6" s="314" t="b">
        <f t="shared" ref="J6:J7" si="12">AND(N6="貸",O6&lt;&gt;0)</f>
        <v>0</v>
      </c>
      <c r="K6" s="193">
        <v>11201</v>
      </c>
      <c r="L6" s="194"/>
      <c r="M6" s="271" t="s">
        <v>112</v>
      </c>
      <c r="N6" s="194" t="s">
        <v>12</v>
      </c>
      <c r="O6" s="276">
        <f t="shared" ref="O6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77"/>
    </row>
    <row r="7" spans="1:16" x14ac:dyDescent="0.4">
      <c r="A7" s="309" t="str">
        <f t="shared" ca="1" si="7"/>
        <v xml:space="preserve"> </v>
      </c>
      <c r="B7" s="306" t="b">
        <f t="shared" si="8"/>
        <v>0</v>
      </c>
      <c r="C7" s="309" t="s">
        <v>79</v>
      </c>
      <c r="D7" s="306" t="s">
        <v>79</v>
      </c>
      <c r="E7" s="310" t="s">
        <v>79</v>
      </c>
      <c r="F7" s="311" t="s">
        <v>79</v>
      </c>
      <c r="G7" s="312" t="str">
        <f t="shared" ca="1" si="9"/>
        <v xml:space="preserve"> </v>
      </c>
      <c r="H7" s="314" t="b">
        <f t="shared" si="10"/>
        <v>0</v>
      </c>
      <c r="I7" s="312" t="str">
        <f t="shared" ca="1" si="11"/>
        <v xml:space="preserve"> </v>
      </c>
      <c r="J7" s="314" t="b">
        <f t="shared" si="12"/>
        <v>0</v>
      </c>
      <c r="K7" s="193">
        <v>11202</v>
      </c>
      <c r="L7" s="194"/>
      <c r="M7" s="271" t="s">
        <v>113</v>
      </c>
      <c r="N7" s="194" t="s">
        <v>12</v>
      </c>
      <c r="O7" s="276">
        <f t="shared" si="2"/>
        <v>0</v>
      </c>
      <c r="P7" s="277"/>
    </row>
    <row r="8" spans="1:16" x14ac:dyDescent="0.4">
      <c r="A8" s="309" t="str">
        <f t="shared" ca="1" si="1"/>
        <v xml:space="preserve"> </v>
      </c>
      <c r="B8" s="306" t="b">
        <f t="shared" si="0"/>
        <v>0</v>
      </c>
      <c r="C8" s="309" t="s">
        <v>79</v>
      </c>
      <c r="D8" s="306" t="s">
        <v>79</v>
      </c>
      <c r="E8" s="310" t="s">
        <v>79</v>
      </c>
      <c r="F8" s="311" t="s">
        <v>79</v>
      </c>
      <c r="G8" s="312" t="str">
        <f t="shared" ca="1" si="3"/>
        <v xml:space="preserve"> </v>
      </c>
      <c r="H8" s="314" t="b">
        <f t="shared" si="4"/>
        <v>0</v>
      </c>
      <c r="I8" s="312" t="str">
        <f t="shared" ca="1" si="5"/>
        <v xml:space="preserve"> </v>
      </c>
      <c r="J8" s="314" t="b">
        <f t="shared" si="6"/>
        <v>0</v>
      </c>
      <c r="K8" s="193">
        <v>1130</v>
      </c>
      <c r="L8" s="194"/>
      <c r="M8" s="271" t="s">
        <v>107</v>
      </c>
      <c r="N8" s="194" t="s">
        <v>12</v>
      </c>
      <c r="O8" s="276">
        <f t="shared" si="2"/>
        <v>0</v>
      </c>
      <c r="P8" s="277"/>
    </row>
    <row r="9" spans="1:16" x14ac:dyDescent="0.4">
      <c r="A9" s="309" t="str">
        <f t="shared" ca="1" si="1"/>
        <v xml:space="preserve"> </v>
      </c>
      <c r="B9" s="306" t="b">
        <f t="shared" si="0"/>
        <v>0</v>
      </c>
      <c r="C9" s="309" t="s">
        <v>79</v>
      </c>
      <c r="D9" s="306" t="s">
        <v>79</v>
      </c>
      <c r="E9" s="310" t="s">
        <v>79</v>
      </c>
      <c r="F9" s="311" t="s">
        <v>79</v>
      </c>
      <c r="G9" s="312" t="str">
        <f t="shared" ca="1" si="3"/>
        <v xml:space="preserve"> </v>
      </c>
      <c r="H9" s="314" t="b">
        <f t="shared" si="4"/>
        <v>0</v>
      </c>
      <c r="I9" s="312" t="str">
        <f t="shared" ca="1" si="5"/>
        <v xml:space="preserve"> </v>
      </c>
      <c r="J9" s="314" t="b">
        <f t="shared" si="6"/>
        <v>0</v>
      </c>
      <c r="K9" s="193">
        <v>1140</v>
      </c>
      <c r="L9" s="194"/>
      <c r="M9" s="271" t="s">
        <v>108</v>
      </c>
      <c r="N9" s="194" t="s">
        <v>12</v>
      </c>
      <c r="O9" s="276">
        <f t="shared" si="2"/>
        <v>0</v>
      </c>
      <c r="P9" s="277"/>
    </row>
    <row r="10" spans="1:16" x14ac:dyDescent="0.4">
      <c r="A10" s="309" t="str">
        <f t="shared" ca="1" si="1"/>
        <v xml:space="preserve"> </v>
      </c>
      <c r="B10" s="306" t="b">
        <f t="shared" si="0"/>
        <v>0</v>
      </c>
      <c r="C10" s="309" t="s">
        <v>79</v>
      </c>
      <c r="D10" s="306" t="s">
        <v>79</v>
      </c>
      <c r="E10" s="310" t="s">
        <v>79</v>
      </c>
      <c r="F10" s="311" t="s">
        <v>79</v>
      </c>
      <c r="G10" s="312" t="str">
        <f t="shared" ca="1" si="3"/>
        <v xml:space="preserve"> </v>
      </c>
      <c r="H10" s="314" t="b">
        <f t="shared" si="4"/>
        <v>0</v>
      </c>
      <c r="I10" s="312" t="str">
        <f t="shared" ca="1" si="5"/>
        <v xml:space="preserve"> </v>
      </c>
      <c r="J10" s="314" t="b">
        <f t="shared" si="6"/>
        <v>0</v>
      </c>
      <c r="K10" s="193">
        <v>1150</v>
      </c>
      <c r="L10" s="194"/>
      <c r="M10" s="271" t="s">
        <v>109</v>
      </c>
      <c r="N10" s="194" t="s">
        <v>12</v>
      </c>
      <c r="O10" s="276">
        <f t="shared" si="2"/>
        <v>0</v>
      </c>
      <c r="P10" s="277"/>
    </row>
    <row r="11" spans="1:16" ht="17" customHeight="1" x14ac:dyDescent="0.4">
      <c r="A11" s="309" t="str">
        <f t="shared" ca="1" si="1"/>
        <v xml:space="preserve"> </v>
      </c>
      <c r="B11" s="306" t="b">
        <f t="shared" si="0"/>
        <v>0</v>
      </c>
      <c r="C11" s="309" t="s">
        <v>79</v>
      </c>
      <c r="D11" s="306" t="s">
        <v>79</v>
      </c>
      <c r="E11" s="310" t="s">
        <v>79</v>
      </c>
      <c r="F11" s="311" t="s">
        <v>79</v>
      </c>
      <c r="G11" s="312" t="str">
        <f t="shared" ca="1" si="3"/>
        <v xml:space="preserve"> </v>
      </c>
      <c r="H11" s="314" t="b">
        <f t="shared" si="4"/>
        <v>0</v>
      </c>
      <c r="I11" s="312" t="str">
        <f t="shared" ca="1" si="5"/>
        <v xml:space="preserve"> </v>
      </c>
      <c r="J11" s="314" t="b">
        <f t="shared" si="6"/>
        <v>0</v>
      </c>
      <c r="K11" s="193">
        <v>1160</v>
      </c>
      <c r="L11" s="194"/>
      <c r="M11" s="271" t="s">
        <v>110</v>
      </c>
      <c r="N11" s="194" t="s">
        <v>12</v>
      </c>
      <c r="O11" s="276">
        <f t="shared" si="2"/>
        <v>0</v>
      </c>
      <c r="P11" s="277"/>
    </row>
    <row r="12" spans="1:16" s="190" customFormat="1" ht="17" hidden="1" customHeight="1" x14ac:dyDescent="0.15">
      <c r="A12" s="309">
        <f t="shared" ca="1" si="1"/>
        <v>3</v>
      </c>
      <c r="B12" s="307" t="b">
        <f>B3</f>
        <v>1</v>
      </c>
      <c r="C12" s="309" t="s">
        <v>79</v>
      </c>
      <c r="D12" s="306" t="s">
        <v>79</v>
      </c>
      <c r="E12" s="310" t="s">
        <v>79</v>
      </c>
      <c r="F12" s="311" t="s">
        <v>79</v>
      </c>
      <c r="G12" s="312" t="s">
        <v>79</v>
      </c>
      <c r="H12" s="314" t="s">
        <v>79</v>
      </c>
      <c r="I12" s="312" t="s">
        <v>79</v>
      </c>
      <c r="J12" s="314" t="s">
        <v>79</v>
      </c>
      <c r="K12" s="188"/>
      <c r="L12" s="188"/>
      <c r="M12" s="232"/>
      <c r="N12" s="189"/>
      <c r="O12" s="278"/>
      <c r="P12" s="279"/>
    </row>
    <row r="13" spans="1:16" ht="17" customHeight="1" x14ac:dyDescent="0.4">
      <c r="A13" s="309" t="str">
        <f t="shared" ca="1" si="1"/>
        <v xml:space="preserve"> </v>
      </c>
      <c r="B13" s="306" t="b">
        <f t="shared" si="0"/>
        <v>0</v>
      </c>
      <c r="C13" s="309" t="s">
        <v>79</v>
      </c>
      <c r="D13" s="306" t="s">
        <v>79</v>
      </c>
      <c r="E13" s="310" t="s">
        <v>79</v>
      </c>
      <c r="F13" s="311" t="s">
        <v>79</v>
      </c>
      <c r="G13" s="312" t="s">
        <v>79</v>
      </c>
      <c r="H13" s="314" t="s">
        <v>79</v>
      </c>
      <c r="I13" s="312" t="s">
        <v>79</v>
      </c>
      <c r="J13" s="314" t="s">
        <v>79</v>
      </c>
      <c r="K13" s="174"/>
      <c r="L13" s="175"/>
      <c r="M13" s="42" t="s">
        <v>111</v>
      </c>
      <c r="N13" s="39"/>
      <c r="O13" s="276">
        <f>SUMIF(N14:N15,"借",O14:O15)-SUMIF(N14:N15,"貸",O14:O15)</f>
        <v>0</v>
      </c>
      <c r="P13" s="275"/>
    </row>
    <row r="14" spans="1:16" x14ac:dyDescent="0.4">
      <c r="A14" s="309" t="str">
        <f t="shared" ca="1" si="1"/>
        <v xml:space="preserve"> </v>
      </c>
      <c r="B14" s="306" t="b">
        <f t="shared" ref="B14:B17" si="14">O14&lt;&gt;0</f>
        <v>0</v>
      </c>
      <c r="C14" s="309" t="s">
        <v>79</v>
      </c>
      <c r="D14" s="306" t="s">
        <v>79</v>
      </c>
      <c r="E14" s="310" t="s">
        <v>79</v>
      </c>
      <c r="F14" s="311" t="s">
        <v>79</v>
      </c>
      <c r="G14" s="312" t="str">
        <f t="shared" ref="G14:G15" ca="1" si="15">IF(H14,COUNTIF(OFFSET(H14,ROW()*-1+3,,ROW()-2),TRUE)," ")</f>
        <v xml:space="preserve"> </v>
      </c>
      <c r="H14" s="314" t="b">
        <f t="shared" si="4"/>
        <v>0</v>
      </c>
      <c r="I14" s="312" t="str">
        <f t="shared" ref="I14:I15" ca="1" si="16">IF(J14,COUNTIF(OFFSET(J14,ROW()*-1+3,,ROW()-2),TRUE)," ")</f>
        <v xml:space="preserve"> </v>
      </c>
      <c r="J14" s="314" t="b">
        <f t="shared" si="6"/>
        <v>0</v>
      </c>
      <c r="K14" s="195">
        <v>1210</v>
      </c>
      <c r="L14" s="194"/>
      <c r="M14" s="272" t="s">
        <v>114</v>
      </c>
      <c r="N14" s="194" t="s">
        <v>12</v>
      </c>
      <c r="O14" s="276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77"/>
    </row>
    <row r="15" spans="1:16" ht="17" customHeight="1" x14ac:dyDescent="0.4">
      <c r="A15" s="309" t="str">
        <f t="shared" ca="1" si="1"/>
        <v xml:space="preserve"> </v>
      </c>
      <c r="B15" s="306" t="b">
        <f t="shared" si="14"/>
        <v>0</v>
      </c>
      <c r="C15" s="309" t="s">
        <v>79</v>
      </c>
      <c r="D15" s="306" t="s">
        <v>79</v>
      </c>
      <c r="E15" s="310" t="s">
        <v>79</v>
      </c>
      <c r="F15" s="311" t="s">
        <v>79</v>
      </c>
      <c r="G15" s="312" t="str">
        <f t="shared" ca="1" si="15"/>
        <v xml:space="preserve"> </v>
      </c>
      <c r="H15" s="314" t="b">
        <f t="shared" si="4"/>
        <v>0</v>
      </c>
      <c r="I15" s="312" t="str">
        <f t="shared" ca="1" si="16"/>
        <v xml:space="preserve"> </v>
      </c>
      <c r="J15" s="314" t="b">
        <f t="shared" si="6"/>
        <v>0</v>
      </c>
      <c r="K15" s="195">
        <v>1220</v>
      </c>
      <c r="L15" s="194"/>
      <c r="M15" s="272" t="s">
        <v>115</v>
      </c>
      <c r="N15" s="194" t="s">
        <v>12</v>
      </c>
      <c r="O15" s="276">
        <f t="shared" si="17"/>
        <v>0</v>
      </c>
      <c r="P15" s="277"/>
    </row>
    <row r="16" spans="1:16" s="190" customFormat="1" ht="17" hidden="1" customHeight="1" x14ac:dyDescent="0.15">
      <c r="A16" s="309" t="str">
        <f t="shared" ref="A16:A24" ca="1" si="18">IF(B16,COUNTIF(OFFSET(B16,ROW()*-1+3,,ROW()-2),TRUE)," ")</f>
        <v xml:space="preserve"> </v>
      </c>
      <c r="B16" s="306" t="b">
        <f>B13</f>
        <v>0</v>
      </c>
      <c r="C16" s="309" t="s">
        <v>79</v>
      </c>
      <c r="D16" s="306" t="s">
        <v>79</v>
      </c>
      <c r="E16" s="310" t="s">
        <v>79</v>
      </c>
      <c r="F16" s="311" t="s">
        <v>79</v>
      </c>
      <c r="G16" s="312" t="s">
        <v>79</v>
      </c>
      <c r="H16" s="314" t="s">
        <v>79</v>
      </c>
      <c r="I16" s="312" t="s">
        <v>79</v>
      </c>
      <c r="J16" s="314" t="s">
        <v>79</v>
      </c>
      <c r="K16" s="188"/>
      <c r="L16" s="188"/>
      <c r="M16" s="232"/>
      <c r="N16" s="189"/>
      <c r="O16" s="278"/>
      <c r="P16" s="279"/>
    </row>
    <row r="17" spans="1:16" ht="17" customHeight="1" x14ac:dyDescent="0.4">
      <c r="A17" s="309" t="str">
        <f t="shared" ca="1" si="18"/>
        <v xml:space="preserve"> </v>
      </c>
      <c r="B17" s="306" t="b">
        <f t="shared" si="14"/>
        <v>0</v>
      </c>
      <c r="C17" s="309" t="s">
        <v>79</v>
      </c>
      <c r="D17" s="306" t="s">
        <v>79</v>
      </c>
      <c r="E17" s="310" t="s">
        <v>79</v>
      </c>
      <c r="F17" s="311" t="s">
        <v>79</v>
      </c>
      <c r="G17" s="312" t="s">
        <v>79</v>
      </c>
      <c r="H17" s="314" t="s">
        <v>79</v>
      </c>
      <c r="I17" s="312" t="s">
        <v>79</v>
      </c>
      <c r="J17" s="314" t="s">
        <v>79</v>
      </c>
      <c r="K17" s="174"/>
      <c r="L17" s="175"/>
      <c r="M17" s="42" t="s">
        <v>116</v>
      </c>
      <c r="N17" s="39"/>
      <c r="O17" s="276">
        <f>SUMIF(N18:N28,"借",O18:O28)-SUMIF(N18:N28,"貸",O18:O28)</f>
        <v>0</v>
      </c>
      <c r="P17" s="275"/>
    </row>
    <row r="18" spans="1:16" x14ac:dyDescent="0.4">
      <c r="A18" s="309" t="str">
        <f t="shared" ca="1" si="18"/>
        <v xml:space="preserve"> </v>
      </c>
      <c r="B18" s="306" t="b">
        <f t="shared" ref="B18:B24" si="19">O18&lt;&gt;0</f>
        <v>0</v>
      </c>
      <c r="C18" s="309" t="s">
        <v>79</v>
      </c>
      <c r="D18" s="306" t="s">
        <v>79</v>
      </c>
      <c r="E18" s="310" t="s">
        <v>79</v>
      </c>
      <c r="F18" s="311" t="s">
        <v>79</v>
      </c>
      <c r="G18" s="312" t="str">
        <f t="shared" ref="G18:G24" ca="1" si="20">IF(H18,COUNTIF(OFFSET(H18,ROW()*-1+3,,ROW()-2),TRUE)," ")</f>
        <v xml:space="preserve"> </v>
      </c>
      <c r="H18" s="314" t="b">
        <f t="shared" ref="H18:H24" si="21">AND(N18="借",O18&lt;&gt;0)</f>
        <v>0</v>
      </c>
      <c r="I18" s="312" t="str">
        <f t="shared" ref="I18:I24" ca="1" si="22">IF(J18,COUNTIF(OFFSET(J18,ROW()*-1+3,,ROW()-2),TRUE)," ")</f>
        <v xml:space="preserve"> </v>
      </c>
      <c r="J18" s="314" t="b">
        <f t="shared" ref="J18:J24" si="23">AND(N18="貸",O18&lt;&gt;0)</f>
        <v>0</v>
      </c>
      <c r="K18" s="195">
        <v>1310</v>
      </c>
      <c r="L18" s="194"/>
      <c r="M18" s="272" t="s">
        <v>117</v>
      </c>
      <c r="N18" s="194" t="s">
        <v>12</v>
      </c>
      <c r="O18" s="276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77"/>
    </row>
    <row r="19" spans="1:16" x14ac:dyDescent="0.4">
      <c r="A19" s="309" t="str">
        <f t="shared" ca="1" si="18"/>
        <v xml:space="preserve"> </v>
      </c>
      <c r="B19" s="306" t="b">
        <f t="shared" si="19"/>
        <v>0</v>
      </c>
      <c r="C19" s="309" t="s">
        <v>79</v>
      </c>
      <c r="D19" s="306" t="s">
        <v>79</v>
      </c>
      <c r="E19" s="310" t="s">
        <v>79</v>
      </c>
      <c r="F19" s="311" t="s">
        <v>79</v>
      </c>
      <c r="G19" s="312" t="str">
        <f t="shared" ca="1" si="20"/>
        <v xml:space="preserve"> </v>
      </c>
      <c r="H19" s="314" t="b">
        <f t="shared" si="21"/>
        <v>0</v>
      </c>
      <c r="I19" s="312" t="str">
        <f t="shared" ca="1" si="22"/>
        <v xml:space="preserve"> </v>
      </c>
      <c r="J19" s="314" t="b">
        <f t="shared" si="23"/>
        <v>0</v>
      </c>
      <c r="K19" s="195">
        <v>1320</v>
      </c>
      <c r="L19" s="194"/>
      <c r="M19" s="273" t="s">
        <v>118</v>
      </c>
      <c r="N19" s="194" t="s">
        <v>12</v>
      </c>
      <c r="O19" s="276">
        <f t="shared" si="24"/>
        <v>0</v>
      </c>
      <c r="P19" s="277"/>
    </row>
    <row r="20" spans="1:16" x14ac:dyDescent="0.4">
      <c r="A20" s="309" t="str">
        <f t="shared" ca="1" si="18"/>
        <v xml:space="preserve"> </v>
      </c>
      <c r="B20" s="306" t="b">
        <f t="shared" si="19"/>
        <v>0</v>
      </c>
      <c r="C20" s="309" t="s">
        <v>79</v>
      </c>
      <c r="D20" s="306" t="s">
        <v>79</v>
      </c>
      <c r="E20" s="310" t="s">
        <v>79</v>
      </c>
      <c r="F20" s="311" t="s">
        <v>79</v>
      </c>
      <c r="G20" s="312" t="str">
        <f t="shared" ca="1" si="20"/>
        <v xml:space="preserve"> </v>
      </c>
      <c r="H20" s="314" t="b">
        <f t="shared" si="21"/>
        <v>0</v>
      </c>
      <c r="I20" s="312" t="str">
        <f t="shared" ca="1" si="22"/>
        <v xml:space="preserve"> </v>
      </c>
      <c r="J20" s="314" t="b">
        <f t="shared" si="23"/>
        <v>0</v>
      </c>
      <c r="K20" s="195">
        <v>1325</v>
      </c>
      <c r="L20" s="194"/>
      <c r="M20" s="294" t="s">
        <v>119</v>
      </c>
      <c r="N20" s="194" t="s">
        <v>13</v>
      </c>
      <c r="O20" s="276">
        <f t="shared" si="24"/>
        <v>0</v>
      </c>
      <c r="P20" s="277"/>
    </row>
    <row r="21" spans="1:16" x14ac:dyDescent="0.4">
      <c r="A21" s="309" t="str">
        <f t="shared" ca="1" si="18"/>
        <v xml:space="preserve"> </v>
      </c>
      <c r="B21" s="306" t="b">
        <f t="shared" si="19"/>
        <v>0</v>
      </c>
      <c r="C21" s="309" t="s">
        <v>79</v>
      </c>
      <c r="D21" s="306" t="s">
        <v>79</v>
      </c>
      <c r="E21" s="310" t="s">
        <v>79</v>
      </c>
      <c r="F21" s="311" t="s">
        <v>79</v>
      </c>
      <c r="G21" s="312" t="str">
        <f t="shared" ca="1" si="20"/>
        <v xml:space="preserve"> </v>
      </c>
      <c r="H21" s="314" t="b">
        <f t="shared" si="21"/>
        <v>0</v>
      </c>
      <c r="I21" s="312" t="str">
        <f t="shared" ca="1" si="22"/>
        <v xml:space="preserve"> </v>
      </c>
      <c r="J21" s="314" t="b">
        <f t="shared" si="23"/>
        <v>0</v>
      </c>
      <c r="K21" s="195">
        <v>1330</v>
      </c>
      <c r="L21" s="194" t="s">
        <v>194</v>
      </c>
      <c r="M21" s="272" t="s">
        <v>120</v>
      </c>
      <c r="N21" s="194" t="s">
        <v>12</v>
      </c>
      <c r="O21" s="276">
        <f t="shared" si="24"/>
        <v>0</v>
      </c>
      <c r="P21" s="277"/>
    </row>
    <row r="22" spans="1:16" x14ac:dyDescent="0.4">
      <c r="A22" s="309" t="str">
        <f t="shared" ca="1" si="18"/>
        <v xml:space="preserve"> </v>
      </c>
      <c r="B22" s="306" t="b">
        <f t="shared" si="19"/>
        <v>0</v>
      </c>
      <c r="C22" s="309" t="s">
        <v>79</v>
      </c>
      <c r="D22" s="306" t="s">
        <v>79</v>
      </c>
      <c r="E22" s="310" t="s">
        <v>79</v>
      </c>
      <c r="F22" s="311" t="s">
        <v>79</v>
      </c>
      <c r="G22" s="312" t="str">
        <f t="shared" ca="1" si="20"/>
        <v xml:space="preserve"> </v>
      </c>
      <c r="H22" s="314" t="b">
        <f t="shared" si="21"/>
        <v>0</v>
      </c>
      <c r="I22" s="312" t="str">
        <f t="shared" ca="1" si="22"/>
        <v xml:space="preserve"> </v>
      </c>
      <c r="J22" s="314" t="b">
        <f t="shared" si="23"/>
        <v>0</v>
      </c>
      <c r="K22" s="195">
        <v>1335</v>
      </c>
      <c r="L22" s="194" t="s">
        <v>210</v>
      </c>
      <c r="M22" s="294" t="s">
        <v>121</v>
      </c>
      <c r="N22" s="194" t="s">
        <v>13</v>
      </c>
      <c r="O22" s="276">
        <f t="shared" si="24"/>
        <v>0</v>
      </c>
      <c r="P22" s="277"/>
    </row>
    <row r="23" spans="1:16" x14ac:dyDescent="0.4">
      <c r="A23" s="309" t="str">
        <f t="shared" ca="1" si="18"/>
        <v xml:space="preserve"> </v>
      </c>
      <c r="B23" s="306" t="b">
        <f t="shared" si="19"/>
        <v>0</v>
      </c>
      <c r="C23" s="309" t="s">
        <v>79</v>
      </c>
      <c r="D23" s="306" t="s">
        <v>79</v>
      </c>
      <c r="E23" s="310" t="s">
        <v>79</v>
      </c>
      <c r="F23" s="311" t="s">
        <v>79</v>
      </c>
      <c r="G23" s="312" t="str">
        <f t="shared" ca="1" si="20"/>
        <v xml:space="preserve"> </v>
      </c>
      <c r="H23" s="314" t="b">
        <f t="shared" si="21"/>
        <v>0</v>
      </c>
      <c r="I23" s="312" t="str">
        <f t="shared" ca="1" si="22"/>
        <v xml:space="preserve"> </v>
      </c>
      <c r="J23" s="314" t="b">
        <f t="shared" si="23"/>
        <v>0</v>
      </c>
      <c r="K23" s="195">
        <v>1340</v>
      </c>
      <c r="L23" s="194"/>
      <c r="M23" s="272" t="s">
        <v>122</v>
      </c>
      <c r="N23" s="194" t="s">
        <v>12</v>
      </c>
      <c r="O23" s="276">
        <f t="shared" si="24"/>
        <v>0</v>
      </c>
      <c r="P23" s="277"/>
    </row>
    <row r="24" spans="1:16" x14ac:dyDescent="0.4">
      <c r="A24" s="309" t="str">
        <f t="shared" ca="1" si="18"/>
        <v xml:space="preserve"> </v>
      </c>
      <c r="B24" s="306" t="b">
        <f t="shared" si="19"/>
        <v>0</v>
      </c>
      <c r="C24" s="309" t="s">
        <v>79</v>
      </c>
      <c r="D24" s="306" t="s">
        <v>79</v>
      </c>
      <c r="E24" s="310" t="s">
        <v>79</v>
      </c>
      <c r="F24" s="311" t="s">
        <v>79</v>
      </c>
      <c r="G24" s="312" t="str">
        <f t="shared" ca="1" si="20"/>
        <v xml:space="preserve"> </v>
      </c>
      <c r="H24" s="314" t="b">
        <f t="shared" si="21"/>
        <v>0</v>
      </c>
      <c r="I24" s="312" t="str">
        <f t="shared" ca="1" si="22"/>
        <v xml:space="preserve"> </v>
      </c>
      <c r="J24" s="314" t="b">
        <f t="shared" si="23"/>
        <v>0</v>
      </c>
      <c r="K24" s="195">
        <v>1345</v>
      </c>
      <c r="L24" s="194"/>
      <c r="M24" s="294" t="s">
        <v>123</v>
      </c>
      <c r="N24" s="194" t="s">
        <v>13</v>
      </c>
      <c r="O24" s="276">
        <f t="shared" si="24"/>
        <v>0</v>
      </c>
      <c r="P24" s="277"/>
    </row>
    <row r="25" spans="1:16" x14ac:dyDescent="0.4">
      <c r="A25" s="309" t="str">
        <f t="shared" ref="A25:A28" ca="1" si="25">IF(B25,COUNTIF(OFFSET(B25,ROW()*-1+3,,ROW()-2),TRUE)," ")</f>
        <v xml:space="preserve"> </v>
      </c>
      <c r="B25" s="306" t="b">
        <f t="shared" ref="B25:B30" si="26">O25&lt;&gt;0</f>
        <v>0</v>
      </c>
      <c r="C25" s="309" t="s">
        <v>79</v>
      </c>
      <c r="D25" s="306" t="s">
        <v>79</v>
      </c>
      <c r="E25" s="310" t="s">
        <v>79</v>
      </c>
      <c r="F25" s="311" t="s">
        <v>79</v>
      </c>
      <c r="G25" s="312" t="str">
        <f t="shared" ref="G25:G28" ca="1" si="27">IF(H25,COUNTIF(OFFSET(H25,ROW()*-1+3,,ROW()-2),TRUE)," ")</f>
        <v xml:space="preserve"> </v>
      </c>
      <c r="H25" s="314" t="b">
        <f t="shared" ref="H25:H28" si="28">AND(N25="借",O25&lt;&gt;0)</f>
        <v>0</v>
      </c>
      <c r="I25" s="312" t="str">
        <f t="shared" ref="I25:I28" ca="1" si="29">IF(J25,COUNTIF(OFFSET(J25,ROW()*-1+3,,ROW()-2),TRUE)," ")</f>
        <v xml:space="preserve"> </v>
      </c>
      <c r="J25" s="314" t="b">
        <f t="shared" ref="J25:J28" si="30">AND(N25="貸",O25&lt;&gt;0)</f>
        <v>0</v>
      </c>
      <c r="K25" s="195">
        <v>1350</v>
      </c>
      <c r="L25" s="194" t="s">
        <v>210</v>
      </c>
      <c r="M25" s="272" t="s">
        <v>124</v>
      </c>
      <c r="N25" s="194" t="s">
        <v>12</v>
      </c>
      <c r="O25" s="276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77"/>
    </row>
    <row r="26" spans="1:16" x14ac:dyDescent="0.4">
      <c r="A26" s="309" t="str">
        <f t="shared" ca="1" si="25"/>
        <v xml:space="preserve"> </v>
      </c>
      <c r="B26" s="306" t="b">
        <f t="shared" si="26"/>
        <v>0</v>
      </c>
      <c r="C26" s="309" t="s">
        <v>79</v>
      </c>
      <c r="D26" s="306" t="s">
        <v>79</v>
      </c>
      <c r="E26" s="310" t="s">
        <v>79</v>
      </c>
      <c r="F26" s="311" t="s">
        <v>79</v>
      </c>
      <c r="G26" s="312" t="str">
        <f t="shared" ca="1" si="27"/>
        <v xml:space="preserve"> </v>
      </c>
      <c r="H26" s="314" t="b">
        <f t="shared" si="28"/>
        <v>0</v>
      </c>
      <c r="I26" s="312" t="str">
        <f t="shared" ca="1" si="29"/>
        <v xml:space="preserve"> </v>
      </c>
      <c r="J26" s="314" t="b">
        <f t="shared" si="30"/>
        <v>0</v>
      </c>
      <c r="K26" s="195">
        <v>1355</v>
      </c>
      <c r="L26" s="194" t="s">
        <v>210</v>
      </c>
      <c r="M26" s="294" t="s">
        <v>125</v>
      </c>
      <c r="N26" s="194" t="s">
        <v>13</v>
      </c>
      <c r="O26" s="276">
        <f t="shared" si="31"/>
        <v>0</v>
      </c>
      <c r="P26" s="277"/>
    </row>
    <row r="27" spans="1:16" x14ac:dyDescent="0.4">
      <c r="A27" s="309" t="str">
        <f t="shared" ca="1" si="25"/>
        <v xml:space="preserve"> </v>
      </c>
      <c r="B27" s="306" t="b">
        <f t="shared" si="26"/>
        <v>0</v>
      </c>
      <c r="C27" s="309" t="s">
        <v>79</v>
      </c>
      <c r="D27" s="306" t="s">
        <v>79</v>
      </c>
      <c r="E27" s="310" t="s">
        <v>79</v>
      </c>
      <c r="F27" s="311" t="s">
        <v>79</v>
      </c>
      <c r="G27" s="312" t="str">
        <f t="shared" ca="1" si="27"/>
        <v xml:space="preserve"> </v>
      </c>
      <c r="H27" s="314" t="b">
        <f t="shared" si="28"/>
        <v>0</v>
      </c>
      <c r="I27" s="312" t="str">
        <f t="shared" ca="1" si="29"/>
        <v xml:space="preserve"> </v>
      </c>
      <c r="J27" s="314" t="b">
        <f t="shared" si="30"/>
        <v>0</v>
      </c>
      <c r="K27" s="195">
        <v>1360</v>
      </c>
      <c r="L27" s="194"/>
      <c r="M27" s="272" t="s">
        <v>126</v>
      </c>
      <c r="N27" s="194" t="s">
        <v>12</v>
      </c>
      <c r="O27" s="276">
        <f t="shared" si="31"/>
        <v>0</v>
      </c>
      <c r="P27" s="277"/>
    </row>
    <row r="28" spans="1:16" ht="17" customHeight="1" x14ac:dyDescent="0.4">
      <c r="A28" s="309" t="str">
        <f t="shared" ca="1" si="25"/>
        <v xml:space="preserve"> </v>
      </c>
      <c r="B28" s="306" t="b">
        <f t="shared" si="26"/>
        <v>0</v>
      </c>
      <c r="C28" s="309" t="s">
        <v>79</v>
      </c>
      <c r="D28" s="306" t="s">
        <v>79</v>
      </c>
      <c r="E28" s="310" t="s">
        <v>79</v>
      </c>
      <c r="F28" s="311" t="s">
        <v>79</v>
      </c>
      <c r="G28" s="312" t="str">
        <f t="shared" ca="1" si="27"/>
        <v xml:space="preserve"> </v>
      </c>
      <c r="H28" s="314" t="b">
        <f t="shared" si="28"/>
        <v>0</v>
      </c>
      <c r="I28" s="312" t="str">
        <f t="shared" ca="1" si="29"/>
        <v xml:space="preserve"> </v>
      </c>
      <c r="J28" s="314" t="b">
        <f t="shared" si="30"/>
        <v>0</v>
      </c>
      <c r="K28" s="195">
        <v>1365</v>
      </c>
      <c r="L28" s="194"/>
      <c r="M28" s="294" t="s">
        <v>127</v>
      </c>
      <c r="N28" s="194" t="s">
        <v>13</v>
      </c>
      <c r="O28" s="276">
        <f t="shared" si="31"/>
        <v>0</v>
      </c>
      <c r="P28" s="277"/>
    </row>
    <row r="29" spans="1:16" s="190" customFormat="1" ht="17" hidden="1" customHeight="1" x14ac:dyDescent="0.15">
      <c r="A29" s="309" t="str">
        <f t="shared" ref="A29:A32" ca="1" si="32">IF(B29,COUNTIF(OFFSET(B29,ROW()*-1+3,,ROW()-2),TRUE)," ")</f>
        <v xml:space="preserve"> </v>
      </c>
      <c r="B29" s="306" t="b">
        <f>B17</f>
        <v>0</v>
      </c>
      <c r="C29" s="309" t="s">
        <v>79</v>
      </c>
      <c r="D29" s="306" t="s">
        <v>79</v>
      </c>
      <c r="E29" s="310" t="s">
        <v>79</v>
      </c>
      <c r="F29" s="311" t="s">
        <v>79</v>
      </c>
      <c r="G29" s="312" t="s">
        <v>79</v>
      </c>
      <c r="H29" s="314" t="s">
        <v>79</v>
      </c>
      <c r="I29" s="312" t="s">
        <v>79</v>
      </c>
      <c r="J29" s="314" t="s">
        <v>79</v>
      </c>
      <c r="K29" s="188"/>
      <c r="L29" s="188"/>
      <c r="M29" s="232"/>
      <c r="N29" s="189"/>
      <c r="O29" s="278"/>
      <c r="P29" s="279"/>
    </row>
    <row r="30" spans="1:16" ht="17" customHeight="1" x14ac:dyDescent="0.4">
      <c r="A30" s="309">
        <f t="shared" ca="1" si="32"/>
        <v>4</v>
      </c>
      <c r="B30" s="306" t="b">
        <f t="shared" si="26"/>
        <v>1</v>
      </c>
      <c r="C30" s="309" t="s">
        <v>79</v>
      </c>
      <c r="D30" s="306" t="s">
        <v>79</v>
      </c>
      <c r="E30" s="310" t="s">
        <v>79</v>
      </c>
      <c r="F30" s="311" t="s">
        <v>79</v>
      </c>
      <c r="G30" s="312" t="s">
        <v>79</v>
      </c>
      <c r="H30" s="314" t="s">
        <v>79</v>
      </c>
      <c r="I30" s="312" t="s">
        <v>79</v>
      </c>
      <c r="J30" s="314" t="s">
        <v>79</v>
      </c>
      <c r="K30" s="174"/>
      <c r="L30" s="175"/>
      <c r="M30" s="42" t="s">
        <v>128</v>
      </c>
      <c r="N30" s="39"/>
      <c r="O30" s="276">
        <f>SUMIF(N31:N32,"借",O31:O32)-SUMIF(N31:N32,"貸",O31:O32)</f>
        <v>100000</v>
      </c>
      <c r="P30" s="275"/>
    </row>
    <row r="31" spans="1:16" x14ac:dyDescent="0.4">
      <c r="A31" s="309">
        <f t="shared" ca="1" si="32"/>
        <v>5</v>
      </c>
      <c r="B31" s="306" t="b">
        <f t="shared" ref="B31:B32" si="33">O31&lt;&gt;0</f>
        <v>1</v>
      </c>
      <c r="C31" s="309" t="s">
        <v>79</v>
      </c>
      <c r="D31" s="306" t="s">
        <v>79</v>
      </c>
      <c r="E31" s="310" t="s">
        <v>79</v>
      </c>
      <c r="F31" s="311" t="s">
        <v>79</v>
      </c>
      <c r="G31" s="312">
        <f t="shared" ref="G31:G32" ca="1" si="34">IF(H31,COUNTIF(OFFSET(H31,ROW()*-1+3,,ROW()-2),TRUE)," ")</f>
        <v>2</v>
      </c>
      <c r="H31" s="314" t="b">
        <f t="shared" ref="H31:H32" si="35">AND(N31="借",O31&lt;&gt;0)</f>
        <v>1</v>
      </c>
      <c r="I31" s="312" t="str">
        <f t="shared" ref="I31:I32" ca="1" si="36">IF(J31,COUNTIF(OFFSET(J31,ROW()*-1+3,,ROW()-2),TRUE)," ")</f>
        <v xml:space="preserve"> </v>
      </c>
      <c r="J31" s="314" t="b">
        <f t="shared" ref="J31:J32" si="37">AND(N31="貸",O31&lt;&gt;0)</f>
        <v>0</v>
      </c>
      <c r="K31" s="195">
        <v>1410</v>
      </c>
      <c r="L31" s="194" t="s">
        <v>194</v>
      </c>
      <c r="M31" s="272" t="s">
        <v>129</v>
      </c>
      <c r="N31" s="194" t="s">
        <v>12</v>
      </c>
      <c r="O31" s="276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100000</v>
      </c>
      <c r="P31" s="277"/>
    </row>
    <row r="32" spans="1:16" ht="17" customHeight="1" x14ac:dyDescent="0.4">
      <c r="A32" s="309" t="str">
        <f t="shared" ca="1" si="32"/>
        <v xml:space="preserve"> </v>
      </c>
      <c r="B32" s="306" t="b">
        <f t="shared" si="33"/>
        <v>0</v>
      </c>
      <c r="C32" s="309" t="s">
        <v>79</v>
      </c>
      <c r="D32" s="306" t="s">
        <v>79</v>
      </c>
      <c r="E32" s="310" t="s">
        <v>79</v>
      </c>
      <c r="F32" s="311" t="s">
        <v>79</v>
      </c>
      <c r="G32" s="312" t="str">
        <f t="shared" ca="1" si="34"/>
        <v xml:space="preserve"> </v>
      </c>
      <c r="H32" s="314" t="b">
        <f t="shared" si="35"/>
        <v>0</v>
      </c>
      <c r="I32" s="312" t="str">
        <f t="shared" ca="1" si="36"/>
        <v xml:space="preserve"> </v>
      </c>
      <c r="J32" s="314" t="b">
        <f t="shared" si="37"/>
        <v>0</v>
      </c>
      <c r="K32" s="195">
        <v>1420</v>
      </c>
      <c r="L32" s="194"/>
      <c r="M32" s="272" t="s">
        <v>130</v>
      </c>
      <c r="N32" s="194" t="s">
        <v>13</v>
      </c>
      <c r="O32" s="276">
        <f t="shared" si="38"/>
        <v>0</v>
      </c>
      <c r="P32" s="277"/>
    </row>
    <row r="33" spans="1:16" s="190" customFormat="1" ht="17" hidden="1" customHeight="1" x14ac:dyDescent="0.15">
      <c r="A33" s="309">
        <f t="shared" ref="A33" ca="1" si="39">IF(B33,COUNTIF(OFFSET(B33,ROW()*-1+3,,ROW()-2),TRUE)," ")</f>
        <v>6</v>
      </c>
      <c r="B33" s="306" t="b">
        <f>B30</f>
        <v>1</v>
      </c>
      <c r="C33" s="309" t="s">
        <v>79</v>
      </c>
      <c r="D33" s="306" t="s">
        <v>79</v>
      </c>
      <c r="E33" s="310" t="s">
        <v>79</v>
      </c>
      <c r="F33" s="311" t="s">
        <v>79</v>
      </c>
      <c r="G33" s="312" t="s">
        <v>79</v>
      </c>
      <c r="H33" s="314" t="s">
        <v>79</v>
      </c>
      <c r="I33" s="312" t="s">
        <v>79</v>
      </c>
      <c r="J33" s="314" t="s">
        <v>79</v>
      </c>
      <c r="K33" s="188"/>
      <c r="L33" s="188"/>
      <c r="M33" s="232"/>
      <c r="N33" s="189"/>
      <c r="O33" s="278"/>
      <c r="P33" s="279"/>
    </row>
    <row r="34" spans="1:16" ht="17" customHeight="1" thickBot="1" x14ac:dyDescent="0.45">
      <c r="A34" s="315">
        <f>MAX($B$1,$D$1)</f>
        <v>8</v>
      </c>
      <c r="B34" s="306" t="b">
        <f>O34&lt;&gt;0</f>
        <v>1</v>
      </c>
      <c r="C34" s="309" t="s">
        <v>79</v>
      </c>
      <c r="D34" s="306" t="s">
        <v>79</v>
      </c>
      <c r="E34" s="310" t="s">
        <v>79</v>
      </c>
      <c r="F34" s="311" t="s">
        <v>79</v>
      </c>
      <c r="G34" s="312" t="s">
        <v>79</v>
      </c>
      <c r="H34" s="314" t="s">
        <v>79</v>
      </c>
      <c r="I34" s="312" t="s">
        <v>79</v>
      </c>
      <c r="J34" s="314" t="s">
        <v>79</v>
      </c>
      <c r="K34" s="182"/>
      <c r="L34" s="182"/>
      <c r="M34" s="233" t="s">
        <v>206</v>
      </c>
      <c r="N34" s="183"/>
      <c r="O34" s="276">
        <f>O3+O13+O17+O30</f>
        <v>1455955</v>
      </c>
      <c r="P34" s="277"/>
    </row>
    <row r="35" spans="1:16" x14ac:dyDescent="0.4">
      <c r="A35" s="309" t="s">
        <v>79</v>
      </c>
      <c r="B35" s="306" t="s">
        <v>79</v>
      </c>
      <c r="C35" s="309">
        <f ca="1">IF(D35,COUNTIF(OFFSET(D35,ROW()*-1+3,,ROW()-2),TRUE)," ")</f>
        <v>1</v>
      </c>
      <c r="D35" s="306" t="b">
        <f>O35&lt;&gt;0</f>
        <v>1</v>
      </c>
      <c r="E35" s="310" t="s">
        <v>79</v>
      </c>
      <c r="F35" s="311" t="s">
        <v>79</v>
      </c>
      <c r="G35" s="312" t="s">
        <v>79</v>
      </c>
      <c r="H35" s="314" t="s">
        <v>79</v>
      </c>
      <c r="I35" s="312" t="s">
        <v>79</v>
      </c>
      <c r="J35" s="314" t="s">
        <v>79</v>
      </c>
      <c r="L35" s="175"/>
      <c r="M35" s="170" t="s">
        <v>203</v>
      </c>
      <c r="O35" s="276">
        <f>O36+O47+O51</f>
        <v>5955</v>
      </c>
      <c r="P35" s="277"/>
    </row>
    <row r="36" spans="1:16" x14ac:dyDescent="0.4">
      <c r="A36" s="309" t="s">
        <v>79</v>
      </c>
      <c r="B36" s="306" t="s">
        <v>79</v>
      </c>
      <c r="C36" s="309">
        <f ca="1">IF(D36,COUNTIF(OFFSET(D36,ROW()*-1+3,,ROW()-2),TRUE)," ")</f>
        <v>2</v>
      </c>
      <c r="D36" s="306" t="b">
        <f>O36&lt;&gt;0</f>
        <v>1</v>
      </c>
      <c r="E36" s="310" t="s">
        <v>79</v>
      </c>
      <c r="F36" s="311" t="s">
        <v>79</v>
      </c>
      <c r="G36" s="312" t="s">
        <v>79</v>
      </c>
      <c r="H36" s="314" t="s">
        <v>79</v>
      </c>
      <c r="I36" s="312" t="s">
        <v>79</v>
      </c>
      <c r="J36" s="314" t="s">
        <v>79</v>
      </c>
      <c r="L36" s="175"/>
      <c r="M36" s="170" t="s">
        <v>73</v>
      </c>
      <c r="O36" s="276">
        <f>SUMIF(N37:N45,"貸",O37:O45)-SUMIF(N37:N45,"借",O37:O45)</f>
        <v>5955</v>
      </c>
      <c r="P36" s="277"/>
    </row>
    <row r="37" spans="1:16" x14ac:dyDescent="0.4">
      <c r="A37" s="309" t="s">
        <v>79</v>
      </c>
      <c r="B37" s="306" t="s">
        <v>79</v>
      </c>
      <c r="C37" s="309" t="str">
        <f t="shared" ref="C37:C59" ca="1" si="40">IF(D37,COUNTIF(OFFSET(D37,ROW()*-1+3,,ROW()-2),TRUE)," ")</f>
        <v xml:space="preserve"> </v>
      </c>
      <c r="D37" s="306" t="b">
        <f>O37&lt;&gt;0</f>
        <v>0</v>
      </c>
      <c r="E37" s="310" t="s">
        <v>79</v>
      </c>
      <c r="F37" s="311" t="s">
        <v>79</v>
      </c>
      <c r="G37" s="312" t="str">
        <f ca="1">IF(H37,COUNTIF(OFFSET(H37,ROW()*-1+3,,ROW()-2),TRUE)," ")</f>
        <v xml:space="preserve"> </v>
      </c>
      <c r="H37" s="314" t="b">
        <f t="shared" ref="H37:H49" si="41">AND(N37="借",O37&lt;&gt;0)</f>
        <v>0</v>
      </c>
      <c r="I37" s="312" t="str">
        <f t="shared" ref="I37:I45" ca="1" si="42">IF(J37,COUNTIF(OFFSET(J37,ROW()*-1+3,,ROW()-2),TRUE)," ")</f>
        <v xml:space="preserve"> </v>
      </c>
      <c r="J37" s="314" t="b">
        <f t="shared" ref="J37:J49" si="43">AND(N37="貸",O37&lt;&gt;0)</f>
        <v>0</v>
      </c>
      <c r="K37" s="195">
        <v>2110</v>
      </c>
      <c r="L37" s="194"/>
      <c r="M37" s="177" t="s">
        <v>131</v>
      </c>
      <c r="N37" s="194" t="s">
        <v>13</v>
      </c>
      <c r="O37" s="276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77"/>
    </row>
    <row r="38" spans="1:16" x14ac:dyDescent="0.4">
      <c r="A38" s="309" t="s">
        <v>79</v>
      </c>
      <c r="B38" s="306" t="s">
        <v>79</v>
      </c>
      <c r="C38" s="309" t="str">
        <f t="shared" ca="1" si="40"/>
        <v xml:space="preserve"> </v>
      </c>
      <c r="D38" s="306" t="b">
        <f t="shared" ref="D38:D45" si="45">O38&lt;&gt;0</f>
        <v>0</v>
      </c>
      <c r="E38" s="310" t="s">
        <v>79</v>
      </c>
      <c r="F38" s="311" t="s">
        <v>79</v>
      </c>
      <c r="G38" s="312" t="str">
        <f t="shared" ref="G38:G45" ca="1" si="46">IF(H38,COUNTIF(OFFSET(H38,ROW()*-1+3,,ROW()-2),TRUE)," ")</f>
        <v xml:space="preserve"> </v>
      </c>
      <c r="H38" s="314" t="b">
        <f t="shared" si="41"/>
        <v>0</v>
      </c>
      <c r="I38" s="312" t="str">
        <f t="shared" ca="1" si="42"/>
        <v xml:space="preserve"> </v>
      </c>
      <c r="J38" s="314" t="b">
        <f t="shared" si="43"/>
        <v>0</v>
      </c>
      <c r="K38" s="195">
        <v>2120</v>
      </c>
      <c r="L38" s="194" t="s">
        <v>194</v>
      </c>
      <c r="M38" s="177" t="s">
        <v>132</v>
      </c>
      <c r="N38" s="194" t="s">
        <v>13</v>
      </c>
      <c r="O38" s="276">
        <f t="shared" si="44"/>
        <v>0</v>
      </c>
      <c r="P38" s="277"/>
    </row>
    <row r="39" spans="1:16" x14ac:dyDescent="0.4">
      <c r="A39" s="309" t="s">
        <v>79</v>
      </c>
      <c r="B39" s="306" t="s">
        <v>79</v>
      </c>
      <c r="C39" s="309" t="str">
        <f t="shared" ca="1" si="40"/>
        <v xml:space="preserve"> </v>
      </c>
      <c r="D39" s="306" t="b">
        <f t="shared" si="45"/>
        <v>0</v>
      </c>
      <c r="E39" s="310" t="s">
        <v>79</v>
      </c>
      <c r="F39" s="311" t="s">
        <v>79</v>
      </c>
      <c r="G39" s="312" t="str">
        <f t="shared" ca="1" si="46"/>
        <v xml:space="preserve"> </v>
      </c>
      <c r="H39" s="314" t="b">
        <f t="shared" si="41"/>
        <v>0</v>
      </c>
      <c r="I39" s="312" t="str">
        <f t="shared" ca="1" si="42"/>
        <v xml:space="preserve"> </v>
      </c>
      <c r="J39" s="314" t="b">
        <f t="shared" si="43"/>
        <v>0</v>
      </c>
      <c r="K39" s="195">
        <v>2130</v>
      </c>
      <c r="L39" s="194"/>
      <c r="M39" s="177" t="s">
        <v>133</v>
      </c>
      <c r="N39" s="194" t="s">
        <v>13</v>
      </c>
      <c r="O39" s="276">
        <f t="shared" si="44"/>
        <v>0</v>
      </c>
      <c r="P39" s="277"/>
    </row>
    <row r="40" spans="1:16" x14ac:dyDescent="0.4">
      <c r="A40" s="309" t="s">
        <v>79</v>
      </c>
      <c r="B40" s="306" t="s">
        <v>79</v>
      </c>
      <c r="C40" s="309" t="str">
        <f t="shared" ca="1" si="40"/>
        <v xml:space="preserve"> </v>
      </c>
      <c r="D40" s="306" t="b">
        <f t="shared" si="45"/>
        <v>0</v>
      </c>
      <c r="E40" s="310" t="s">
        <v>79</v>
      </c>
      <c r="F40" s="311" t="s">
        <v>79</v>
      </c>
      <c r="G40" s="312" t="str">
        <f t="shared" ca="1" si="46"/>
        <v xml:space="preserve"> </v>
      </c>
      <c r="H40" s="314" t="b">
        <f t="shared" si="41"/>
        <v>0</v>
      </c>
      <c r="I40" s="312" t="str">
        <f t="shared" ca="1" si="42"/>
        <v xml:space="preserve"> </v>
      </c>
      <c r="J40" s="314" t="b">
        <f t="shared" si="43"/>
        <v>0</v>
      </c>
      <c r="K40" s="195">
        <v>2140</v>
      </c>
      <c r="L40" s="194" t="s">
        <v>210</v>
      </c>
      <c r="M40" s="177" t="s">
        <v>134</v>
      </c>
      <c r="N40" s="194" t="s">
        <v>13</v>
      </c>
      <c r="O40" s="276">
        <f t="shared" si="44"/>
        <v>0</v>
      </c>
      <c r="P40" s="277"/>
    </row>
    <row r="41" spans="1:16" x14ac:dyDescent="0.4">
      <c r="A41" s="309" t="s">
        <v>79</v>
      </c>
      <c r="B41" s="306" t="s">
        <v>79</v>
      </c>
      <c r="C41" s="309">
        <f t="shared" ref="C41:C44" ca="1" si="47">IF(D41,COUNTIF(OFFSET(D41,ROW()*-1+3,,ROW()-2),TRUE)," ")</f>
        <v>3</v>
      </c>
      <c r="D41" s="306" t="b">
        <f t="shared" ref="D41:D44" si="48">O41&lt;&gt;0</f>
        <v>1</v>
      </c>
      <c r="E41" s="310" t="s">
        <v>79</v>
      </c>
      <c r="F41" s="311" t="s">
        <v>79</v>
      </c>
      <c r="G41" s="312" t="str">
        <f t="shared" ref="G41:G44" ca="1" si="49">IF(H41,COUNTIF(OFFSET(H41,ROW()*-1+3,,ROW()-2),TRUE)," ")</f>
        <v xml:space="preserve"> </v>
      </c>
      <c r="H41" s="314" t="b">
        <f t="shared" ref="H41:H44" si="50">AND(N41="借",O41&lt;&gt;0)</f>
        <v>0</v>
      </c>
      <c r="I41" s="312">
        <f t="shared" ref="I41:I44" ca="1" si="51">IF(J41,COUNTIF(OFFSET(J41,ROW()*-1+3,,ROW()-2),TRUE)," ")</f>
        <v>1</v>
      </c>
      <c r="J41" s="314" t="b">
        <f t="shared" ref="J41:J44" si="52">AND(N41="貸",O41&lt;&gt;0)</f>
        <v>1</v>
      </c>
      <c r="K41" s="195">
        <v>21401</v>
      </c>
      <c r="L41" s="194" t="s">
        <v>210</v>
      </c>
      <c r="M41" s="177" t="s">
        <v>218</v>
      </c>
      <c r="N41" s="194" t="s">
        <v>13</v>
      </c>
      <c r="O41" s="276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955</v>
      </c>
      <c r="P41" s="277"/>
    </row>
    <row r="42" spans="1:16" x14ac:dyDescent="0.4">
      <c r="A42" s="309" t="s">
        <v>79</v>
      </c>
      <c r="B42" s="306" t="s">
        <v>79</v>
      </c>
      <c r="C42" s="309" t="str">
        <f t="shared" ca="1" si="47"/>
        <v xml:space="preserve"> </v>
      </c>
      <c r="D42" s="306" t="b">
        <f t="shared" si="48"/>
        <v>0</v>
      </c>
      <c r="E42" s="310" t="s">
        <v>79</v>
      </c>
      <c r="F42" s="311" t="s">
        <v>79</v>
      </c>
      <c r="G42" s="312" t="str">
        <f t="shared" ca="1" si="49"/>
        <v xml:space="preserve"> </v>
      </c>
      <c r="H42" s="314" t="b">
        <f t="shared" si="50"/>
        <v>0</v>
      </c>
      <c r="I42" s="312" t="str">
        <f t="shared" ca="1" si="51"/>
        <v xml:space="preserve"> </v>
      </c>
      <c r="J42" s="314" t="b">
        <f t="shared" si="52"/>
        <v>0</v>
      </c>
      <c r="K42" s="195">
        <v>21402</v>
      </c>
      <c r="L42" s="194" t="s">
        <v>210</v>
      </c>
      <c r="M42" s="177" t="s">
        <v>216</v>
      </c>
      <c r="N42" s="194" t="s">
        <v>13</v>
      </c>
      <c r="O42" s="276">
        <f t="shared" si="53"/>
        <v>0</v>
      </c>
      <c r="P42" s="277"/>
    </row>
    <row r="43" spans="1:16" x14ac:dyDescent="0.4">
      <c r="A43" s="309" t="s">
        <v>79</v>
      </c>
      <c r="B43" s="306" t="s">
        <v>79</v>
      </c>
      <c r="C43" s="309">
        <f t="shared" ca="1" si="47"/>
        <v>4</v>
      </c>
      <c r="D43" s="306" t="b">
        <f t="shared" si="48"/>
        <v>1</v>
      </c>
      <c r="E43" s="310" t="s">
        <v>79</v>
      </c>
      <c r="F43" s="311" t="s">
        <v>79</v>
      </c>
      <c r="G43" s="312" t="str">
        <f t="shared" ca="1" si="49"/>
        <v xml:space="preserve"> </v>
      </c>
      <c r="H43" s="314" t="b">
        <f t="shared" si="50"/>
        <v>0</v>
      </c>
      <c r="I43" s="312">
        <f t="shared" ca="1" si="51"/>
        <v>2</v>
      </c>
      <c r="J43" s="314" t="b">
        <f t="shared" si="52"/>
        <v>1</v>
      </c>
      <c r="K43" s="195">
        <v>21403</v>
      </c>
      <c r="L43" s="194" t="s">
        <v>210</v>
      </c>
      <c r="M43" s="177" t="s">
        <v>214</v>
      </c>
      <c r="N43" s="194" t="s">
        <v>13</v>
      </c>
      <c r="O43" s="276">
        <f t="shared" si="53"/>
        <v>5000</v>
      </c>
      <c r="P43" s="277"/>
    </row>
    <row r="44" spans="1:16" x14ac:dyDescent="0.4">
      <c r="A44" s="309" t="s">
        <v>79</v>
      </c>
      <c r="B44" s="306" t="s">
        <v>79</v>
      </c>
      <c r="C44" s="309" t="str">
        <f t="shared" ca="1" si="47"/>
        <v xml:space="preserve"> </v>
      </c>
      <c r="D44" s="306" t="b">
        <f t="shared" si="48"/>
        <v>0</v>
      </c>
      <c r="E44" s="310" t="s">
        <v>79</v>
      </c>
      <c r="F44" s="311" t="s">
        <v>79</v>
      </c>
      <c r="G44" s="312" t="str">
        <f t="shared" ca="1" si="49"/>
        <v xml:space="preserve"> </v>
      </c>
      <c r="H44" s="314" t="b">
        <f t="shared" si="50"/>
        <v>0</v>
      </c>
      <c r="I44" s="312" t="str">
        <f t="shared" ca="1" si="51"/>
        <v xml:space="preserve"> </v>
      </c>
      <c r="J44" s="314" t="b">
        <f t="shared" si="52"/>
        <v>0</v>
      </c>
      <c r="K44" s="195">
        <v>2140</v>
      </c>
      <c r="L44" s="194" t="s">
        <v>210</v>
      </c>
      <c r="M44" s="177" t="s">
        <v>134</v>
      </c>
      <c r="N44" s="194" t="s">
        <v>13</v>
      </c>
      <c r="O44" s="276">
        <f t="shared" si="53"/>
        <v>0</v>
      </c>
      <c r="P44" s="277"/>
    </row>
    <row r="45" spans="1:16" ht="17" customHeight="1" x14ac:dyDescent="0.4">
      <c r="A45" s="309" t="s">
        <v>79</v>
      </c>
      <c r="B45" s="306" t="s">
        <v>79</v>
      </c>
      <c r="C45" s="309" t="str">
        <f t="shared" ca="1" si="40"/>
        <v xml:space="preserve"> </v>
      </c>
      <c r="D45" s="306" t="b">
        <f t="shared" si="45"/>
        <v>0</v>
      </c>
      <c r="E45" s="310" t="s">
        <v>79</v>
      </c>
      <c r="F45" s="311" t="s">
        <v>79</v>
      </c>
      <c r="G45" s="312" t="str">
        <f t="shared" ca="1" si="46"/>
        <v xml:space="preserve"> </v>
      </c>
      <c r="H45" s="314" t="b">
        <f t="shared" si="41"/>
        <v>0</v>
      </c>
      <c r="I45" s="312" t="str">
        <f t="shared" ca="1" si="42"/>
        <v xml:space="preserve"> </v>
      </c>
      <c r="J45" s="314" t="b">
        <f t="shared" si="43"/>
        <v>0</v>
      </c>
      <c r="K45" s="195">
        <v>2150</v>
      </c>
      <c r="L45" s="194"/>
      <c r="M45" s="177" t="s">
        <v>135</v>
      </c>
      <c r="N45" s="194" t="s">
        <v>13</v>
      </c>
      <c r="O45" s="276">
        <f t="shared" si="44"/>
        <v>0</v>
      </c>
      <c r="P45" s="277"/>
    </row>
    <row r="46" spans="1:16" s="190" customFormat="1" ht="17" hidden="1" customHeight="1" x14ac:dyDescent="0.15">
      <c r="A46" s="309" t="s">
        <v>79</v>
      </c>
      <c r="B46" s="306" t="s">
        <v>79</v>
      </c>
      <c r="C46" s="309">
        <f t="shared" ca="1" si="40"/>
        <v>5</v>
      </c>
      <c r="D46" s="306" t="b">
        <f>D36</f>
        <v>1</v>
      </c>
      <c r="E46" s="310" t="s">
        <v>79</v>
      </c>
      <c r="F46" s="311" t="s">
        <v>79</v>
      </c>
      <c r="G46" s="312" t="s">
        <v>79</v>
      </c>
      <c r="H46" s="314" t="s">
        <v>79</v>
      </c>
      <c r="I46" s="312" t="s">
        <v>79</v>
      </c>
      <c r="J46" s="314" t="s">
        <v>79</v>
      </c>
      <c r="K46" s="188"/>
      <c r="L46" s="188"/>
      <c r="M46" s="232"/>
      <c r="N46" s="189"/>
      <c r="O46" s="278"/>
      <c r="P46" s="279"/>
    </row>
    <row r="47" spans="1:16" ht="17" customHeight="1" x14ac:dyDescent="0.4">
      <c r="A47" s="309" t="s">
        <v>79</v>
      </c>
      <c r="B47" s="306" t="s">
        <v>79</v>
      </c>
      <c r="C47" s="309" t="str">
        <f t="shared" ca="1" si="40"/>
        <v xml:space="preserve"> </v>
      </c>
      <c r="D47" s="306" t="b">
        <f t="shared" ref="D47:D49" si="54">O47&lt;&gt;0</f>
        <v>0</v>
      </c>
      <c r="E47" s="310" t="s">
        <v>79</v>
      </c>
      <c r="F47" s="311" t="s">
        <v>79</v>
      </c>
      <c r="G47" s="312" t="s">
        <v>79</v>
      </c>
      <c r="H47" s="314" t="s">
        <v>79</v>
      </c>
      <c r="I47" s="312" t="s">
        <v>79</v>
      </c>
      <c r="J47" s="314" t="s">
        <v>79</v>
      </c>
      <c r="K47" s="178"/>
      <c r="L47" s="175"/>
      <c r="M47" s="180" t="s">
        <v>96</v>
      </c>
      <c r="N47" s="179"/>
      <c r="O47" s="276">
        <f>SUMIF(N48:N49,"貸",O48:O49)-SUMIF(N48:N49,"借",O48:O49)</f>
        <v>0</v>
      </c>
      <c r="P47" s="277"/>
    </row>
    <row r="48" spans="1:16" ht="17" customHeight="1" x14ac:dyDescent="0.4">
      <c r="A48" s="309" t="s">
        <v>79</v>
      </c>
      <c r="B48" s="306" t="s">
        <v>79</v>
      </c>
      <c r="C48" s="309" t="str">
        <f t="shared" ca="1" si="40"/>
        <v xml:space="preserve"> </v>
      </c>
      <c r="D48" s="306" t="b">
        <f t="shared" si="54"/>
        <v>0</v>
      </c>
      <c r="E48" s="310" t="s">
        <v>79</v>
      </c>
      <c r="F48" s="311" t="s">
        <v>79</v>
      </c>
      <c r="G48" s="312" t="str">
        <f t="shared" ref="G48:G49" ca="1" si="55">IF(H48,COUNTIF(OFFSET(H48,ROW()*-1+3,,ROW()-2),TRUE)," ")</f>
        <v xml:space="preserve"> </v>
      </c>
      <c r="H48" s="314" t="b">
        <f t="shared" si="41"/>
        <v>0</v>
      </c>
      <c r="I48" s="312" t="str">
        <f t="shared" ref="I48:I49" ca="1" si="56">IF(J48,COUNTIF(OFFSET(J48,ROW()*-1+3,,ROW()-2),TRUE)," ")</f>
        <v xml:space="preserve"> </v>
      </c>
      <c r="J48" s="314" t="b">
        <f t="shared" si="43"/>
        <v>0</v>
      </c>
      <c r="K48" s="195">
        <v>2210</v>
      </c>
      <c r="L48" s="194"/>
      <c r="M48" s="177" t="s">
        <v>136</v>
      </c>
      <c r="N48" s="194" t="s">
        <v>13</v>
      </c>
      <c r="O48" s="276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77"/>
    </row>
    <row r="49" spans="1:17" x14ac:dyDescent="0.4">
      <c r="A49" s="309" t="s">
        <v>79</v>
      </c>
      <c r="B49" s="306" t="s">
        <v>79</v>
      </c>
      <c r="C49" s="309" t="str">
        <f t="shared" ca="1" si="40"/>
        <v xml:space="preserve"> </v>
      </c>
      <c r="D49" s="306" t="b">
        <f t="shared" si="54"/>
        <v>0</v>
      </c>
      <c r="E49" s="310" t="s">
        <v>79</v>
      </c>
      <c r="F49" s="311" t="s">
        <v>79</v>
      </c>
      <c r="G49" s="312" t="str">
        <f t="shared" ca="1" si="55"/>
        <v xml:space="preserve"> </v>
      </c>
      <c r="H49" s="314" t="b">
        <f t="shared" si="41"/>
        <v>0</v>
      </c>
      <c r="I49" s="312" t="str">
        <f t="shared" ca="1" si="56"/>
        <v xml:space="preserve"> </v>
      </c>
      <c r="J49" s="314" t="b">
        <f t="shared" si="43"/>
        <v>0</v>
      </c>
      <c r="K49" s="195">
        <v>2220</v>
      </c>
      <c r="L49" s="194"/>
      <c r="M49" s="177" t="s">
        <v>98</v>
      </c>
      <c r="N49" s="194" t="s">
        <v>13</v>
      </c>
      <c r="O49" s="276">
        <f t="shared" si="57"/>
        <v>0</v>
      </c>
      <c r="P49" s="277"/>
    </row>
    <row r="50" spans="1:17" s="190" customFormat="1" ht="17" hidden="1" customHeight="1" x14ac:dyDescent="0.15">
      <c r="A50" s="309" t="s">
        <v>79</v>
      </c>
      <c r="B50" s="306" t="s">
        <v>79</v>
      </c>
      <c r="C50" s="309" t="str">
        <f t="shared" ca="1" si="40"/>
        <v xml:space="preserve"> </v>
      </c>
      <c r="D50" s="306" t="b">
        <f>D47</f>
        <v>0</v>
      </c>
      <c r="E50" s="310" t="s">
        <v>79</v>
      </c>
      <c r="F50" s="311" t="s">
        <v>79</v>
      </c>
      <c r="G50" s="312" t="s">
        <v>79</v>
      </c>
      <c r="H50" s="314" t="s">
        <v>79</v>
      </c>
      <c r="I50" s="312" t="s">
        <v>79</v>
      </c>
      <c r="J50" s="314" t="s">
        <v>79</v>
      </c>
      <c r="K50" s="188"/>
      <c r="L50" s="188"/>
      <c r="M50" s="192"/>
      <c r="N50" s="189"/>
      <c r="O50" s="278"/>
      <c r="P50" s="279"/>
    </row>
    <row r="51" spans="1:17" x14ac:dyDescent="0.4">
      <c r="A51" s="309" t="s">
        <v>79</v>
      </c>
      <c r="B51" s="306" t="s">
        <v>79</v>
      </c>
      <c r="C51" s="309" t="str">
        <f t="shared" ref="C51:C53" ca="1" si="58">IF(D51,COUNTIF(OFFSET(D51,ROW()*-1+3,,ROW()-2),TRUE)," ")</f>
        <v xml:space="preserve"> </v>
      </c>
      <c r="D51" s="306" t="b">
        <f t="shared" ref="D51:D53" si="59">O51&lt;&gt;0</f>
        <v>0</v>
      </c>
      <c r="E51" s="310" t="s">
        <v>79</v>
      </c>
      <c r="F51" s="311" t="s">
        <v>79</v>
      </c>
      <c r="G51" s="312" t="s">
        <v>79</v>
      </c>
      <c r="H51" s="314" t="s">
        <v>79</v>
      </c>
      <c r="I51" s="312" t="s">
        <v>79</v>
      </c>
      <c r="J51" s="314" t="s">
        <v>79</v>
      </c>
      <c r="K51" s="178"/>
      <c r="L51" s="175"/>
      <c r="M51" s="180" t="s">
        <v>97</v>
      </c>
      <c r="N51" s="179"/>
      <c r="O51" s="276">
        <f>SUMIF(N52:N53,"貸",O52:O53)-SUMIF(N52:N53,"借",O52:O53)</f>
        <v>0</v>
      </c>
      <c r="P51" s="277"/>
    </row>
    <row r="52" spans="1:17" x14ac:dyDescent="0.4">
      <c r="A52" s="309" t="s">
        <v>79</v>
      </c>
      <c r="B52" s="306" t="s">
        <v>79</v>
      </c>
      <c r="C52" s="309" t="str">
        <f t="shared" ca="1" si="58"/>
        <v xml:space="preserve"> </v>
      </c>
      <c r="D52" s="306" t="b">
        <f t="shared" si="59"/>
        <v>0</v>
      </c>
      <c r="E52" s="310" t="s">
        <v>79</v>
      </c>
      <c r="F52" s="311" t="s">
        <v>79</v>
      </c>
      <c r="G52" s="312" t="str">
        <f t="shared" ref="G52:G53" ca="1" si="60">IF(H52,COUNTIF(OFFSET(H52,ROW()*-1+3,,ROW()-2),TRUE)," ")</f>
        <v xml:space="preserve"> </v>
      </c>
      <c r="H52" s="314" t="b">
        <f t="shared" ref="H52:H53" si="61">AND(N52="借",O52&lt;&gt;0)</f>
        <v>0</v>
      </c>
      <c r="I52" s="312" t="str">
        <f t="shared" ref="I52:I53" ca="1" si="62">IF(J52,COUNTIF(OFFSET(J52,ROW()*-1+3,,ROW()-2),TRUE)," ")</f>
        <v xml:space="preserve"> </v>
      </c>
      <c r="J52" s="314" t="b">
        <f t="shared" ref="J52:J53" si="63">AND(N52="貸",O52&lt;&gt;0)</f>
        <v>0</v>
      </c>
      <c r="K52" s="195">
        <v>2310</v>
      </c>
      <c r="L52" s="194"/>
      <c r="M52" s="177" t="s">
        <v>137</v>
      </c>
      <c r="N52" s="194" t="s">
        <v>13</v>
      </c>
      <c r="O52" s="276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77"/>
    </row>
    <row r="53" spans="1:17" x14ac:dyDescent="0.4">
      <c r="A53" s="309" t="s">
        <v>79</v>
      </c>
      <c r="B53" s="306" t="s">
        <v>79</v>
      </c>
      <c r="C53" s="309" t="str">
        <f t="shared" ca="1" si="58"/>
        <v xml:space="preserve"> </v>
      </c>
      <c r="D53" s="306" t="b">
        <f t="shared" si="59"/>
        <v>0</v>
      </c>
      <c r="E53" s="310" t="s">
        <v>79</v>
      </c>
      <c r="F53" s="311" t="s">
        <v>79</v>
      </c>
      <c r="G53" s="312" t="str">
        <f t="shared" ca="1" si="60"/>
        <v xml:space="preserve"> </v>
      </c>
      <c r="H53" s="314" t="b">
        <f t="shared" si="61"/>
        <v>0</v>
      </c>
      <c r="I53" s="312" t="str">
        <f t="shared" ca="1" si="62"/>
        <v xml:space="preserve"> </v>
      </c>
      <c r="J53" s="314" t="b">
        <f t="shared" si="63"/>
        <v>0</v>
      </c>
      <c r="K53" s="195">
        <v>2320</v>
      </c>
      <c r="L53" s="194"/>
      <c r="M53" s="177" t="s">
        <v>138</v>
      </c>
      <c r="N53" s="194" t="s">
        <v>13</v>
      </c>
      <c r="O53" s="276">
        <f t="shared" si="64"/>
        <v>0</v>
      </c>
      <c r="P53" s="277"/>
    </row>
    <row r="54" spans="1:17" s="190" customFormat="1" ht="17" customHeight="1" thickBot="1" x14ac:dyDescent="0.2">
      <c r="A54" s="309" t="s">
        <v>79</v>
      </c>
      <c r="B54" s="306" t="s">
        <v>79</v>
      </c>
      <c r="C54" s="309" t="str">
        <f t="shared" ca="1" si="40"/>
        <v xml:space="preserve"> </v>
      </c>
      <c r="D54" s="306" t="b">
        <f>D51</f>
        <v>0</v>
      </c>
      <c r="E54" s="310" t="s">
        <v>79</v>
      </c>
      <c r="F54" s="311" t="s">
        <v>79</v>
      </c>
      <c r="G54" s="312" t="s">
        <v>79</v>
      </c>
      <c r="H54" s="314" t="s">
        <v>79</v>
      </c>
      <c r="I54" s="312" t="s">
        <v>79</v>
      </c>
      <c r="J54" s="314" t="s">
        <v>79</v>
      </c>
      <c r="K54" s="188"/>
      <c r="L54" s="188"/>
      <c r="M54" s="192"/>
      <c r="N54" s="189"/>
      <c r="O54" s="278"/>
      <c r="P54" s="279"/>
    </row>
    <row r="55" spans="1:17" ht="17" customHeight="1" x14ac:dyDescent="0.4">
      <c r="A55" s="309" t="s">
        <v>79</v>
      </c>
      <c r="B55" s="306" t="s">
        <v>79</v>
      </c>
      <c r="C55" s="309">
        <f t="shared" ca="1" si="40"/>
        <v>6</v>
      </c>
      <c r="D55" s="306" t="b">
        <f t="shared" ref="D55:D60" si="65">O55&lt;&gt;0</f>
        <v>1</v>
      </c>
      <c r="E55" s="310" t="s">
        <v>79</v>
      </c>
      <c r="F55" s="311" t="s">
        <v>79</v>
      </c>
      <c r="G55" s="312" t="s">
        <v>79</v>
      </c>
      <c r="H55" s="314" t="s">
        <v>79</v>
      </c>
      <c r="I55" s="312" t="s">
        <v>79</v>
      </c>
      <c r="J55" s="314" t="s">
        <v>79</v>
      </c>
      <c r="K55" s="286"/>
      <c r="L55" s="287"/>
      <c r="M55" s="288" t="s">
        <v>139</v>
      </c>
      <c r="N55" s="289"/>
      <c r="O55" s="276">
        <f>SUMIF(N56:N59,"貸",O56:O59)-SUMIF(N56:N59,"借",O56:O59)</f>
        <v>1450000</v>
      </c>
      <c r="P55" s="277"/>
    </row>
    <row r="56" spans="1:17" x14ac:dyDescent="0.4">
      <c r="A56" s="309" t="s">
        <v>79</v>
      </c>
      <c r="B56" s="306" t="s">
        <v>79</v>
      </c>
      <c r="C56" s="309" t="str">
        <f t="shared" ca="1" si="40"/>
        <v xml:space="preserve"> </v>
      </c>
      <c r="D56" s="306" t="b">
        <f t="shared" si="65"/>
        <v>0</v>
      </c>
      <c r="E56" s="310" t="s">
        <v>79</v>
      </c>
      <c r="F56" s="311" t="s">
        <v>79</v>
      </c>
      <c r="G56" s="312" t="str">
        <f t="shared" ref="G56:G59" ca="1" si="66">IF(H56,COUNTIF(OFFSET(H56,ROW()*-1+3,,ROW()-2),TRUE)," ")</f>
        <v xml:space="preserve"> </v>
      </c>
      <c r="H56" s="314" t="b">
        <f t="shared" ref="H56:H76" si="67">AND(N56="借",O56&lt;&gt;0)</f>
        <v>0</v>
      </c>
      <c r="I56" s="312" t="str">
        <f t="shared" ref="I56:I59" ca="1" si="68">IF(J56,COUNTIF(OFFSET(J56,ROW()*-1+3,,ROW()-2),TRUE)," ")</f>
        <v xml:space="preserve"> </v>
      </c>
      <c r="J56" s="314" t="b">
        <f t="shared" ref="J56:J76" si="69">AND(N56="貸",O56&lt;&gt;0)</f>
        <v>0</v>
      </c>
      <c r="K56" s="195">
        <v>3110</v>
      </c>
      <c r="L56" s="194" t="s">
        <v>95</v>
      </c>
      <c r="M56" s="177" t="s">
        <v>140</v>
      </c>
      <c r="N56" s="194" t="s">
        <v>13</v>
      </c>
      <c r="O56" s="276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77"/>
    </row>
    <row r="57" spans="1:17" x14ac:dyDescent="0.4">
      <c r="A57" s="309" t="s">
        <v>79</v>
      </c>
      <c r="B57" s="306" t="s">
        <v>79</v>
      </c>
      <c r="C57" s="309" t="str">
        <f t="shared" ca="1" si="40"/>
        <v xml:space="preserve"> </v>
      </c>
      <c r="D57" s="306" t="b">
        <f t="shared" si="65"/>
        <v>0</v>
      </c>
      <c r="E57" s="310" t="s">
        <v>79</v>
      </c>
      <c r="F57" s="311" t="s">
        <v>79</v>
      </c>
      <c r="G57" s="312" t="str">
        <f t="shared" ca="1" si="66"/>
        <v xml:space="preserve"> </v>
      </c>
      <c r="H57" s="314" t="b">
        <f t="shared" si="67"/>
        <v>0</v>
      </c>
      <c r="I57" s="312" t="str">
        <f t="shared" ca="1" si="68"/>
        <v xml:space="preserve"> </v>
      </c>
      <c r="J57" s="314" t="b">
        <f t="shared" si="69"/>
        <v>0</v>
      </c>
      <c r="K57" s="195">
        <v>3111</v>
      </c>
      <c r="L57" s="194" t="s">
        <v>210</v>
      </c>
      <c r="M57" s="177" t="s">
        <v>141</v>
      </c>
      <c r="N57" s="194" t="s">
        <v>13</v>
      </c>
      <c r="O57" s="276">
        <f t="shared" si="70"/>
        <v>0</v>
      </c>
      <c r="P57" s="277"/>
    </row>
    <row r="58" spans="1:17" x14ac:dyDescent="0.4">
      <c r="A58" s="309" t="s">
        <v>79</v>
      </c>
      <c r="B58" s="306" t="s">
        <v>79</v>
      </c>
      <c r="C58" s="309" t="str">
        <f t="shared" ca="1" si="40"/>
        <v xml:space="preserve"> </v>
      </c>
      <c r="D58" s="306" t="b">
        <f t="shared" si="65"/>
        <v>0</v>
      </c>
      <c r="E58" s="310" t="s">
        <v>79</v>
      </c>
      <c r="F58" s="311" t="s">
        <v>79</v>
      </c>
      <c r="G58" s="312" t="str">
        <f t="shared" ca="1" si="66"/>
        <v xml:space="preserve"> </v>
      </c>
      <c r="H58" s="314" t="b">
        <f t="shared" si="67"/>
        <v>0</v>
      </c>
      <c r="I58" s="312" t="str">
        <f t="shared" ca="1" si="68"/>
        <v xml:space="preserve"> </v>
      </c>
      <c r="J58" s="314" t="b">
        <f t="shared" si="69"/>
        <v>0</v>
      </c>
      <c r="K58" s="195">
        <v>3210</v>
      </c>
      <c r="L58" s="194"/>
      <c r="M58" s="177" t="s">
        <v>142</v>
      </c>
      <c r="N58" s="194" t="s">
        <v>13</v>
      </c>
      <c r="O58" s="276">
        <f t="shared" si="70"/>
        <v>0</v>
      </c>
      <c r="P58" s="277"/>
    </row>
    <row r="59" spans="1:17" ht="17" customHeight="1" x14ac:dyDescent="0.4">
      <c r="A59" s="309" t="s">
        <v>79</v>
      </c>
      <c r="B59" s="306" t="s">
        <v>79</v>
      </c>
      <c r="C59" s="309">
        <f t="shared" ca="1" si="40"/>
        <v>7</v>
      </c>
      <c r="D59" s="306" t="b">
        <f t="shared" si="65"/>
        <v>1</v>
      </c>
      <c r="E59" s="310" t="s">
        <v>79</v>
      </c>
      <c r="F59" s="311" t="s">
        <v>79</v>
      </c>
      <c r="G59" s="312" t="str">
        <f t="shared" ca="1" si="66"/>
        <v xml:space="preserve"> </v>
      </c>
      <c r="H59" s="314" t="b">
        <v>0</v>
      </c>
      <c r="I59" s="312" t="str">
        <f t="shared" ca="1" si="68"/>
        <v xml:space="preserve"> </v>
      </c>
      <c r="J59" s="314" t="b">
        <v>0</v>
      </c>
      <c r="K59" s="195">
        <v>3220</v>
      </c>
      <c r="L59" s="194"/>
      <c r="M59" s="326" t="s">
        <v>143</v>
      </c>
      <c r="N59" s="194" t="s">
        <v>13</v>
      </c>
      <c r="O59" s="280">
        <f>SUMIF(N62:N121,"貸",O62:O121)-SUMIF(N62:N121,"借",O62:O121)</f>
        <v>1450000</v>
      </c>
      <c r="P59" s="280">
        <f>SUMIF(N62:N123,"貸",P62:P123)-SUMIF(N62:N123,"借",P62:P123)</f>
        <v>1450000</v>
      </c>
      <c r="Q59" s="226"/>
    </row>
    <row r="60" spans="1:17" ht="17" customHeight="1" thickBot="1" x14ac:dyDescent="0.45">
      <c r="A60" s="309" t="s">
        <v>79</v>
      </c>
      <c r="B60" s="306" t="s">
        <v>79</v>
      </c>
      <c r="C60" s="315">
        <f>MAX($B$1,$D$1)</f>
        <v>8</v>
      </c>
      <c r="D60" s="306" t="b">
        <f t="shared" si="65"/>
        <v>1</v>
      </c>
      <c r="E60" s="310" t="s">
        <v>79</v>
      </c>
      <c r="F60" s="311" t="s">
        <v>79</v>
      </c>
      <c r="G60" s="312" t="s">
        <v>79</v>
      </c>
      <c r="H60" s="314" t="s">
        <v>79</v>
      </c>
      <c r="I60" s="312" t="s">
        <v>79</v>
      </c>
      <c r="J60" s="314" t="s">
        <v>79</v>
      </c>
      <c r="K60" s="182"/>
      <c r="L60" s="182"/>
      <c r="M60" s="233" t="s">
        <v>207</v>
      </c>
      <c r="N60" s="183"/>
      <c r="O60" s="276">
        <f>O35+O55</f>
        <v>1455955</v>
      </c>
      <c r="P60" s="277"/>
    </row>
    <row r="61" spans="1:17" x14ac:dyDescent="0.4">
      <c r="A61" s="309" t="s">
        <v>79</v>
      </c>
      <c r="B61" s="306" t="s">
        <v>79</v>
      </c>
      <c r="C61" s="309" t="s">
        <v>79</v>
      </c>
      <c r="D61" s="306" t="s">
        <v>79</v>
      </c>
      <c r="E61" s="310">
        <f ca="1">IF(F61,COUNTIF(OFFSET(F61,ROW()*-1+3,,ROW()-2),TRUE)," ")</f>
        <v>1</v>
      </c>
      <c r="F61" s="316" t="b">
        <f>P61&lt;&gt;0</f>
        <v>1</v>
      </c>
      <c r="G61" s="312" t="s">
        <v>79</v>
      </c>
      <c r="H61" s="314" t="s">
        <v>79</v>
      </c>
      <c r="I61" s="312" t="s">
        <v>79</v>
      </c>
      <c r="J61" s="314" t="s">
        <v>79</v>
      </c>
      <c r="K61" s="175">
        <v>4000</v>
      </c>
      <c r="L61" s="175"/>
      <c r="M61" s="170" t="s">
        <v>355</v>
      </c>
      <c r="O61" s="276">
        <f>SUMIF(N62:N72,"貸",O62:O72)-SUMIF(N62:N72,"借",O62:O72)</f>
        <v>1500000</v>
      </c>
      <c r="P61" s="276">
        <f>SUMIF(N62:N72,"貸",P62:P72)-SUMIF(N62:N72,"借",P62:P72)</f>
        <v>1500000</v>
      </c>
    </row>
    <row r="62" spans="1:17" x14ac:dyDescent="0.4">
      <c r="A62" s="309" t="s">
        <v>79</v>
      </c>
      <c r="B62" s="306" t="s">
        <v>79</v>
      </c>
      <c r="C62" s="309" t="s">
        <v>79</v>
      </c>
      <c r="D62" s="306" t="s">
        <v>79</v>
      </c>
      <c r="E62" s="310">
        <f t="shared" ref="E62:E76" ca="1" si="71">IF(F62,COUNTIF(OFFSET(F62,ROW()*-1+3,,ROW()-2),TRUE)," ")</f>
        <v>2</v>
      </c>
      <c r="F62" s="316" t="b">
        <f>P62&lt;&gt;0</f>
        <v>1</v>
      </c>
      <c r="G62" s="312" t="str">
        <f t="shared" ref="G62:G72" ca="1" si="72">IF(H62,COUNTIF(OFFSET(H62,ROW()*-1+3,,ROW()-2),TRUE)," ")</f>
        <v xml:space="preserve"> </v>
      </c>
      <c r="H62" s="314" t="b">
        <f t="shared" si="67"/>
        <v>0</v>
      </c>
      <c r="I62" s="312">
        <f t="shared" ref="I62:I72" ca="1" si="73">IF(J62,COUNTIF(OFFSET(J62,ROW()*-1+3,,ROW()-2),TRUE)," ")</f>
        <v>3</v>
      </c>
      <c r="J62" s="314" t="b">
        <f t="shared" si="69"/>
        <v>1</v>
      </c>
      <c r="K62" s="195">
        <v>4100</v>
      </c>
      <c r="L62" s="194" t="s">
        <v>210</v>
      </c>
      <c r="M62" s="177" t="s">
        <v>144</v>
      </c>
      <c r="N62" s="194" t="s">
        <v>13</v>
      </c>
      <c r="O62" s="276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1500000</v>
      </c>
      <c r="P62" s="276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1500000</v>
      </c>
    </row>
    <row r="63" spans="1:17" x14ac:dyDescent="0.4">
      <c r="A63" s="309" t="s">
        <v>79</v>
      </c>
      <c r="B63" s="306" t="s">
        <v>79</v>
      </c>
      <c r="C63" s="309" t="s">
        <v>79</v>
      </c>
      <c r="D63" s="306" t="s">
        <v>79</v>
      </c>
      <c r="E63" s="310" t="str">
        <f t="shared" ca="1" si="71"/>
        <v xml:space="preserve"> </v>
      </c>
      <c r="F63" s="316" t="b">
        <f t="shared" ref="F63:F76" si="76">P63&lt;&gt;0</f>
        <v>0</v>
      </c>
      <c r="G63" s="312" t="str">
        <f t="shared" ca="1" si="72"/>
        <v xml:space="preserve"> </v>
      </c>
      <c r="H63" s="314" t="b">
        <f t="shared" si="67"/>
        <v>0</v>
      </c>
      <c r="I63" s="312" t="str">
        <f t="shared" ca="1" si="73"/>
        <v xml:space="preserve"> </v>
      </c>
      <c r="J63" s="314" t="b">
        <f t="shared" si="69"/>
        <v>0</v>
      </c>
      <c r="K63" s="195">
        <v>4200</v>
      </c>
      <c r="L63" s="194"/>
      <c r="M63" s="177" t="s">
        <v>145</v>
      </c>
      <c r="N63" s="194" t="s">
        <v>13</v>
      </c>
      <c r="O63" s="276">
        <f t="shared" si="74"/>
        <v>0</v>
      </c>
      <c r="P63" s="276">
        <f t="shared" si="75"/>
        <v>0</v>
      </c>
    </row>
    <row r="64" spans="1:17" x14ac:dyDescent="0.4">
      <c r="A64" s="309" t="s">
        <v>79</v>
      </c>
      <c r="B64" s="306" t="s">
        <v>79</v>
      </c>
      <c r="C64" s="309" t="s">
        <v>79</v>
      </c>
      <c r="D64" s="306" t="s">
        <v>79</v>
      </c>
      <c r="E64" s="310" t="str">
        <f t="shared" ca="1" si="71"/>
        <v xml:space="preserve"> </v>
      </c>
      <c r="F64" s="316" t="b">
        <f t="shared" si="76"/>
        <v>0</v>
      </c>
      <c r="G64" s="312" t="str">
        <f t="shared" ca="1" si="72"/>
        <v xml:space="preserve"> </v>
      </c>
      <c r="H64" s="314" t="b">
        <f t="shared" si="67"/>
        <v>0</v>
      </c>
      <c r="I64" s="312" t="str">
        <f t="shared" ca="1" si="73"/>
        <v xml:space="preserve"> </v>
      </c>
      <c r="J64" s="314" t="b">
        <f t="shared" si="69"/>
        <v>0</v>
      </c>
      <c r="K64" s="195">
        <v>4300</v>
      </c>
      <c r="L64" s="194"/>
      <c r="M64" s="177" t="s">
        <v>146</v>
      </c>
      <c r="N64" s="194" t="s">
        <v>13</v>
      </c>
      <c r="O64" s="276">
        <f t="shared" si="74"/>
        <v>0</v>
      </c>
      <c r="P64" s="276">
        <f t="shared" si="75"/>
        <v>0</v>
      </c>
    </row>
    <row r="65" spans="1:16" x14ac:dyDescent="0.4">
      <c r="A65" s="309" t="s">
        <v>79</v>
      </c>
      <c r="B65" s="306" t="s">
        <v>79</v>
      </c>
      <c r="C65" s="309" t="s">
        <v>79</v>
      </c>
      <c r="D65" s="306" t="s">
        <v>79</v>
      </c>
      <c r="E65" s="310" t="str">
        <f t="shared" ca="1" si="71"/>
        <v xml:space="preserve"> </v>
      </c>
      <c r="F65" s="316" t="b">
        <f t="shared" si="76"/>
        <v>0</v>
      </c>
      <c r="G65" s="312" t="str">
        <f t="shared" ca="1" si="72"/>
        <v xml:space="preserve"> </v>
      </c>
      <c r="H65" s="314" t="b">
        <f t="shared" si="67"/>
        <v>0</v>
      </c>
      <c r="I65" s="312" t="str">
        <f t="shared" ca="1" si="73"/>
        <v xml:space="preserve"> </v>
      </c>
      <c r="J65" s="314" t="b">
        <f t="shared" si="69"/>
        <v>0</v>
      </c>
      <c r="K65" s="195">
        <v>4400</v>
      </c>
      <c r="L65" s="194" t="s">
        <v>194</v>
      </c>
      <c r="M65" s="177" t="s">
        <v>147</v>
      </c>
      <c r="N65" s="194" t="s">
        <v>13</v>
      </c>
      <c r="O65" s="276">
        <f t="shared" si="74"/>
        <v>0</v>
      </c>
      <c r="P65" s="276">
        <f t="shared" si="75"/>
        <v>0</v>
      </c>
    </row>
    <row r="66" spans="1:16" x14ac:dyDescent="0.4">
      <c r="A66" s="309" t="s">
        <v>79</v>
      </c>
      <c r="B66" s="306" t="s">
        <v>79</v>
      </c>
      <c r="C66" s="309" t="s">
        <v>79</v>
      </c>
      <c r="D66" s="306" t="s">
        <v>79</v>
      </c>
      <c r="E66" s="310" t="str">
        <f t="shared" ca="1" si="71"/>
        <v xml:space="preserve"> </v>
      </c>
      <c r="F66" s="316" t="b">
        <f t="shared" si="76"/>
        <v>0</v>
      </c>
      <c r="G66" s="312" t="str">
        <f t="shared" ca="1" si="72"/>
        <v xml:space="preserve"> </v>
      </c>
      <c r="H66" s="314" t="b">
        <f t="shared" si="67"/>
        <v>0</v>
      </c>
      <c r="I66" s="312" t="str">
        <f t="shared" ca="1" si="73"/>
        <v xml:space="preserve"> </v>
      </c>
      <c r="J66" s="314" t="b">
        <f t="shared" si="69"/>
        <v>0</v>
      </c>
      <c r="K66" s="195">
        <v>4501</v>
      </c>
      <c r="L66" s="194" t="s">
        <v>210</v>
      </c>
      <c r="M66" s="177" t="s">
        <v>148</v>
      </c>
      <c r="N66" s="194" t="s">
        <v>13</v>
      </c>
      <c r="O66" s="276">
        <f t="shared" si="74"/>
        <v>0</v>
      </c>
      <c r="P66" s="276">
        <f t="shared" si="75"/>
        <v>0</v>
      </c>
    </row>
    <row r="67" spans="1:16" x14ac:dyDescent="0.4">
      <c r="A67" s="309" t="s">
        <v>79</v>
      </c>
      <c r="B67" s="306" t="s">
        <v>79</v>
      </c>
      <c r="C67" s="309" t="s">
        <v>79</v>
      </c>
      <c r="D67" s="306" t="s">
        <v>79</v>
      </c>
      <c r="E67" s="310" t="str">
        <f t="shared" ref="E67:E69" ca="1" si="77">IF(F67,COUNTIF(OFFSET(F67,ROW()*-1+3,,ROW()-2),TRUE)," ")</f>
        <v xml:space="preserve"> </v>
      </c>
      <c r="F67" s="316" t="b">
        <f t="shared" ref="F67:F69" si="78">P67&lt;&gt;0</f>
        <v>0</v>
      </c>
      <c r="G67" s="312" t="str">
        <f t="shared" ref="G67:G69" ca="1" si="79">IF(H67,COUNTIF(OFFSET(H67,ROW()*-1+3,,ROW()-2),TRUE)," ")</f>
        <v xml:space="preserve"> </v>
      </c>
      <c r="H67" s="314" t="b">
        <f t="shared" ref="H67:H69" si="80">AND(N67="借",O67&lt;&gt;0)</f>
        <v>0</v>
      </c>
      <c r="I67" s="312" t="str">
        <f t="shared" ref="I67:I69" ca="1" si="81">IF(J67,COUNTIF(OFFSET(J67,ROW()*-1+3,,ROW()-2),TRUE)," ")</f>
        <v xml:space="preserve"> </v>
      </c>
      <c r="J67" s="314" t="b">
        <f t="shared" ref="J67:J69" si="82">AND(N67="貸",O67&lt;&gt;0)</f>
        <v>0</v>
      </c>
      <c r="K67" s="195">
        <v>4502</v>
      </c>
      <c r="L67" s="194"/>
      <c r="M67" s="177" t="s">
        <v>149</v>
      </c>
      <c r="N67" s="194" t="s">
        <v>13</v>
      </c>
      <c r="O67" s="276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76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 x14ac:dyDescent="0.4">
      <c r="A68" s="309" t="s">
        <v>79</v>
      </c>
      <c r="B68" s="306" t="s">
        <v>79</v>
      </c>
      <c r="C68" s="309" t="s">
        <v>79</v>
      </c>
      <c r="D68" s="306" t="s">
        <v>79</v>
      </c>
      <c r="E68" s="310" t="str">
        <f t="shared" ca="1" si="77"/>
        <v xml:space="preserve"> </v>
      </c>
      <c r="F68" s="316" t="b">
        <f t="shared" si="78"/>
        <v>0</v>
      </c>
      <c r="G68" s="312" t="str">
        <f t="shared" ca="1" si="79"/>
        <v xml:space="preserve"> </v>
      </c>
      <c r="H68" s="314" t="b">
        <f t="shared" si="80"/>
        <v>0</v>
      </c>
      <c r="I68" s="312" t="str">
        <f t="shared" ca="1" si="81"/>
        <v xml:space="preserve"> </v>
      </c>
      <c r="J68" s="314" t="b">
        <f t="shared" si="82"/>
        <v>0</v>
      </c>
      <c r="K68" s="195">
        <v>4600</v>
      </c>
      <c r="L68" s="194"/>
      <c r="M68" s="177" t="s">
        <v>150</v>
      </c>
      <c r="N68" s="194" t="s">
        <v>13</v>
      </c>
      <c r="O68" s="276">
        <f t="shared" si="83"/>
        <v>0</v>
      </c>
      <c r="P68" s="276">
        <f t="shared" si="84"/>
        <v>0</v>
      </c>
    </row>
    <row r="69" spans="1:16" x14ac:dyDescent="0.4">
      <c r="A69" s="309" t="s">
        <v>79</v>
      </c>
      <c r="B69" s="306" t="s">
        <v>79</v>
      </c>
      <c r="C69" s="309" t="s">
        <v>79</v>
      </c>
      <c r="D69" s="306" t="s">
        <v>79</v>
      </c>
      <c r="E69" s="310" t="str">
        <f t="shared" ca="1" si="77"/>
        <v xml:space="preserve"> </v>
      </c>
      <c r="F69" s="316" t="b">
        <f t="shared" si="78"/>
        <v>0</v>
      </c>
      <c r="G69" s="312" t="str">
        <f t="shared" ca="1" si="79"/>
        <v xml:space="preserve"> </v>
      </c>
      <c r="H69" s="314" t="b">
        <f t="shared" si="80"/>
        <v>0</v>
      </c>
      <c r="I69" s="312" t="str">
        <f t="shared" ca="1" si="81"/>
        <v xml:space="preserve"> </v>
      </c>
      <c r="J69" s="314" t="b">
        <f t="shared" si="82"/>
        <v>0</v>
      </c>
      <c r="K69" s="195">
        <v>4700</v>
      </c>
      <c r="L69" s="194"/>
      <c r="M69" s="177" t="s">
        <v>151</v>
      </c>
      <c r="N69" s="194" t="s">
        <v>13</v>
      </c>
      <c r="O69" s="276">
        <f t="shared" si="83"/>
        <v>0</v>
      </c>
      <c r="P69" s="276">
        <f t="shared" si="84"/>
        <v>0</v>
      </c>
    </row>
    <row r="70" spans="1:16" x14ac:dyDescent="0.4">
      <c r="A70" s="309" t="s">
        <v>79</v>
      </c>
      <c r="B70" s="306" t="s">
        <v>79</v>
      </c>
      <c r="C70" s="309" t="s">
        <v>79</v>
      </c>
      <c r="D70" s="306" t="s">
        <v>79</v>
      </c>
      <c r="E70" s="310" t="str">
        <f t="shared" ref="E70:E71" ca="1" si="85">IF(F70,COUNTIF(OFFSET(F70,ROW()*-1+3,,ROW()-2),TRUE)," ")</f>
        <v xml:space="preserve"> </v>
      </c>
      <c r="F70" s="316" t="b">
        <f t="shared" ref="F70:F71" si="86">P70&lt;&gt;0</f>
        <v>0</v>
      </c>
      <c r="G70" s="312" t="str">
        <f t="shared" ref="G70:G71" ca="1" si="87">IF(H70,COUNTIF(OFFSET(H70,ROW()*-1+3,,ROW()-2),TRUE)," ")</f>
        <v xml:space="preserve"> </v>
      </c>
      <c r="H70" s="314" t="b">
        <f t="shared" ref="H70:H71" si="88">AND(N70="借",O70&lt;&gt;0)</f>
        <v>0</v>
      </c>
      <c r="I70" s="312" t="str">
        <f t="shared" ref="I70:I71" ca="1" si="89">IF(J70,COUNTIF(OFFSET(J70,ROW()*-1+3,,ROW()-2),TRUE)," ")</f>
        <v xml:space="preserve"> </v>
      </c>
      <c r="J70" s="314" t="b">
        <f t="shared" ref="J70:J71" si="90">AND(N70="貸",O70&lt;&gt;0)</f>
        <v>0</v>
      </c>
      <c r="K70" s="195">
        <v>4800</v>
      </c>
      <c r="L70" s="194"/>
      <c r="M70" s="177" t="s">
        <v>152</v>
      </c>
      <c r="N70" s="194" t="s">
        <v>13</v>
      </c>
      <c r="O70" s="276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76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 x14ac:dyDescent="0.4">
      <c r="A71" s="309" t="s">
        <v>79</v>
      </c>
      <c r="B71" s="306" t="s">
        <v>79</v>
      </c>
      <c r="C71" s="309" t="s">
        <v>79</v>
      </c>
      <c r="D71" s="306" t="s">
        <v>79</v>
      </c>
      <c r="E71" s="310" t="str">
        <f t="shared" ca="1" si="85"/>
        <v xml:space="preserve"> </v>
      </c>
      <c r="F71" s="316" t="b">
        <f t="shared" si="86"/>
        <v>0</v>
      </c>
      <c r="G71" s="312" t="str">
        <f t="shared" ca="1" si="87"/>
        <v xml:space="preserve"> </v>
      </c>
      <c r="H71" s="314" t="b">
        <f t="shared" si="88"/>
        <v>0</v>
      </c>
      <c r="I71" s="312" t="str">
        <f t="shared" ca="1" si="89"/>
        <v xml:space="preserve"> </v>
      </c>
      <c r="J71" s="314" t="b">
        <f t="shared" si="90"/>
        <v>0</v>
      </c>
      <c r="K71" s="195">
        <v>4900</v>
      </c>
      <c r="L71" s="194"/>
      <c r="M71" s="177" t="s">
        <v>153</v>
      </c>
      <c r="N71" s="194" t="s">
        <v>13</v>
      </c>
      <c r="O71" s="276">
        <f t="shared" si="91"/>
        <v>0</v>
      </c>
      <c r="P71" s="276">
        <f t="shared" si="92"/>
        <v>0</v>
      </c>
    </row>
    <row r="72" spans="1:16" x14ac:dyDescent="0.4">
      <c r="A72" s="309" t="s">
        <v>79</v>
      </c>
      <c r="B72" s="306" t="s">
        <v>79</v>
      </c>
      <c r="C72" s="309" t="s">
        <v>79</v>
      </c>
      <c r="D72" s="306" t="s">
        <v>79</v>
      </c>
      <c r="E72" s="310" t="str">
        <f t="shared" ca="1" si="71"/>
        <v xml:space="preserve"> </v>
      </c>
      <c r="F72" s="316" t="b">
        <f t="shared" si="76"/>
        <v>0</v>
      </c>
      <c r="G72" s="312" t="str">
        <f t="shared" ca="1" si="72"/>
        <v xml:space="preserve"> </v>
      </c>
      <c r="H72" s="314" t="b">
        <f t="shared" si="67"/>
        <v>0</v>
      </c>
      <c r="I72" s="312" t="str">
        <f t="shared" ca="1" si="73"/>
        <v xml:space="preserve"> </v>
      </c>
      <c r="J72" s="314" t="b">
        <f t="shared" si="69"/>
        <v>0</v>
      </c>
      <c r="K72" s="195">
        <v>4901</v>
      </c>
      <c r="L72" s="194" t="s">
        <v>194</v>
      </c>
      <c r="M72" s="177" t="s">
        <v>202</v>
      </c>
      <c r="N72" s="194" t="s">
        <v>13</v>
      </c>
      <c r="O72" s="276">
        <f t="shared" si="74"/>
        <v>0</v>
      </c>
      <c r="P72" s="276">
        <f t="shared" si="75"/>
        <v>0</v>
      </c>
    </row>
    <row r="73" spans="1:16" ht="7" customHeight="1" thickBot="1" x14ac:dyDescent="0.45">
      <c r="A73" s="309" t="s">
        <v>79</v>
      </c>
      <c r="B73" s="306" t="s">
        <v>79</v>
      </c>
      <c r="C73" s="309" t="s">
        <v>79</v>
      </c>
      <c r="D73" s="306" t="s">
        <v>79</v>
      </c>
      <c r="E73" s="310">
        <f ca="1">IF(F73,COUNTIF(OFFSET(F73,ROW()*-1+3,,ROW()-2),TRUE)," ")</f>
        <v>3</v>
      </c>
      <c r="F73" s="316" t="b">
        <f>F61</f>
        <v>1</v>
      </c>
      <c r="G73" s="312" t="s">
        <v>79</v>
      </c>
      <c r="H73" s="314" t="s">
        <v>79</v>
      </c>
      <c r="I73" s="312" t="s">
        <v>79</v>
      </c>
      <c r="J73" s="314" t="s">
        <v>79</v>
      </c>
      <c r="L73" s="175"/>
      <c r="M73" s="170" t="s">
        <v>100</v>
      </c>
      <c r="O73" s="276"/>
      <c r="P73" s="276"/>
    </row>
    <row r="74" spans="1:16" ht="17" customHeight="1" x14ac:dyDescent="0.4">
      <c r="A74" s="309" t="s">
        <v>79</v>
      </c>
      <c r="B74" s="306" t="s">
        <v>79</v>
      </c>
      <c r="C74" s="309" t="s">
        <v>79</v>
      </c>
      <c r="D74" s="306" t="s">
        <v>79</v>
      </c>
      <c r="E74" s="310">
        <f t="shared" ref="E74" ca="1" si="93">IF(F74,COUNTIF(OFFSET(F74,ROW()*-1+3,,ROW()-2),TRUE)," ")</f>
        <v>4</v>
      </c>
      <c r="F74" s="316" t="b">
        <f>P74&lt;&gt;0</f>
        <v>1</v>
      </c>
      <c r="G74" s="312" t="s">
        <v>79</v>
      </c>
      <c r="H74" s="314" t="s">
        <v>79</v>
      </c>
      <c r="I74" s="312" t="s">
        <v>79</v>
      </c>
      <c r="J74" s="314" t="s">
        <v>79</v>
      </c>
      <c r="K74" s="290">
        <v>5000</v>
      </c>
      <c r="L74" s="290"/>
      <c r="M74" s="291" t="s">
        <v>356</v>
      </c>
      <c r="N74" s="292"/>
      <c r="O74" s="293">
        <f>O75+O86+O99+O112</f>
        <v>50000</v>
      </c>
      <c r="P74" s="293">
        <f>P75+P86+P99+P112</f>
        <v>50000</v>
      </c>
    </row>
    <row r="75" spans="1:16" x14ac:dyDescent="0.4">
      <c r="A75" s="309" t="s">
        <v>79</v>
      </c>
      <c r="B75" s="306" t="s">
        <v>79</v>
      </c>
      <c r="C75" s="309" t="s">
        <v>79</v>
      </c>
      <c r="D75" s="306" t="s">
        <v>79</v>
      </c>
      <c r="E75" s="310" t="str">
        <f t="shared" ca="1" si="71"/>
        <v xml:space="preserve"> </v>
      </c>
      <c r="F75" s="316" t="b">
        <f t="shared" si="76"/>
        <v>0</v>
      </c>
      <c r="G75" s="312" t="s">
        <v>79</v>
      </c>
      <c r="H75" s="314" t="s">
        <v>79</v>
      </c>
      <c r="I75" s="312" t="s">
        <v>79</v>
      </c>
      <c r="J75" s="314" t="s">
        <v>79</v>
      </c>
      <c r="K75" s="175">
        <v>5100</v>
      </c>
      <c r="L75" s="175"/>
      <c r="M75" s="170" t="s">
        <v>357</v>
      </c>
      <c r="O75" s="276">
        <f>SUMIF(N76:N85,"借",O76:O85)-SUMIF(N76:N85,"貸",O76:O85)</f>
        <v>0</v>
      </c>
      <c r="P75" s="276">
        <f>SUMIF(N76:N85,"借",P76:P85)-SUMIF(N76:N85,"貸",P76:P85)</f>
        <v>0</v>
      </c>
    </row>
    <row r="76" spans="1:16" x14ac:dyDescent="0.4">
      <c r="A76" s="309" t="s">
        <v>79</v>
      </c>
      <c r="B76" s="306" t="s">
        <v>79</v>
      </c>
      <c r="C76" s="309" t="s">
        <v>79</v>
      </c>
      <c r="D76" s="306" t="s">
        <v>79</v>
      </c>
      <c r="E76" s="310" t="str">
        <f t="shared" ca="1" si="71"/>
        <v xml:space="preserve"> </v>
      </c>
      <c r="F76" s="316" t="b">
        <f t="shared" si="76"/>
        <v>0</v>
      </c>
      <c r="G76" s="312" t="str">
        <f t="shared" ref="G76" ca="1" si="94">IF(H76,COUNTIF(OFFSET(H76,ROW()*-1+3,,ROW()-2),TRUE)," ")</f>
        <v xml:space="preserve"> </v>
      </c>
      <c r="H76" s="314" t="b">
        <f t="shared" si="67"/>
        <v>0</v>
      </c>
      <c r="I76" s="312" t="str">
        <f t="shared" ref="I76" ca="1" si="95">IF(J76,COUNTIF(OFFSET(J76,ROW()*-1+3,,ROW()-2),TRUE)," ")</f>
        <v xml:space="preserve"> </v>
      </c>
      <c r="J76" s="314" t="b">
        <f t="shared" si="69"/>
        <v>0</v>
      </c>
      <c r="K76" s="195">
        <v>5101</v>
      </c>
      <c r="L76" s="194" t="s">
        <v>210</v>
      </c>
      <c r="M76" s="177" t="s">
        <v>154</v>
      </c>
      <c r="N76" s="194" t="s">
        <v>12</v>
      </c>
      <c r="O76" s="276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76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 x14ac:dyDescent="0.4">
      <c r="A77" s="309" t="s">
        <v>79</v>
      </c>
      <c r="B77" s="306" t="s">
        <v>79</v>
      </c>
      <c r="C77" s="309" t="s">
        <v>79</v>
      </c>
      <c r="D77" s="306" t="s">
        <v>79</v>
      </c>
      <c r="E77" s="310" t="str">
        <f t="shared" ref="E77:E93" ca="1" si="98">IF(F77,COUNTIF(OFFSET(F77,ROW()*-1+3,,ROW()-2),TRUE)," ")</f>
        <v xml:space="preserve"> </v>
      </c>
      <c r="F77" s="316" t="b">
        <f t="shared" ref="F77:F93" si="99">P77&lt;&gt;0</f>
        <v>0</v>
      </c>
      <c r="G77" s="312" t="str">
        <f t="shared" ref="G77:G93" ca="1" si="100">IF(H77,COUNTIF(OFFSET(H77,ROW()*-1+3,,ROW()-2),TRUE)," ")</f>
        <v xml:space="preserve"> </v>
      </c>
      <c r="H77" s="314" t="b">
        <f t="shared" ref="H77:H93" si="101">AND(N77="借",O77&lt;&gt;0)</f>
        <v>0</v>
      </c>
      <c r="I77" s="312" t="str">
        <f t="shared" ref="I77:I93" ca="1" si="102">IF(J77,COUNTIF(OFFSET(J77,ROW()*-1+3,,ROW()-2),TRUE)," ")</f>
        <v xml:space="preserve"> </v>
      </c>
      <c r="J77" s="314" t="b">
        <f t="shared" ref="J77:J93" si="103">AND(N77="貸",O77&lt;&gt;0)</f>
        <v>0</v>
      </c>
      <c r="K77" s="195">
        <v>5102</v>
      </c>
      <c r="L77" s="194"/>
      <c r="M77" s="177" t="s">
        <v>155</v>
      </c>
      <c r="N77" s="194" t="s">
        <v>12</v>
      </c>
      <c r="O77" s="276">
        <f t="shared" si="96"/>
        <v>0</v>
      </c>
      <c r="P77" s="276">
        <f t="shared" si="97"/>
        <v>0</v>
      </c>
    </row>
    <row r="78" spans="1:16" x14ac:dyDescent="0.4">
      <c r="A78" s="309" t="s">
        <v>79</v>
      </c>
      <c r="B78" s="306" t="s">
        <v>79</v>
      </c>
      <c r="C78" s="309" t="s">
        <v>79</v>
      </c>
      <c r="D78" s="306" t="s">
        <v>79</v>
      </c>
      <c r="E78" s="310" t="str">
        <f t="shared" ca="1" si="98"/>
        <v xml:space="preserve"> </v>
      </c>
      <c r="F78" s="316" t="b">
        <f t="shared" si="99"/>
        <v>0</v>
      </c>
      <c r="G78" s="312" t="str">
        <f t="shared" ca="1" si="100"/>
        <v xml:space="preserve"> </v>
      </c>
      <c r="H78" s="314" t="b">
        <f t="shared" si="101"/>
        <v>0</v>
      </c>
      <c r="I78" s="312" t="str">
        <f t="shared" ca="1" si="102"/>
        <v xml:space="preserve"> </v>
      </c>
      <c r="J78" s="314" t="b">
        <f t="shared" si="103"/>
        <v>0</v>
      </c>
      <c r="K78" s="195">
        <v>5103</v>
      </c>
      <c r="L78" s="194"/>
      <c r="M78" s="177" t="s">
        <v>156</v>
      </c>
      <c r="N78" s="194" t="s">
        <v>12</v>
      </c>
      <c r="O78" s="276">
        <f t="shared" si="96"/>
        <v>0</v>
      </c>
      <c r="P78" s="276">
        <f t="shared" si="97"/>
        <v>0</v>
      </c>
    </row>
    <row r="79" spans="1:16" x14ac:dyDescent="0.4">
      <c r="A79" s="309" t="s">
        <v>79</v>
      </c>
      <c r="B79" s="306" t="s">
        <v>79</v>
      </c>
      <c r="C79" s="309" t="s">
        <v>79</v>
      </c>
      <c r="D79" s="306" t="s">
        <v>79</v>
      </c>
      <c r="E79" s="310" t="str">
        <f t="shared" ref="E79:E80" ca="1" si="104">IF(F79,COUNTIF(OFFSET(F79,ROW()*-1+3,,ROW()-2),TRUE)," ")</f>
        <v xml:space="preserve"> </v>
      </c>
      <c r="F79" s="316" t="b">
        <f t="shared" ref="F79:F80" si="105">P79&lt;&gt;0</f>
        <v>0</v>
      </c>
      <c r="G79" s="312" t="str">
        <f t="shared" ref="G79:G80" ca="1" si="106">IF(H79,COUNTIF(OFFSET(H79,ROW()*-1+3,,ROW()-2),TRUE)," ")</f>
        <v xml:space="preserve"> </v>
      </c>
      <c r="H79" s="314" t="b">
        <f t="shared" ref="H79:H80" si="107">AND(N79="借",O79&lt;&gt;0)</f>
        <v>0</v>
      </c>
      <c r="I79" s="312" t="str">
        <f t="shared" ref="I79:I80" ca="1" si="108">IF(J79,COUNTIF(OFFSET(J79,ROW()*-1+3,,ROW()-2),TRUE)," ")</f>
        <v xml:space="preserve"> </v>
      </c>
      <c r="J79" s="314" t="b">
        <f t="shared" ref="J79:J80" si="109">AND(N79="貸",O79&lt;&gt;0)</f>
        <v>0</v>
      </c>
      <c r="K79" s="195">
        <v>51031</v>
      </c>
      <c r="L79" s="194" t="s">
        <v>210</v>
      </c>
      <c r="M79" s="177" t="s">
        <v>223</v>
      </c>
      <c r="N79" s="194" t="s">
        <v>12</v>
      </c>
      <c r="O79" s="276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76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 x14ac:dyDescent="0.4">
      <c r="A80" s="309" t="s">
        <v>79</v>
      </c>
      <c r="B80" s="306" t="s">
        <v>79</v>
      </c>
      <c r="C80" s="309" t="s">
        <v>79</v>
      </c>
      <c r="D80" s="306" t="s">
        <v>79</v>
      </c>
      <c r="E80" s="310" t="str">
        <f t="shared" ca="1" si="104"/>
        <v xml:space="preserve"> </v>
      </c>
      <c r="F80" s="316" t="b">
        <f t="shared" si="105"/>
        <v>0</v>
      </c>
      <c r="G80" s="312" t="str">
        <f t="shared" ca="1" si="106"/>
        <v xml:space="preserve"> </v>
      </c>
      <c r="H80" s="314" t="b">
        <f t="shared" si="107"/>
        <v>0</v>
      </c>
      <c r="I80" s="312" t="str">
        <f t="shared" ca="1" si="108"/>
        <v xml:space="preserve"> </v>
      </c>
      <c r="J80" s="314" t="b">
        <f t="shared" si="109"/>
        <v>0</v>
      </c>
      <c r="K80" s="195">
        <v>51032</v>
      </c>
      <c r="L80" s="194" t="s">
        <v>210</v>
      </c>
      <c r="M80" s="177" t="s">
        <v>225</v>
      </c>
      <c r="N80" s="194" t="s">
        <v>12</v>
      </c>
      <c r="O80" s="276">
        <f t="shared" si="110"/>
        <v>0</v>
      </c>
      <c r="P80" s="276">
        <f t="shared" si="111"/>
        <v>0</v>
      </c>
    </row>
    <row r="81" spans="1:16" x14ac:dyDescent="0.4">
      <c r="A81" s="309" t="s">
        <v>79</v>
      </c>
      <c r="B81" s="306" t="s">
        <v>79</v>
      </c>
      <c r="C81" s="309" t="s">
        <v>79</v>
      </c>
      <c r="D81" s="306" t="s">
        <v>79</v>
      </c>
      <c r="E81" s="310" t="str">
        <f t="shared" ca="1" si="98"/>
        <v xml:space="preserve"> </v>
      </c>
      <c r="F81" s="316" t="b">
        <f t="shared" si="99"/>
        <v>0</v>
      </c>
      <c r="G81" s="312" t="str">
        <f t="shared" ca="1" si="100"/>
        <v xml:space="preserve"> </v>
      </c>
      <c r="H81" s="314" t="b">
        <f t="shared" si="101"/>
        <v>0</v>
      </c>
      <c r="I81" s="312" t="str">
        <f t="shared" ca="1" si="102"/>
        <v xml:space="preserve"> </v>
      </c>
      <c r="J81" s="314" t="b">
        <f t="shared" si="103"/>
        <v>0</v>
      </c>
      <c r="K81" s="195">
        <v>5104</v>
      </c>
      <c r="L81" s="194"/>
      <c r="M81" s="177" t="s">
        <v>157</v>
      </c>
      <c r="N81" s="194" t="s">
        <v>12</v>
      </c>
      <c r="O81" s="276">
        <f t="shared" si="96"/>
        <v>0</v>
      </c>
      <c r="P81" s="276">
        <f t="shared" si="97"/>
        <v>0</v>
      </c>
    </row>
    <row r="82" spans="1:16" x14ac:dyDescent="0.4">
      <c r="A82" s="309" t="s">
        <v>79</v>
      </c>
      <c r="B82" s="306" t="s">
        <v>79</v>
      </c>
      <c r="C82" s="309" t="s">
        <v>79</v>
      </c>
      <c r="D82" s="306" t="s">
        <v>79</v>
      </c>
      <c r="E82" s="310" t="str">
        <f t="shared" ca="1" si="98"/>
        <v xml:space="preserve"> </v>
      </c>
      <c r="F82" s="316" t="b">
        <f t="shared" si="99"/>
        <v>0</v>
      </c>
      <c r="G82" s="312" t="str">
        <f t="shared" ca="1" si="100"/>
        <v xml:space="preserve"> </v>
      </c>
      <c r="H82" s="314" t="b">
        <f t="shared" si="101"/>
        <v>0</v>
      </c>
      <c r="I82" s="312" t="str">
        <f t="shared" ca="1" si="102"/>
        <v xml:space="preserve"> </v>
      </c>
      <c r="J82" s="314" t="b">
        <f t="shared" si="103"/>
        <v>0</v>
      </c>
      <c r="K82" s="195">
        <v>5105</v>
      </c>
      <c r="L82" s="194"/>
      <c r="M82" s="177" t="s">
        <v>158</v>
      </c>
      <c r="N82" s="194" t="s">
        <v>12</v>
      </c>
      <c r="O82" s="276">
        <f t="shared" si="96"/>
        <v>0</v>
      </c>
      <c r="P82" s="276">
        <f t="shared" si="97"/>
        <v>0</v>
      </c>
    </row>
    <row r="83" spans="1:16" x14ac:dyDescent="0.4">
      <c r="A83" s="309" t="s">
        <v>79</v>
      </c>
      <c r="B83" s="306" t="s">
        <v>79</v>
      </c>
      <c r="C83" s="309" t="s">
        <v>79</v>
      </c>
      <c r="D83" s="306" t="s">
        <v>79</v>
      </c>
      <c r="E83" s="310" t="str">
        <f t="shared" ca="1" si="98"/>
        <v xml:space="preserve"> </v>
      </c>
      <c r="F83" s="316" t="b">
        <f t="shared" si="99"/>
        <v>0</v>
      </c>
      <c r="G83" s="312" t="str">
        <f t="shared" ca="1" si="100"/>
        <v xml:space="preserve"> </v>
      </c>
      <c r="H83" s="314" t="b">
        <f t="shared" si="101"/>
        <v>0</v>
      </c>
      <c r="I83" s="312" t="str">
        <f t="shared" ca="1" si="102"/>
        <v xml:space="preserve"> </v>
      </c>
      <c r="J83" s="314" t="b">
        <f t="shared" si="103"/>
        <v>0</v>
      </c>
      <c r="K83" s="195">
        <v>5106</v>
      </c>
      <c r="L83" s="194"/>
      <c r="M83" s="177" t="s">
        <v>159</v>
      </c>
      <c r="N83" s="194" t="s">
        <v>12</v>
      </c>
      <c r="O83" s="276">
        <f t="shared" si="96"/>
        <v>0</v>
      </c>
      <c r="P83" s="276">
        <f t="shared" si="97"/>
        <v>0</v>
      </c>
    </row>
    <row r="84" spans="1:16" x14ac:dyDescent="0.4">
      <c r="A84" s="309" t="s">
        <v>79</v>
      </c>
      <c r="B84" s="306" t="s">
        <v>79</v>
      </c>
      <c r="C84" s="309" t="s">
        <v>79</v>
      </c>
      <c r="D84" s="306" t="s">
        <v>79</v>
      </c>
      <c r="E84" s="310" t="str">
        <f t="shared" ref="E84" ca="1" si="112">IF(F84,COUNTIF(OFFSET(F84,ROW()*-1+3,,ROW()-2),TRUE)," ")</f>
        <v xml:space="preserve"> </v>
      </c>
      <c r="F84" s="316" t="b">
        <f t="shared" ref="F84" si="113">P84&lt;&gt;0</f>
        <v>0</v>
      </c>
      <c r="G84" s="312" t="str">
        <f t="shared" ref="G84" ca="1" si="114">IF(H84,COUNTIF(OFFSET(H84,ROW()*-1+3,,ROW()-2),TRUE)," ")</f>
        <v xml:space="preserve"> </v>
      </c>
      <c r="H84" s="314" t="b">
        <f t="shared" ref="H84" si="115">AND(N84="借",O84&lt;&gt;0)</f>
        <v>0</v>
      </c>
      <c r="I84" s="312" t="str">
        <f t="shared" ref="I84" ca="1" si="116">IF(J84,COUNTIF(OFFSET(J84,ROW()*-1+3,,ROW()-2),TRUE)," ")</f>
        <v xml:space="preserve"> </v>
      </c>
      <c r="J84" s="314" t="b">
        <f t="shared" ref="J84" si="117">AND(N84="貸",O84&lt;&gt;0)</f>
        <v>0</v>
      </c>
      <c r="K84" s="195">
        <v>5107</v>
      </c>
      <c r="L84" s="194"/>
      <c r="M84" s="177" t="s">
        <v>160</v>
      </c>
      <c r="N84" s="194" t="s">
        <v>12</v>
      </c>
      <c r="O84" s="276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76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 x14ac:dyDescent="0.4">
      <c r="A85" s="309" t="s">
        <v>79</v>
      </c>
      <c r="B85" s="306" t="s">
        <v>79</v>
      </c>
      <c r="C85" s="309" t="s">
        <v>79</v>
      </c>
      <c r="D85" s="306" t="s">
        <v>79</v>
      </c>
      <c r="E85" s="310" t="str">
        <f t="shared" ca="1" si="98"/>
        <v xml:space="preserve"> </v>
      </c>
      <c r="F85" s="316" t="b">
        <f t="shared" si="99"/>
        <v>0</v>
      </c>
      <c r="G85" s="312" t="str">
        <f t="shared" ca="1" si="100"/>
        <v xml:space="preserve"> </v>
      </c>
      <c r="H85" s="314" t="b">
        <f t="shared" si="101"/>
        <v>0</v>
      </c>
      <c r="I85" s="312" t="str">
        <f t="shared" ca="1" si="102"/>
        <v xml:space="preserve"> </v>
      </c>
      <c r="J85" s="314" t="b">
        <f t="shared" si="103"/>
        <v>0</v>
      </c>
      <c r="K85" s="195">
        <v>51071</v>
      </c>
      <c r="L85" s="194" t="s">
        <v>210</v>
      </c>
      <c r="M85" s="177" t="s">
        <v>227</v>
      </c>
      <c r="N85" s="194" t="s">
        <v>12</v>
      </c>
      <c r="O85" s="276">
        <f t="shared" si="96"/>
        <v>0</v>
      </c>
      <c r="P85" s="276">
        <f t="shared" si="97"/>
        <v>0</v>
      </c>
    </row>
    <row r="86" spans="1:16" x14ac:dyDescent="0.4">
      <c r="A86" s="309" t="s">
        <v>79</v>
      </c>
      <c r="B86" s="306" t="s">
        <v>79</v>
      </c>
      <c r="C86" s="309" t="s">
        <v>79</v>
      </c>
      <c r="D86" s="306" t="s">
        <v>79</v>
      </c>
      <c r="E86" s="310">
        <f t="shared" ca="1" si="98"/>
        <v>5</v>
      </c>
      <c r="F86" s="316" t="b">
        <f t="shared" si="99"/>
        <v>1</v>
      </c>
      <c r="G86" s="312" t="s">
        <v>79</v>
      </c>
      <c r="H86" s="314" t="s">
        <v>79</v>
      </c>
      <c r="I86" s="312" t="s">
        <v>79</v>
      </c>
      <c r="J86" s="314" t="s">
        <v>79</v>
      </c>
      <c r="K86" s="175">
        <v>5200</v>
      </c>
      <c r="L86" s="175"/>
      <c r="M86" s="170" t="s">
        <v>358</v>
      </c>
      <c r="O86" s="276">
        <f>SUMIF(N87:N98,"借",O87:O98)-SUMIF(N87:N98,"貸",O87:O98)</f>
        <v>50000</v>
      </c>
      <c r="P86" s="276">
        <f>SUMIF(N87:N98,"借",P87:P98)-SUMIF(N87:N98,"貸",P87:P98)</f>
        <v>50000</v>
      </c>
    </row>
    <row r="87" spans="1:16" x14ac:dyDescent="0.4">
      <c r="A87" s="309" t="s">
        <v>79</v>
      </c>
      <c r="B87" s="306" t="s">
        <v>79</v>
      </c>
      <c r="C87" s="309" t="s">
        <v>79</v>
      </c>
      <c r="D87" s="306" t="s">
        <v>79</v>
      </c>
      <c r="E87" s="310" t="str">
        <f t="shared" ca="1" si="98"/>
        <v xml:space="preserve"> </v>
      </c>
      <c r="F87" s="316" t="b">
        <f t="shared" si="99"/>
        <v>0</v>
      </c>
      <c r="G87" s="312" t="str">
        <f t="shared" ca="1" si="100"/>
        <v xml:space="preserve"> </v>
      </c>
      <c r="H87" s="314" t="b">
        <f t="shared" si="101"/>
        <v>0</v>
      </c>
      <c r="I87" s="312" t="str">
        <f t="shared" ca="1" si="102"/>
        <v xml:space="preserve"> </v>
      </c>
      <c r="J87" s="314" t="b">
        <f t="shared" si="103"/>
        <v>0</v>
      </c>
      <c r="K87" s="195">
        <v>5201</v>
      </c>
      <c r="L87" s="194" t="s">
        <v>210</v>
      </c>
      <c r="M87" s="177" t="s">
        <v>161</v>
      </c>
      <c r="N87" s="194" t="s">
        <v>12</v>
      </c>
      <c r="O87" s="276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76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 x14ac:dyDescent="0.4">
      <c r="A88" s="309" t="s">
        <v>79</v>
      </c>
      <c r="B88" s="306" t="s">
        <v>79</v>
      </c>
      <c r="C88" s="309" t="s">
        <v>79</v>
      </c>
      <c r="D88" s="306" t="s">
        <v>79</v>
      </c>
      <c r="E88" s="310" t="str">
        <f t="shared" ca="1" si="98"/>
        <v xml:space="preserve"> </v>
      </c>
      <c r="F88" s="316" t="b">
        <f t="shared" si="99"/>
        <v>0</v>
      </c>
      <c r="G88" s="312" t="str">
        <f t="shared" ca="1" si="100"/>
        <v xml:space="preserve"> </v>
      </c>
      <c r="H88" s="314" t="b">
        <f t="shared" si="101"/>
        <v>0</v>
      </c>
      <c r="I88" s="312" t="str">
        <f t="shared" ca="1" si="102"/>
        <v xml:space="preserve"> </v>
      </c>
      <c r="J88" s="314" t="b">
        <f t="shared" si="103"/>
        <v>0</v>
      </c>
      <c r="K88" s="195">
        <v>5202</v>
      </c>
      <c r="L88" s="194" t="s">
        <v>364</v>
      </c>
      <c r="M88" s="177" t="s">
        <v>162</v>
      </c>
      <c r="N88" s="194" t="s">
        <v>12</v>
      </c>
      <c r="O88" s="276">
        <f t="shared" si="120"/>
        <v>0</v>
      </c>
      <c r="P88" s="276">
        <f t="shared" si="121"/>
        <v>0</v>
      </c>
    </row>
    <row r="89" spans="1:16" x14ac:dyDescent="0.4">
      <c r="A89" s="309" t="s">
        <v>79</v>
      </c>
      <c r="B89" s="306" t="s">
        <v>79</v>
      </c>
      <c r="C89" s="309" t="s">
        <v>79</v>
      </c>
      <c r="D89" s="306" t="s">
        <v>79</v>
      </c>
      <c r="E89" s="310" t="str">
        <f t="shared" ca="1" si="98"/>
        <v xml:space="preserve"> </v>
      </c>
      <c r="F89" s="316" t="b">
        <f t="shared" si="99"/>
        <v>0</v>
      </c>
      <c r="G89" s="312" t="str">
        <f t="shared" ca="1" si="100"/>
        <v xml:space="preserve"> </v>
      </c>
      <c r="H89" s="314" t="b">
        <f t="shared" si="101"/>
        <v>0</v>
      </c>
      <c r="I89" s="312" t="str">
        <f t="shared" ca="1" si="102"/>
        <v xml:space="preserve"> </v>
      </c>
      <c r="J89" s="314" t="b">
        <f t="shared" si="103"/>
        <v>0</v>
      </c>
      <c r="K89" s="195">
        <v>5203</v>
      </c>
      <c r="L89" s="194"/>
      <c r="M89" s="177" t="s">
        <v>163</v>
      </c>
      <c r="N89" s="194" t="s">
        <v>12</v>
      </c>
      <c r="O89" s="276">
        <f t="shared" si="120"/>
        <v>0</v>
      </c>
      <c r="P89" s="276">
        <f t="shared" si="121"/>
        <v>0</v>
      </c>
    </row>
    <row r="90" spans="1:16" x14ac:dyDescent="0.4">
      <c r="A90" s="309" t="s">
        <v>79</v>
      </c>
      <c r="B90" s="306" t="s">
        <v>79</v>
      </c>
      <c r="C90" s="309" t="s">
        <v>79</v>
      </c>
      <c r="D90" s="306" t="s">
        <v>79</v>
      </c>
      <c r="E90" s="310" t="str">
        <f t="shared" ca="1" si="98"/>
        <v xml:space="preserve"> </v>
      </c>
      <c r="F90" s="316" t="b">
        <f t="shared" si="99"/>
        <v>0</v>
      </c>
      <c r="G90" s="312" t="str">
        <f t="shared" ca="1" si="100"/>
        <v xml:space="preserve"> </v>
      </c>
      <c r="H90" s="314" t="b">
        <f t="shared" si="101"/>
        <v>0</v>
      </c>
      <c r="I90" s="312" t="str">
        <f t="shared" ca="1" si="102"/>
        <v xml:space="preserve"> </v>
      </c>
      <c r="J90" s="314" t="b">
        <f t="shared" si="103"/>
        <v>0</v>
      </c>
      <c r="K90" s="195">
        <v>5204</v>
      </c>
      <c r="L90" s="194"/>
      <c r="M90" s="177" t="s">
        <v>164</v>
      </c>
      <c r="N90" s="194" t="s">
        <v>12</v>
      </c>
      <c r="O90" s="276">
        <f t="shared" si="120"/>
        <v>0</v>
      </c>
      <c r="P90" s="276">
        <f t="shared" si="121"/>
        <v>0</v>
      </c>
    </row>
    <row r="91" spans="1:16" x14ac:dyDescent="0.4">
      <c r="A91" s="309" t="s">
        <v>79</v>
      </c>
      <c r="B91" s="306" t="s">
        <v>79</v>
      </c>
      <c r="C91" s="309" t="s">
        <v>79</v>
      </c>
      <c r="D91" s="306" t="s">
        <v>79</v>
      </c>
      <c r="E91" s="310" t="str">
        <f t="shared" ca="1" si="98"/>
        <v xml:space="preserve"> </v>
      </c>
      <c r="F91" s="316" t="b">
        <f t="shared" si="99"/>
        <v>0</v>
      </c>
      <c r="G91" s="312" t="str">
        <f t="shared" ca="1" si="100"/>
        <v xml:space="preserve"> </v>
      </c>
      <c r="H91" s="314" t="b">
        <f t="shared" si="101"/>
        <v>0</v>
      </c>
      <c r="I91" s="312" t="str">
        <f t="shared" ca="1" si="102"/>
        <v xml:space="preserve"> </v>
      </c>
      <c r="J91" s="314" t="b">
        <f t="shared" si="103"/>
        <v>0</v>
      </c>
      <c r="K91" s="195">
        <v>5205</v>
      </c>
      <c r="L91" s="194"/>
      <c r="M91" s="177" t="s">
        <v>165</v>
      </c>
      <c r="N91" s="194" t="s">
        <v>12</v>
      </c>
      <c r="O91" s="276">
        <f t="shared" si="120"/>
        <v>0</v>
      </c>
      <c r="P91" s="276">
        <f t="shared" si="121"/>
        <v>0</v>
      </c>
    </row>
    <row r="92" spans="1:16" x14ac:dyDescent="0.4">
      <c r="A92" s="309" t="s">
        <v>79</v>
      </c>
      <c r="B92" s="306" t="s">
        <v>79</v>
      </c>
      <c r="C92" s="309" t="s">
        <v>79</v>
      </c>
      <c r="D92" s="306" t="s">
        <v>79</v>
      </c>
      <c r="E92" s="310" t="str">
        <f t="shared" ca="1" si="98"/>
        <v xml:space="preserve"> </v>
      </c>
      <c r="F92" s="316" t="b">
        <f t="shared" si="99"/>
        <v>0</v>
      </c>
      <c r="G92" s="312" t="str">
        <f t="shared" ca="1" si="100"/>
        <v xml:space="preserve"> </v>
      </c>
      <c r="H92" s="314" t="b">
        <f t="shared" si="101"/>
        <v>0</v>
      </c>
      <c r="I92" s="312" t="str">
        <f t="shared" ca="1" si="102"/>
        <v xml:space="preserve"> </v>
      </c>
      <c r="J92" s="314" t="b">
        <f t="shared" si="103"/>
        <v>0</v>
      </c>
      <c r="K92" s="195">
        <v>5206</v>
      </c>
      <c r="L92" s="194" t="s">
        <v>210</v>
      </c>
      <c r="M92" s="177" t="s">
        <v>166</v>
      </c>
      <c r="N92" s="194" t="s">
        <v>12</v>
      </c>
      <c r="O92" s="276">
        <f t="shared" si="120"/>
        <v>0</v>
      </c>
      <c r="P92" s="276">
        <f t="shared" si="121"/>
        <v>0</v>
      </c>
    </row>
    <row r="93" spans="1:16" x14ac:dyDescent="0.4">
      <c r="A93" s="309" t="s">
        <v>79</v>
      </c>
      <c r="B93" s="306" t="s">
        <v>79</v>
      </c>
      <c r="C93" s="309" t="s">
        <v>79</v>
      </c>
      <c r="D93" s="306" t="s">
        <v>79</v>
      </c>
      <c r="E93" s="310">
        <f t="shared" ca="1" si="98"/>
        <v>6</v>
      </c>
      <c r="F93" s="316" t="b">
        <f t="shared" si="99"/>
        <v>1</v>
      </c>
      <c r="G93" s="312">
        <f t="shared" ca="1" si="100"/>
        <v>3</v>
      </c>
      <c r="H93" s="314" t="b">
        <f t="shared" si="101"/>
        <v>1</v>
      </c>
      <c r="I93" s="312" t="str">
        <f t="shared" ca="1" si="102"/>
        <v xml:space="preserve"> </v>
      </c>
      <c r="J93" s="314" t="b">
        <f t="shared" si="103"/>
        <v>0</v>
      </c>
      <c r="K93" s="195">
        <v>5207</v>
      </c>
      <c r="L93" s="194" t="s">
        <v>194</v>
      </c>
      <c r="M93" s="177" t="s">
        <v>167</v>
      </c>
      <c r="N93" s="194" t="s">
        <v>12</v>
      </c>
      <c r="O93" s="276">
        <f t="shared" si="120"/>
        <v>50000</v>
      </c>
      <c r="P93" s="276">
        <f t="shared" si="121"/>
        <v>50000</v>
      </c>
    </row>
    <row r="94" spans="1:16" x14ac:dyDescent="0.4">
      <c r="A94" s="309" t="s">
        <v>79</v>
      </c>
      <c r="B94" s="306" t="s">
        <v>79</v>
      </c>
      <c r="C94" s="309" t="s">
        <v>79</v>
      </c>
      <c r="D94" s="306" t="s">
        <v>79</v>
      </c>
      <c r="E94" s="310" t="str">
        <f t="shared" ref="E94:E121" ca="1" si="122">IF(F94,COUNTIF(OFFSET(F94,ROW()*-1+3,,ROW()-2),TRUE)," ")</f>
        <v xml:space="preserve"> </v>
      </c>
      <c r="F94" s="316" t="b">
        <f t="shared" ref="F94:F121" si="123">P94&lt;&gt;0</f>
        <v>0</v>
      </c>
      <c r="G94" s="312" t="str">
        <f t="shared" ref="G94:G121" ca="1" si="124">IF(H94,COUNTIF(OFFSET(H94,ROW()*-1+3,,ROW()-2),TRUE)," ")</f>
        <v xml:space="preserve"> </v>
      </c>
      <c r="H94" s="314" t="b">
        <f t="shared" ref="H94:H121" si="125">AND(N94="借",O94&lt;&gt;0)</f>
        <v>0</v>
      </c>
      <c r="I94" s="312" t="str">
        <f t="shared" ref="I94:I121" ca="1" si="126">IF(J94,COUNTIF(OFFSET(J94,ROW()*-1+3,,ROW()-2),TRUE)," ")</f>
        <v xml:space="preserve"> </v>
      </c>
      <c r="J94" s="314" t="b">
        <f t="shared" ref="J94:J121" si="127">AND(N94="貸",O94&lt;&gt;0)</f>
        <v>0</v>
      </c>
      <c r="K94" s="195">
        <v>5208</v>
      </c>
      <c r="L94" s="194"/>
      <c r="M94" s="177" t="s">
        <v>168</v>
      </c>
      <c r="N94" s="194" t="s">
        <v>12</v>
      </c>
      <c r="O94" s="276">
        <f t="shared" si="120"/>
        <v>0</v>
      </c>
      <c r="P94" s="276">
        <f t="shared" si="121"/>
        <v>0</v>
      </c>
    </row>
    <row r="95" spans="1:16" x14ac:dyDescent="0.4">
      <c r="A95" s="309" t="s">
        <v>79</v>
      </c>
      <c r="B95" s="306" t="s">
        <v>79</v>
      </c>
      <c r="C95" s="309" t="s">
        <v>79</v>
      </c>
      <c r="D95" s="306" t="s">
        <v>79</v>
      </c>
      <c r="E95" s="310" t="str">
        <f t="shared" ca="1" si="122"/>
        <v xml:space="preserve"> </v>
      </c>
      <c r="F95" s="316" t="b">
        <f t="shared" si="123"/>
        <v>0</v>
      </c>
      <c r="G95" s="312" t="str">
        <f t="shared" ca="1" si="124"/>
        <v xml:space="preserve"> </v>
      </c>
      <c r="H95" s="314" t="b">
        <f t="shared" si="125"/>
        <v>0</v>
      </c>
      <c r="I95" s="312" t="str">
        <f t="shared" ca="1" si="126"/>
        <v xml:space="preserve"> </v>
      </c>
      <c r="J95" s="314" t="b">
        <f t="shared" si="127"/>
        <v>0</v>
      </c>
      <c r="K95" s="195">
        <v>5209</v>
      </c>
      <c r="L95" s="194"/>
      <c r="M95" s="177" t="s">
        <v>169</v>
      </c>
      <c r="N95" s="194" t="s">
        <v>12</v>
      </c>
      <c r="O95" s="276">
        <f t="shared" si="120"/>
        <v>0</v>
      </c>
      <c r="P95" s="276">
        <f t="shared" si="121"/>
        <v>0</v>
      </c>
    </row>
    <row r="96" spans="1:16" x14ac:dyDescent="0.4">
      <c r="A96" s="309" t="s">
        <v>79</v>
      </c>
      <c r="B96" s="306" t="s">
        <v>79</v>
      </c>
      <c r="C96" s="309" t="s">
        <v>79</v>
      </c>
      <c r="D96" s="306" t="s">
        <v>79</v>
      </c>
      <c r="E96" s="310" t="str">
        <f t="shared" ca="1" si="122"/>
        <v xml:space="preserve"> </v>
      </c>
      <c r="F96" s="316" t="b">
        <f t="shared" si="123"/>
        <v>0</v>
      </c>
      <c r="G96" s="312" t="str">
        <f t="shared" ca="1" si="124"/>
        <v xml:space="preserve"> </v>
      </c>
      <c r="H96" s="314" t="b">
        <f t="shared" si="125"/>
        <v>0</v>
      </c>
      <c r="I96" s="312" t="str">
        <f t="shared" ca="1" si="126"/>
        <v xml:space="preserve"> </v>
      </c>
      <c r="J96" s="314" t="b">
        <f t="shared" si="127"/>
        <v>0</v>
      </c>
      <c r="K96" s="195">
        <v>5210</v>
      </c>
      <c r="L96" s="194"/>
      <c r="M96" s="177" t="s">
        <v>170</v>
      </c>
      <c r="N96" s="194" t="s">
        <v>12</v>
      </c>
      <c r="O96" s="276">
        <f t="shared" si="120"/>
        <v>0</v>
      </c>
      <c r="P96" s="276">
        <f t="shared" si="121"/>
        <v>0</v>
      </c>
    </row>
    <row r="97" spans="1:16" x14ac:dyDescent="0.4">
      <c r="A97" s="309" t="s">
        <v>79</v>
      </c>
      <c r="B97" s="306" t="s">
        <v>79</v>
      </c>
      <c r="C97" s="309" t="s">
        <v>79</v>
      </c>
      <c r="D97" s="306" t="s">
        <v>79</v>
      </c>
      <c r="E97" s="310" t="str">
        <f t="shared" ca="1" si="122"/>
        <v xml:space="preserve"> </v>
      </c>
      <c r="F97" s="316" t="b">
        <f t="shared" si="123"/>
        <v>0</v>
      </c>
      <c r="G97" s="312" t="str">
        <f t="shared" ca="1" si="124"/>
        <v xml:space="preserve"> </v>
      </c>
      <c r="H97" s="314" t="b">
        <f t="shared" si="125"/>
        <v>0</v>
      </c>
      <c r="I97" s="312" t="str">
        <f t="shared" ca="1" si="126"/>
        <v xml:space="preserve"> </v>
      </c>
      <c r="J97" s="314" t="b">
        <f t="shared" si="127"/>
        <v>0</v>
      </c>
      <c r="K97" s="195">
        <v>5211</v>
      </c>
      <c r="L97" s="194"/>
      <c r="M97" s="177" t="s">
        <v>171</v>
      </c>
      <c r="N97" s="194" t="s">
        <v>12</v>
      </c>
      <c r="O97" s="276">
        <f t="shared" si="120"/>
        <v>0</v>
      </c>
      <c r="P97" s="276">
        <f t="shared" si="121"/>
        <v>0</v>
      </c>
    </row>
    <row r="98" spans="1:16" x14ac:dyDescent="0.4">
      <c r="A98" s="309" t="s">
        <v>79</v>
      </c>
      <c r="B98" s="306" t="s">
        <v>79</v>
      </c>
      <c r="C98" s="309" t="s">
        <v>79</v>
      </c>
      <c r="D98" s="306" t="s">
        <v>79</v>
      </c>
      <c r="E98" s="310" t="str">
        <f t="shared" ca="1" si="122"/>
        <v xml:space="preserve"> </v>
      </c>
      <c r="F98" s="316" t="b">
        <f t="shared" si="123"/>
        <v>0</v>
      </c>
      <c r="G98" s="312" t="str">
        <f t="shared" ca="1" si="124"/>
        <v xml:space="preserve"> </v>
      </c>
      <c r="H98" s="314" t="b">
        <f t="shared" si="125"/>
        <v>0</v>
      </c>
      <c r="I98" s="312" t="str">
        <f t="shared" ca="1" si="126"/>
        <v xml:space="preserve"> </v>
      </c>
      <c r="J98" s="314" t="b">
        <f t="shared" si="127"/>
        <v>0</v>
      </c>
      <c r="K98" s="195">
        <v>5212</v>
      </c>
      <c r="L98" s="194"/>
      <c r="M98" s="177" t="s">
        <v>172</v>
      </c>
      <c r="N98" s="194" t="s">
        <v>12</v>
      </c>
      <c r="O98" s="276">
        <f t="shared" si="120"/>
        <v>0</v>
      </c>
      <c r="P98" s="276">
        <f t="shared" si="121"/>
        <v>0</v>
      </c>
    </row>
    <row r="99" spans="1:16" x14ac:dyDescent="0.4">
      <c r="A99" s="309" t="s">
        <v>79</v>
      </c>
      <c r="B99" s="306" t="s">
        <v>79</v>
      </c>
      <c r="C99" s="309" t="s">
        <v>79</v>
      </c>
      <c r="D99" s="306" t="s">
        <v>79</v>
      </c>
      <c r="E99" s="310" t="str">
        <f t="shared" ca="1" si="122"/>
        <v xml:space="preserve"> </v>
      </c>
      <c r="F99" s="316" t="b">
        <f t="shared" si="123"/>
        <v>0</v>
      </c>
      <c r="G99" s="312" t="s">
        <v>79</v>
      </c>
      <c r="H99" s="314" t="s">
        <v>79</v>
      </c>
      <c r="I99" s="312" t="s">
        <v>79</v>
      </c>
      <c r="J99" s="314" t="s">
        <v>79</v>
      </c>
      <c r="K99" s="175">
        <v>5300</v>
      </c>
      <c r="L99" s="175"/>
      <c r="M99" s="170" t="s">
        <v>359</v>
      </c>
      <c r="O99" s="276">
        <f>SUMIF(N100:N111,"借",O100:O111)-SUMIF(N100:N111,"貸",O100:O111)</f>
        <v>0</v>
      </c>
      <c r="P99" s="276">
        <f>SUMIF(N100:N111,"借",P100:P111)-SUMIF(N100:N111,"貸",P100:P111)</f>
        <v>0</v>
      </c>
    </row>
    <row r="100" spans="1:16" x14ac:dyDescent="0.4">
      <c r="A100" s="309" t="s">
        <v>79</v>
      </c>
      <c r="B100" s="306" t="s">
        <v>79</v>
      </c>
      <c r="C100" s="309" t="s">
        <v>79</v>
      </c>
      <c r="D100" s="306" t="s">
        <v>79</v>
      </c>
      <c r="E100" s="310" t="str">
        <f t="shared" ca="1" si="122"/>
        <v xml:space="preserve"> </v>
      </c>
      <c r="F100" s="316" t="b">
        <f t="shared" si="123"/>
        <v>0</v>
      </c>
      <c r="G100" s="312" t="str">
        <f t="shared" ca="1" si="124"/>
        <v xml:space="preserve"> </v>
      </c>
      <c r="H100" s="314" t="b">
        <f t="shared" si="125"/>
        <v>0</v>
      </c>
      <c r="I100" s="312" t="str">
        <f t="shared" ca="1" si="126"/>
        <v xml:space="preserve"> </v>
      </c>
      <c r="J100" s="314" t="b">
        <f t="shared" si="127"/>
        <v>0</v>
      </c>
      <c r="K100" s="195">
        <v>5301</v>
      </c>
      <c r="L100" s="194" t="s">
        <v>210</v>
      </c>
      <c r="M100" s="177" t="s">
        <v>173</v>
      </c>
      <c r="N100" s="194" t="s">
        <v>12</v>
      </c>
      <c r="O100" s="276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76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 x14ac:dyDescent="0.4">
      <c r="A101" s="309" t="s">
        <v>79</v>
      </c>
      <c r="B101" s="306" t="s">
        <v>79</v>
      </c>
      <c r="C101" s="309" t="s">
        <v>79</v>
      </c>
      <c r="D101" s="306" t="s">
        <v>79</v>
      </c>
      <c r="E101" s="310" t="str">
        <f t="shared" ca="1" si="122"/>
        <v xml:space="preserve"> </v>
      </c>
      <c r="F101" s="316" t="b">
        <f t="shared" si="123"/>
        <v>0</v>
      </c>
      <c r="G101" s="312" t="str">
        <f t="shared" ca="1" si="124"/>
        <v xml:space="preserve"> </v>
      </c>
      <c r="H101" s="314" t="b">
        <f t="shared" si="125"/>
        <v>0</v>
      </c>
      <c r="I101" s="312" t="str">
        <f t="shared" ca="1" si="126"/>
        <v xml:space="preserve"> </v>
      </c>
      <c r="J101" s="314" t="b">
        <f t="shared" si="127"/>
        <v>0</v>
      </c>
      <c r="K101" s="195">
        <v>5302</v>
      </c>
      <c r="L101" s="194"/>
      <c r="M101" s="177" t="s">
        <v>174</v>
      </c>
      <c r="N101" s="194" t="s">
        <v>12</v>
      </c>
      <c r="O101" s="276">
        <f t="shared" si="128"/>
        <v>0</v>
      </c>
      <c r="P101" s="276">
        <f t="shared" si="129"/>
        <v>0</v>
      </c>
    </row>
    <row r="102" spans="1:16" x14ac:dyDescent="0.4">
      <c r="A102" s="309" t="s">
        <v>79</v>
      </c>
      <c r="B102" s="306" t="s">
        <v>79</v>
      </c>
      <c r="C102" s="309" t="s">
        <v>79</v>
      </c>
      <c r="D102" s="306" t="s">
        <v>79</v>
      </c>
      <c r="E102" s="310" t="str">
        <f t="shared" ca="1" si="122"/>
        <v xml:space="preserve"> </v>
      </c>
      <c r="F102" s="316" t="b">
        <f t="shared" si="123"/>
        <v>0</v>
      </c>
      <c r="G102" s="312" t="str">
        <f t="shared" ca="1" si="124"/>
        <v xml:space="preserve"> </v>
      </c>
      <c r="H102" s="314" t="b">
        <f t="shared" si="125"/>
        <v>0</v>
      </c>
      <c r="I102" s="312" t="str">
        <f t="shared" ca="1" si="126"/>
        <v xml:space="preserve"> </v>
      </c>
      <c r="J102" s="314" t="b">
        <f t="shared" si="127"/>
        <v>0</v>
      </c>
      <c r="K102" s="195">
        <v>5303</v>
      </c>
      <c r="L102" s="194"/>
      <c r="M102" s="177" t="s">
        <v>175</v>
      </c>
      <c r="N102" s="194" t="s">
        <v>12</v>
      </c>
      <c r="O102" s="276">
        <f t="shared" si="128"/>
        <v>0</v>
      </c>
      <c r="P102" s="276">
        <f t="shared" si="129"/>
        <v>0</v>
      </c>
    </row>
    <row r="103" spans="1:16" x14ac:dyDescent="0.4">
      <c r="A103" s="309" t="s">
        <v>79</v>
      </c>
      <c r="B103" s="306" t="s">
        <v>79</v>
      </c>
      <c r="C103" s="309" t="s">
        <v>79</v>
      </c>
      <c r="D103" s="306" t="s">
        <v>79</v>
      </c>
      <c r="E103" s="310" t="str">
        <f t="shared" ref="E103:E111" ca="1" si="130">IF(F103,COUNTIF(OFFSET(F103,ROW()*-1+3,,ROW()-2),TRUE)," ")</f>
        <v xml:space="preserve"> </v>
      </c>
      <c r="F103" s="316" t="b">
        <f t="shared" ref="F103:F111" si="131">P103&lt;&gt;0</f>
        <v>0</v>
      </c>
      <c r="G103" s="312" t="str">
        <f t="shared" ref="G103:G111" ca="1" si="132">IF(H103,COUNTIF(OFFSET(H103,ROW()*-1+3,,ROW()-2),TRUE)," ")</f>
        <v xml:space="preserve"> </v>
      </c>
      <c r="H103" s="314" t="b">
        <f t="shared" ref="H103:H111" si="133">AND(N103="借",O103&lt;&gt;0)</f>
        <v>0</v>
      </c>
      <c r="I103" s="312" t="str">
        <f t="shared" ref="I103:I111" ca="1" si="134">IF(J103,COUNTIF(OFFSET(J103,ROW()*-1+3,,ROW()-2),TRUE)," ")</f>
        <v xml:space="preserve"> </v>
      </c>
      <c r="J103" s="314" t="b">
        <f t="shared" ref="J103:J111" si="135">AND(N103="貸",O103&lt;&gt;0)</f>
        <v>0</v>
      </c>
      <c r="K103" s="195">
        <v>5304</v>
      </c>
      <c r="L103" s="194"/>
      <c r="M103" s="177" t="s">
        <v>176</v>
      </c>
      <c r="N103" s="194" t="s">
        <v>12</v>
      </c>
      <c r="O103" s="276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76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 x14ac:dyDescent="0.4">
      <c r="A104" s="309" t="s">
        <v>79</v>
      </c>
      <c r="B104" s="306" t="s">
        <v>79</v>
      </c>
      <c r="C104" s="309" t="s">
        <v>79</v>
      </c>
      <c r="D104" s="306" t="s">
        <v>79</v>
      </c>
      <c r="E104" s="310" t="str">
        <f t="shared" ca="1" si="130"/>
        <v xml:space="preserve"> </v>
      </c>
      <c r="F104" s="316" t="b">
        <f t="shared" si="131"/>
        <v>0</v>
      </c>
      <c r="G104" s="312" t="str">
        <f t="shared" ca="1" si="132"/>
        <v xml:space="preserve"> </v>
      </c>
      <c r="H104" s="314" t="b">
        <f t="shared" si="133"/>
        <v>0</v>
      </c>
      <c r="I104" s="312" t="str">
        <f t="shared" ca="1" si="134"/>
        <v xml:space="preserve"> </v>
      </c>
      <c r="J104" s="314" t="b">
        <f t="shared" si="135"/>
        <v>0</v>
      </c>
      <c r="K104" s="195">
        <v>5305</v>
      </c>
      <c r="L104" s="194"/>
      <c r="M104" s="177" t="s">
        <v>177</v>
      </c>
      <c r="N104" s="194" t="s">
        <v>12</v>
      </c>
      <c r="O104" s="276">
        <f t="shared" si="136"/>
        <v>0</v>
      </c>
      <c r="P104" s="276">
        <f t="shared" si="137"/>
        <v>0</v>
      </c>
    </row>
    <row r="105" spans="1:16" x14ac:dyDescent="0.4">
      <c r="A105" s="309" t="s">
        <v>79</v>
      </c>
      <c r="B105" s="306" t="s">
        <v>79</v>
      </c>
      <c r="C105" s="309" t="s">
        <v>79</v>
      </c>
      <c r="D105" s="306" t="s">
        <v>79</v>
      </c>
      <c r="E105" s="310" t="str">
        <f t="shared" ca="1" si="130"/>
        <v xml:space="preserve"> </v>
      </c>
      <c r="F105" s="316" t="b">
        <f t="shared" si="131"/>
        <v>0</v>
      </c>
      <c r="G105" s="312" t="str">
        <f t="shared" ca="1" si="132"/>
        <v xml:space="preserve"> </v>
      </c>
      <c r="H105" s="314" t="b">
        <f t="shared" si="133"/>
        <v>0</v>
      </c>
      <c r="I105" s="312" t="str">
        <f t="shared" ca="1" si="134"/>
        <v xml:space="preserve"> </v>
      </c>
      <c r="J105" s="314" t="b">
        <f t="shared" si="135"/>
        <v>0</v>
      </c>
      <c r="K105" s="195">
        <v>5306</v>
      </c>
      <c r="L105" s="194"/>
      <c r="M105" s="177" t="s">
        <v>178</v>
      </c>
      <c r="N105" s="194" t="s">
        <v>12</v>
      </c>
      <c r="O105" s="276">
        <f t="shared" si="136"/>
        <v>0</v>
      </c>
      <c r="P105" s="276">
        <f t="shared" si="137"/>
        <v>0</v>
      </c>
    </row>
    <row r="106" spans="1:16" x14ac:dyDescent="0.4">
      <c r="A106" s="309" t="s">
        <v>79</v>
      </c>
      <c r="B106" s="306" t="s">
        <v>79</v>
      </c>
      <c r="C106" s="309" t="s">
        <v>79</v>
      </c>
      <c r="D106" s="306" t="s">
        <v>79</v>
      </c>
      <c r="E106" s="310" t="str">
        <f t="shared" ca="1" si="130"/>
        <v xml:space="preserve"> </v>
      </c>
      <c r="F106" s="316" t="b">
        <f t="shared" si="131"/>
        <v>0</v>
      </c>
      <c r="G106" s="312" t="str">
        <f t="shared" ca="1" si="132"/>
        <v xml:space="preserve"> </v>
      </c>
      <c r="H106" s="314" t="b">
        <f t="shared" si="133"/>
        <v>0</v>
      </c>
      <c r="I106" s="312" t="str">
        <f t="shared" ca="1" si="134"/>
        <v xml:space="preserve"> </v>
      </c>
      <c r="J106" s="314" t="b">
        <f t="shared" si="135"/>
        <v>0</v>
      </c>
      <c r="K106" s="195">
        <v>5307</v>
      </c>
      <c r="L106" s="194"/>
      <c r="M106" s="177" t="s">
        <v>179</v>
      </c>
      <c r="N106" s="194" t="s">
        <v>12</v>
      </c>
      <c r="O106" s="276">
        <f t="shared" si="136"/>
        <v>0</v>
      </c>
      <c r="P106" s="276">
        <f t="shared" si="137"/>
        <v>0</v>
      </c>
    </row>
    <row r="107" spans="1:16" x14ac:dyDescent="0.4">
      <c r="A107" s="309" t="s">
        <v>79</v>
      </c>
      <c r="B107" s="306" t="s">
        <v>79</v>
      </c>
      <c r="C107" s="309" t="s">
        <v>79</v>
      </c>
      <c r="D107" s="306" t="s">
        <v>79</v>
      </c>
      <c r="E107" s="310" t="str">
        <f t="shared" ca="1" si="130"/>
        <v xml:space="preserve"> </v>
      </c>
      <c r="F107" s="316" t="b">
        <f t="shared" si="131"/>
        <v>0</v>
      </c>
      <c r="G107" s="312" t="str">
        <f t="shared" ca="1" si="132"/>
        <v xml:space="preserve"> </v>
      </c>
      <c r="H107" s="314" t="b">
        <f t="shared" si="133"/>
        <v>0</v>
      </c>
      <c r="I107" s="312" t="str">
        <f t="shared" ca="1" si="134"/>
        <v xml:space="preserve"> </v>
      </c>
      <c r="J107" s="314" t="b">
        <f t="shared" si="135"/>
        <v>0</v>
      </c>
      <c r="K107" s="195">
        <v>5308</v>
      </c>
      <c r="L107" s="194"/>
      <c r="M107" s="177" t="s">
        <v>180</v>
      </c>
      <c r="N107" s="194" t="s">
        <v>12</v>
      </c>
      <c r="O107" s="276">
        <f t="shared" si="136"/>
        <v>0</v>
      </c>
      <c r="P107" s="276">
        <f t="shared" si="137"/>
        <v>0</v>
      </c>
    </row>
    <row r="108" spans="1:16" x14ac:dyDescent="0.4">
      <c r="A108" s="309" t="s">
        <v>79</v>
      </c>
      <c r="B108" s="306" t="s">
        <v>79</v>
      </c>
      <c r="C108" s="309" t="s">
        <v>79</v>
      </c>
      <c r="D108" s="306" t="s">
        <v>79</v>
      </c>
      <c r="E108" s="310" t="str">
        <f t="shared" ca="1" si="130"/>
        <v xml:space="preserve"> </v>
      </c>
      <c r="F108" s="316" t="b">
        <f t="shared" si="131"/>
        <v>0</v>
      </c>
      <c r="G108" s="312" t="str">
        <f t="shared" ca="1" si="132"/>
        <v xml:space="preserve"> </v>
      </c>
      <c r="H108" s="314" t="b">
        <f t="shared" si="133"/>
        <v>0</v>
      </c>
      <c r="I108" s="312" t="str">
        <f t="shared" ca="1" si="134"/>
        <v xml:space="preserve"> </v>
      </c>
      <c r="J108" s="314" t="b">
        <f t="shared" si="135"/>
        <v>0</v>
      </c>
      <c r="K108" s="195">
        <v>5309</v>
      </c>
      <c r="L108" s="194"/>
      <c r="M108" s="177" t="s">
        <v>181</v>
      </c>
      <c r="N108" s="194" t="s">
        <v>12</v>
      </c>
      <c r="O108" s="276">
        <f t="shared" si="136"/>
        <v>0</v>
      </c>
      <c r="P108" s="276">
        <f t="shared" si="137"/>
        <v>0</v>
      </c>
    </row>
    <row r="109" spans="1:16" x14ac:dyDescent="0.4">
      <c r="A109" s="309" t="s">
        <v>79</v>
      </c>
      <c r="B109" s="306" t="s">
        <v>79</v>
      </c>
      <c r="C109" s="309" t="s">
        <v>79</v>
      </c>
      <c r="D109" s="306" t="s">
        <v>79</v>
      </c>
      <c r="E109" s="310" t="str">
        <f t="shared" ca="1" si="130"/>
        <v xml:space="preserve"> </v>
      </c>
      <c r="F109" s="316" t="b">
        <f t="shared" si="131"/>
        <v>0</v>
      </c>
      <c r="G109" s="312" t="str">
        <f t="shared" ca="1" si="132"/>
        <v xml:space="preserve"> </v>
      </c>
      <c r="H109" s="314" t="b">
        <f t="shared" si="133"/>
        <v>0</v>
      </c>
      <c r="I109" s="312" t="str">
        <f t="shared" ca="1" si="134"/>
        <v xml:space="preserve"> </v>
      </c>
      <c r="J109" s="314" t="b">
        <f t="shared" si="135"/>
        <v>0</v>
      </c>
      <c r="K109" s="195">
        <v>5310</v>
      </c>
      <c r="L109" s="194"/>
      <c r="M109" s="177" t="s">
        <v>182</v>
      </c>
      <c r="N109" s="194" t="s">
        <v>12</v>
      </c>
      <c r="O109" s="276">
        <f t="shared" si="136"/>
        <v>0</v>
      </c>
      <c r="P109" s="276">
        <f t="shared" si="137"/>
        <v>0</v>
      </c>
    </row>
    <row r="110" spans="1:16" x14ac:dyDescent="0.4">
      <c r="A110" s="309" t="s">
        <v>79</v>
      </c>
      <c r="B110" s="306" t="s">
        <v>79</v>
      </c>
      <c r="C110" s="309" t="s">
        <v>79</v>
      </c>
      <c r="D110" s="306" t="s">
        <v>79</v>
      </c>
      <c r="E110" s="310" t="str">
        <f t="shared" ca="1" si="130"/>
        <v xml:space="preserve"> </v>
      </c>
      <c r="F110" s="316" t="b">
        <f t="shared" si="131"/>
        <v>0</v>
      </c>
      <c r="G110" s="312" t="str">
        <f t="shared" ca="1" si="132"/>
        <v xml:space="preserve"> </v>
      </c>
      <c r="H110" s="314" t="b">
        <f t="shared" si="133"/>
        <v>0</v>
      </c>
      <c r="I110" s="312" t="str">
        <f t="shared" ca="1" si="134"/>
        <v xml:space="preserve"> </v>
      </c>
      <c r="J110" s="314" t="b">
        <f t="shared" si="135"/>
        <v>0</v>
      </c>
      <c r="K110" s="195">
        <v>5311</v>
      </c>
      <c r="L110" s="194"/>
      <c r="M110" s="177" t="s">
        <v>183</v>
      </c>
      <c r="N110" s="194" t="s">
        <v>12</v>
      </c>
      <c r="O110" s="276">
        <f t="shared" si="136"/>
        <v>0</v>
      </c>
      <c r="P110" s="276">
        <f t="shared" si="137"/>
        <v>0</v>
      </c>
    </row>
    <row r="111" spans="1:16" x14ac:dyDescent="0.4">
      <c r="A111" s="309" t="s">
        <v>79</v>
      </c>
      <c r="B111" s="306" t="s">
        <v>79</v>
      </c>
      <c r="C111" s="309" t="s">
        <v>79</v>
      </c>
      <c r="D111" s="306" t="s">
        <v>79</v>
      </c>
      <c r="E111" s="310" t="str">
        <f t="shared" ca="1" si="130"/>
        <v xml:space="preserve"> </v>
      </c>
      <c r="F111" s="316" t="b">
        <f t="shared" si="131"/>
        <v>0</v>
      </c>
      <c r="G111" s="312" t="str">
        <f t="shared" ca="1" si="132"/>
        <v xml:space="preserve"> </v>
      </c>
      <c r="H111" s="314" t="b">
        <f t="shared" si="133"/>
        <v>0</v>
      </c>
      <c r="I111" s="312" t="str">
        <f t="shared" ca="1" si="134"/>
        <v xml:space="preserve"> </v>
      </c>
      <c r="J111" s="314" t="b">
        <f t="shared" si="135"/>
        <v>0</v>
      </c>
      <c r="K111" s="195">
        <v>5312</v>
      </c>
      <c r="L111" s="194"/>
      <c r="M111" s="177" t="s">
        <v>184</v>
      </c>
      <c r="N111" s="194" t="s">
        <v>12</v>
      </c>
      <c r="O111" s="276">
        <f t="shared" si="136"/>
        <v>0</v>
      </c>
      <c r="P111" s="276">
        <f t="shared" si="137"/>
        <v>0</v>
      </c>
    </row>
    <row r="112" spans="1:16" x14ac:dyDescent="0.4">
      <c r="A112" s="309" t="s">
        <v>79</v>
      </c>
      <c r="B112" s="306" t="s">
        <v>79</v>
      </c>
      <c r="C112" s="309" t="s">
        <v>79</v>
      </c>
      <c r="D112" s="306" t="s">
        <v>79</v>
      </c>
      <c r="E112" s="310" t="str">
        <f t="shared" ref="E112" ca="1" si="138">IF(F112,COUNTIF(OFFSET(F112,ROW()*-1+3,,ROW()-2),TRUE)," ")</f>
        <v xml:space="preserve"> </v>
      </c>
      <c r="F112" s="316" t="b">
        <f t="shared" ref="F112" si="139">P112&lt;&gt;0</f>
        <v>0</v>
      </c>
      <c r="G112" s="312" t="s">
        <v>79</v>
      </c>
      <c r="H112" s="314" t="s">
        <v>79</v>
      </c>
      <c r="I112" s="312" t="s">
        <v>79</v>
      </c>
      <c r="J112" s="314" t="s">
        <v>79</v>
      </c>
      <c r="K112" s="175">
        <v>5400</v>
      </c>
      <c r="L112" s="175"/>
      <c r="M112" s="170" t="s">
        <v>360</v>
      </c>
      <c r="O112" s="276">
        <f>SUMIF(N113:N121,"借",O113:O121)-SUMIF(N113:N121,"貸",O113:O121)</f>
        <v>0</v>
      </c>
      <c r="P112" s="276">
        <f>SUMIF(N113:N121,"借",P113:P121)-SUMIF(N113:N121,"貸",P113:P121)</f>
        <v>0</v>
      </c>
    </row>
    <row r="113" spans="1:16" x14ac:dyDescent="0.4">
      <c r="A113" s="309" t="s">
        <v>79</v>
      </c>
      <c r="B113" s="306" t="s">
        <v>79</v>
      </c>
      <c r="C113" s="309" t="s">
        <v>79</v>
      </c>
      <c r="D113" s="306" t="s">
        <v>79</v>
      </c>
      <c r="E113" s="310" t="str">
        <f t="shared" ca="1" si="122"/>
        <v xml:space="preserve"> </v>
      </c>
      <c r="F113" s="316" t="b">
        <f t="shared" si="123"/>
        <v>0</v>
      </c>
      <c r="G113" s="312" t="str">
        <f t="shared" ca="1" si="124"/>
        <v xml:space="preserve"> </v>
      </c>
      <c r="H113" s="314" t="b">
        <f t="shared" si="125"/>
        <v>0</v>
      </c>
      <c r="I113" s="312" t="str">
        <f t="shared" ca="1" si="126"/>
        <v xml:space="preserve"> </v>
      </c>
      <c r="J113" s="314" t="b">
        <f t="shared" si="127"/>
        <v>0</v>
      </c>
      <c r="K113" s="195">
        <v>5401</v>
      </c>
      <c r="L113" s="194"/>
      <c r="M113" s="177" t="s">
        <v>185</v>
      </c>
      <c r="N113" s="194" t="s">
        <v>12</v>
      </c>
      <c r="O113" s="276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76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 x14ac:dyDescent="0.4">
      <c r="A114" s="309" t="s">
        <v>79</v>
      </c>
      <c r="B114" s="306" t="s">
        <v>79</v>
      </c>
      <c r="C114" s="309" t="s">
        <v>79</v>
      </c>
      <c r="D114" s="306" t="s">
        <v>79</v>
      </c>
      <c r="E114" s="310" t="str">
        <f t="shared" ca="1" si="122"/>
        <v xml:space="preserve"> </v>
      </c>
      <c r="F114" s="316" t="b">
        <f t="shared" si="123"/>
        <v>0</v>
      </c>
      <c r="G114" s="312" t="str">
        <f t="shared" ca="1" si="124"/>
        <v xml:space="preserve"> </v>
      </c>
      <c r="H114" s="314" t="b">
        <f t="shared" si="125"/>
        <v>0</v>
      </c>
      <c r="I114" s="312" t="str">
        <f t="shared" ca="1" si="126"/>
        <v xml:space="preserve"> </v>
      </c>
      <c r="J114" s="314" t="b">
        <f t="shared" si="127"/>
        <v>0</v>
      </c>
      <c r="K114" s="195">
        <v>5402</v>
      </c>
      <c r="L114" s="194" t="s">
        <v>210</v>
      </c>
      <c r="M114" s="177" t="s">
        <v>186</v>
      </c>
      <c r="N114" s="194" t="s">
        <v>12</v>
      </c>
      <c r="O114" s="276">
        <f t="shared" si="140"/>
        <v>0</v>
      </c>
      <c r="P114" s="276">
        <f t="shared" si="141"/>
        <v>0</v>
      </c>
    </row>
    <row r="115" spans="1:16" x14ac:dyDescent="0.4">
      <c r="A115" s="309" t="s">
        <v>79</v>
      </c>
      <c r="B115" s="306" t="s">
        <v>79</v>
      </c>
      <c r="C115" s="309" t="s">
        <v>79</v>
      </c>
      <c r="D115" s="306" t="s">
        <v>79</v>
      </c>
      <c r="E115" s="310" t="str">
        <f t="shared" ref="E115:E119" ca="1" si="142">IF(F115,COUNTIF(OFFSET(F115,ROW()*-1+3,,ROW()-2),TRUE)," ")</f>
        <v xml:space="preserve"> </v>
      </c>
      <c r="F115" s="316" t="b">
        <f t="shared" ref="F115:F119" si="143">P115&lt;&gt;0</f>
        <v>0</v>
      </c>
      <c r="G115" s="312" t="str">
        <f t="shared" ref="G115:G119" ca="1" si="144">IF(H115,COUNTIF(OFFSET(H115,ROW()*-1+3,,ROW()-2),TRUE)," ")</f>
        <v xml:space="preserve"> </v>
      </c>
      <c r="H115" s="314" t="b">
        <f t="shared" ref="H115:H119" si="145">AND(N115="借",O115&lt;&gt;0)</f>
        <v>0</v>
      </c>
      <c r="I115" s="312" t="str">
        <f t="shared" ref="I115:I119" ca="1" si="146">IF(J115,COUNTIF(OFFSET(J115,ROW()*-1+3,,ROW()-2),TRUE)," ")</f>
        <v xml:space="preserve"> </v>
      </c>
      <c r="J115" s="314" t="b">
        <f t="shared" ref="J115:J119" si="147">AND(N115="貸",O115&lt;&gt;0)</f>
        <v>0</v>
      </c>
      <c r="K115" s="195">
        <v>5403</v>
      </c>
      <c r="L115" s="194"/>
      <c r="M115" s="177" t="s">
        <v>187</v>
      </c>
      <c r="N115" s="194" t="s">
        <v>12</v>
      </c>
      <c r="O115" s="276">
        <f t="shared" si="140"/>
        <v>0</v>
      </c>
      <c r="P115" s="276">
        <f t="shared" si="141"/>
        <v>0</v>
      </c>
    </row>
    <row r="116" spans="1:16" x14ac:dyDescent="0.4">
      <c r="A116" s="309" t="s">
        <v>79</v>
      </c>
      <c r="B116" s="306" t="s">
        <v>79</v>
      </c>
      <c r="C116" s="309" t="s">
        <v>79</v>
      </c>
      <c r="D116" s="306" t="s">
        <v>79</v>
      </c>
      <c r="E116" s="310" t="str">
        <f t="shared" ca="1" si="142"/>
        <v xml:space="preserve"> </v>
      </c>
      <c r="F116" s="316" t="b">
        <f t="shared" si="143"/>
        <v>0</v>
      </c>
      <c r="G116" s="312" t="str">
        <f t="shared" ca="1" si="144"/>
        <v xml:space="preserve"> </v>
      </c>
      <c r="H116" s="314" t="b">
        <f t="shared" si="145"/>
        <v>0</v>
      </c>
      <c r="I116" s="312" t="str">
        <f t="shared" ca="1" si="146"/>
        <v xml:space="preserve"> </v>
      </c>
      <c r="J116" s="314" t="b">
        <f t="shared" si="147"/>
        <v>0</v>
      </c>
      <c r="K116" s="195">
        <v>5404</v>
      </c>
      <c r="L116" s="194"/>
      <c r="M116" s="177" t="s">
        <v>188</v>
      </c>
      <c r="N116" s="194" t="s">
        <v>12</v>
      </c>
      <c r="O116" s="276">
        <f t="shared" si="140"/>
        <v>0</v>
      </c>
      <c r="P116" s="276">
        <f t="shared" si="141"/>
        <v>0</v>
      </c>
    </row>
    <row r="117" spans="1:16" x14ac:dyDescent="0.4">
      <c r="A117" s="309" t="s">
        <v>79</v>
      </c>
      <c r="B117" s="306" t="s">
        <v>79</v>
      </c>
      <c r="C117" s="309" t="s">
        <v>79</v>
      </c>
      <c r="D117" s="306" t="s">
        <v>79</v>
      </c>
      <c r="E117" s="310" t="str">
        <f t="shared" ca="1" si="142"/>
        <v xml:space="preserve"> </v>
      </c>
      <c r="F117" s="316" t="b">
        <f t="shared" si="143"/>
        <v>0</v>
      </c>
      <c r="G117" s="312" t="str">
        <f t="shared" ca="1" si="144"/>
        <v xml:space="preserve"> </v>
      </c>
      <c r="H117" s="314" t="b">
        <f t="shared" si="145"/>
        <v>0</v>
      </c>
      <c r="I117" s="312" t="str">
        <f t="shared" ca="1" si="146"/>
        <v xml:space="preserve"> </v>
      </c>
      <c r="J117" s="314" t="b">
        <f t="shared" si="147"/>
        <v>0</v>
      </c>
      <c r="K117" s="195">
        <v>5405</v>
      </c>
      <c r="L117" s="194"/>
      <c r="M117" s="177" t="s">
        <v>189</v>
      </c>
      <c r="N117" s="194" t="s">
        <v>12</v>
      </c>
      <c r="O117" s="276">
        <f t="shared" si="140"/>
        <v>0</v>
      </c>
      <c r="P117" s="276">
        <f t="shared" si="141"/>
        <v>0</v>
      </c>
    </row>
    <row r="118" spans="1:16" x14ac:dyDescent="0.4">
      <c r="A118" s="309" t="s">
        <v>79</v>
      </c>
      <c r="B118" s="306" t="s">
        <v>79</v>
      </c>
      <c r="C118" s="309" t="s">
        <v>79</v>
      </c>
      <c r="D118" s="306" t="s">
        <v>79</v>
      </c>
      <c r="E118" s="310" t="str">
        <f t="shared" ca="1" si="142"/>
        <v xml:space="preserve"> </v>
      </c>
      <c r="F118" s="316" t="b">
        <f t="shared" si="143"/>
        <v>0</v>
      </c>
      <c r="G118" s="312" t="str">
        <f t="shared" ca="1" si="144"/>
        <v xml:space="preserve"> </v>
      </c>
      <c r="H118" s="314" t="b">
        <f t="shared" si="145"/>
        <v>0</v>
      </c>
      <c r="I118" s="312" t="str">
        <f t="shared" ca="1" si="146"/>
        <v xml:space="preserve"> </v>
      </c>
      <c r="J118" s="314" t="b">
        <f t="shared" si="147"/>
        <v>0</v>
      </c>
      <c r="K118" s="195">
        <v>5406</v>
      </c>
      <c r="L118" s="194"/>
      <c r="M118" s="177" t="s">
        <v>190</v>
      </c>
      <c r="N118" s="194" t="s">
        <v>12</v>
      </c>
      <c r="O118" s="276">
        <f t="shared" si="140"/>
        <v>0</v>
      </c>
      <c r="P118" s="276">
        <f t="shared" si="141"/>
        <v>0</v>
      </c>
    </row>
    <row r="119" spans="1:16" x14ac:dyDescent="0.4">
      <c r="A119" s="309" t="s">
        <v>79</v>
      </c>
      <c r="B119" s="306" t="s">
        <v>79</v>
      </c>
      <c r="C119" s="309" t="s">
        <v>79</v>
      </c>
      <c r="D119" s="306" t="s">
        <v>79</v>
      </c>
      <c r="E119" s="310" t="str">
        <f t="shared" ca="1" si="142"/>
        <v xml:space="preserve"> </v>
      </c>
      <c r="F119" s="316" t="b">
        <f t="shared" si="143"/>
        <v>0</v>
      </c>
      <c r="G119" s="312" t="str">
        <f t="shared" ca="1" si="144"/>
        <v xml:space="preserve"> </v>
      </c>
      <c r="H119" s="314" t="b">
        <f t="shared" si="145"/>
        <v>0</v>
      </c>
      <c r="I119" s="312" t="str">
        <f t="shared" ca="1" si="146"/>
        <v xml:space="preserve"> </v>
      </c>
      <c r="J119" s="314" t="b">
        <f t="shared" si="147"/>
        <v>0</v>
      </c>
      <c r="K119" s="195">
        <v>5407</v>
      </c>
      <c r="L119" s="194" t="s">
        <v>210</v>
      </c>
      <c r="M119" s="177" t="s">
        <v>191</v>
      </c>
      <c r="N119" s="194" t="s">
        <v>12</v>
      </c>
      <c r="O119" s="276">
        <f t="shared" si="140"/>
        <v>0</v>
      </c>
      <c r="P119" s="276">
        <f t="shared" si="141"/>
        <v>0</v>
      </c>
    </row>
    <row r="120" spans="1:16" x14ac:dyDescent="0.4">
      <c r="A120" s="309" t="s">
        <v>79</v>
      </c>
      <c r="B120" s="306" t="s">
        <v>79</v>
      </c>
      <c r="C120" s="309" t="s">
        <v>79</v>
      </c>
      <c r="D120" s="306" t="s">
        <v>79</v>
      </c>
      <c r="E120" s="310" t="str">
        <f t="shared" ca="1" si="122"/>
        <v xml:space="preserve"> </v>
      </c>
      <c r="F120" s="316" t="b">
        <f t="shared" si="123"/>
        <v>0</v>
      </c>
      <c r="G120" s="312" t="str">
        <f t="shared" ca="1" si="124"/>
        <v xml:space="preserve"> </v>
      </c>
      <c r="H120" s="314" t="b">
        <f t="shared" si="125"/>
        <v>0</v>
      </c>
      <c r="I120" s="312" t="str">
        <f t="shared" ca="1" si="126"/>
        <v xml:space="preserve"> </v>
      </c>
      <c r="J120" s="314" t="b">
        <f t="shared" si="127"/>
        <v>0</v>
      </c>
      <c r="K120" s="195">
        <v>5408</v>
      </c>
      <c r="L120" s="194"/>
      <c r="M120" s="177" t="s">
        <v>192</v>
      </c>
      <c r="N120" s="194" t="s">
        <v>12</v>
      </c>
      <c r="O120" s="276">
        <f t="shared" si="140"/>
        <v>0</v>
      </c>
      <c r="P120" s="276">
        <f t="shared" si="141"/>
        <v>0</v>
      </c>
    </row>
    <row r="121" spans="1:16" ht="17" customHeight="1" x14ac:dyDescent="0.4">
      <c r="A121" s="309" t="s">
        <v>79</v>
      </c>
      <c r="B121" s="306" t="s">
        <v>79</v>
      </c>
      <c r="C121" s="309" t="s">
        <v>79</v>
      </c>
      <c r="D121" s="306" t="s">
        <v>79</v>
      </c>
      <c r="E121" s="310" t="str">
        <f t="shared" ca="1" si="122"/>
        <v xml:space="preserve"> </v>
      </c>
      <c r="F121" s="316" t="b">
        <f t="shared" si="123"/>
        <v>0</v>
      </c>
      <c r="G121" s="312" t="str">
        <f t="shared" ca="1" si="124"/>
        <v xml:space="preserve"> </v>
      </c>
      <c r="H121" s="314" t="b">
        <f t="shared" si="125"/>
        <v>0</v>
      </c>
      <c r="I121" s="312" t="str">
        <f t="shared" ca="1" si="126"/>
        <v xml:space="preserve"> </v>
      </c>
      <c r="J121" s="314" t="b">
        <f t="shared" si="127"/>
        <v>0</v>
      </c>
      <c r="K121" s="195">
        <v>5409</v>
      </c>
      <c r="L121" s="194" t="s">
        <v>210</v>
      </c>
      <c r="M121" s="177" t="s">
        <v>193</v>
      </c>
      <c r="N121" s="194" t="s">
        <v>12</v>
      </c>
      <c r="O121" s="276">
        <f t="shared" si="140"/>
        <v>0</v>
      </c>
      <c r="P121" s="276">
        <f t="shared" si="141"/>
        <v>0</v>
      </c>
    </row>
    <row r="122" spans="1:16" ht="7" customHeight="1" thickBot="1" x14ac:dyDescent="0.45">
      <c r="A122" s="309" t="s">
        <v>79</v>
      </c>
      <c r="B122" s="306" t="s">
        <v>79</v>
      </c>
      <c r="C122" s="309" t="s">
        <v>79</v>
      </c>
      <c r="D122" s="306" t="s">
        <v>79</v>
      </c>
      <c r="E122" s="310">
        <f ca="1">IF(F122,COUNTIF(OFFSET(F122,ROW()*-1+3,,ROW()-2),TRUE)," ")</f>
        <v>7</v>
      </c>
      <c r="F122" s="316" t="b">
        <f>F123</f>
        <v>1</v>
      </c>
      <c r="G122" s="312" t="s">
        <v>79</v>
      </c>
      <c r="H122" s="314" t="s">
        <v>79</v>
      </c>
      <c r="I122" s="312" t="s">
        <v>79</v>
      </c>
      <c r="J122" s="314" t="s">
        <v>79</v>
      </c>
      <c r="L122" s="175"/>
      <c r="M122" s="170" t="s">
        <v>100</v>
      </c>
      <c r="O122" s="276"/>
      <c r="P122" s="276"/>
    </row>
    <row r="123" spans="1:16" ht="17" customHeight="1" x14ac:dyDescent="0.4">
      <c r="A123" s="309" t="s">
        <v>79</v>
      </c>
      <c r="B123" s="306" t="s">
        <v>79</v>
      </c>
      <c r="C123" s="309" t="s">
        <v>79</v>
      </c>
      <c r="D123" s="306" t="s">
        <v>79</v>
      </c>
      <c r="E123" s="310">
        <f t="shared" ref="E123" ca="1" si="148">IF(F123,COUNTIF(OFFSET(F123,ROW()*-1+3,,ROW()-2),TRUE)," ")</f>
        <v>8</v>
      </c>
      <c r="F123" s="316" t="b">
        <f t="shared" ref="F123" si="149">P123&lt;&gt;0</f>
        <v>1</v>
      </c>
      <c r="G123" s="312" t="s">
        <v>79</v>
      </c>
      <c r="H123" s="314" t="s">
        <v>79</v>
      </c>
      <c r="I123" s="312" t="s">
        <v>79</v>
      </c>
      <c r="J123" s="314" t="s">
        <v>79</v>
      </c>
      <c r="K123" s="290">
        <v>6000</v>
      </c>
      <c r="L123" s="290"/>
      <c r="M123" s="291" t="s">
        <v>143</v>
      </c>
      <c r="N123" s="292"/>
      <c r="O123" s="276">
        <f>O61-O74</f>
        <v>1450000</v>
      </c>
      <c r="P123" s="276">
        <f>P61-P74</f>
        <v>1450000</v>
      </c>
    </row>
  </sheetData>
  <phoneticPr fontId="2" type="noConversion"/>
  <dataValidations disablePrompts="1"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I7" sqref="I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5" s="239" customFormat="1" x14ac:dyDescent="0.4">
      <c r="B1" s="404"/>
    </row>
    <row r="2" spans="2:15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5" ht="19.5" x14ac:dyDescent="0.4">
      <c r="D3" s="399" t="s">
        <v>342</v>
      </c>
      <c r="E3" s="399"/>
      <c r="F3" s="399"/>
      <c r="G3" s="399"/>
      <c r="H3" s="399"/>
      <c r="I3" s="399"/>
      <c r="J3" s="399"/>
      <c r="K3" s="399"/>
      <c r="L3" s="397"/>
      <c r="N3" s="428" t="s">
        <v>349</v>
      </c>
      <c r="O3" s="428"/>
    </row>
    <row r="4" spans="2:15" x14ac:dyDescent="0.4">
      <c r="D4" s="443" t="str">
        <f>"中華民國"&amp;年度&amp;"年1月1日至12月31日"</f>
        <v>中華民國108年1月1日至12月31日</v>
      </c>
      <c r="E4" s="443"/>
      <c r="F4" s="443"/>
      <c r="G4" s="443"/>
      <c r="H4" s="443"/>
      <c r="I4" s="443"/>
      <c r="J4" s="443"/>
      <c r="K4" s="443"/>
      <c r="L4" s="443"/>
      <c r="N4" s="428" t="s">
        <v>353</v>
      </c>
      <c r="O4" s="428"/>
    </row>
    <row r="5" spans="2:15" x14ac:dyDescent="0.4">
      <c r="B5" s="444" t="s">
        <v>341</v>
      </c>
      <c r="D5" s="400" t="s">
        <v>333</v>
      </c>
      <c r="E5" s="401"/>
      <c r="F5" s="401"/>
      <c r="G5" s="402"/>
      <c r="H5" s="446" t="s">
        <v>344</v>
      </c>
      <c r="I5" s="446" t="s">
        <v>343</v>
      </c>
      <c r="J5" s="400" t="s">
        <v>337</v>
      </c>
      <c r="K5" s="402"/>
      <c r="L5" s="446" t="s">
        <v>297</v>
      </c>
      <c r="N5" s="428" t="s">
        <v>354</v>
      </c>
      <c r="O5" s="428"/>
    </row>
    <row r="6" spans="2:15" x14ac:dyDescent="0.4">
      <c r="B6" s="445"/>
      <c r="D6" s="338" t="s">
        <v>334</v>
      </c>
      <c r="E6" s="338" t="s">
        <v>335</v>
      </c>
      <c r="F6" s="338" t="s">
        <v>336</v>
      </c>
      <c r="G6" s="338" t="s">
        <v>333</v>
      </c>
      <c r="H6" s="447"/>
      <c r="I6" s="447"/>
      <c r="J6" s="338" t="s">
        <v>338</v>
      </c>
      <c r="K6" s="338" t="s">
        <v>339</v>
      </c>
      <c r="L6" s="447"/>
      <c r="N6" s="428" t="s">
        <v>350</v>
      </c>
      <c r="O6" s="428"/>
    </row>
    <row r="7" spans="2:15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19">
        <f t="shared" ref="H7:H38" si="1">IF(B7&lt;&gt;"",VLOOKUP(B7,會計科目表,5,FALSE),"")</f>
        <v>1500000</v>
      </c>
      <c r="I7" s="407">
        <f>SUM(I8:I18)</f>
        <v>0</v>
      </c>
      <c r="J7" s="408">
        <f>IF(H7&gt;I7,H7-I7,"")</f>
        <v>1500000</v>
      </c>
      <c r="K7" s="408" t="str">
        <f>IF(I7&gt;H7,I7-H7,"")</f>
        <v/>
      </c>
      <c r="L7" s="409"/>
      <c r="N7" s="428" t="s">
        <v>351</v>
      </c>
      <c r="O7" s="428"/>
    </row>
    <row r="8" spans="2:15" x14ac:dyDescent="0.4">
      <c r="B8" s="410">
        <v>4100</v>
      </c>
      <c r="D8" s="405" t="str">
        <f t="shared" ref="D8:D69" si="2">IF(B8="","",IF(MOD(B8,1000)=0,LEFT(B8,1)-3,""))</f>
        <v/>
      </c>
      <c r="E8" s="405" t="str">
        <f t="shared" ref="E8:E69" si="3">IF(AND(MOD(B8,100)=0,MID(B8,2,1)&lt;&gt;"0"),MID(B8,2,1),"")</f>
        <v>1</v>
      </c>
      <c r="F8" s="405" t="str">
        <f t="shared" ref="F8:F69" si="4">IF(MOD(B8,100)&lt;&gt;0,_xlfn.NUMBERVALUE(MID(B8,3,2)),"")</f>
        <v/>
      </c>
      <c r="G8" s="406" t="str">
        <f t="shared" si="0"/>
        <v>入會費</v>
      </c>
      <c r="H8" s="419">
        <f t="shared" si="1"/>
        <v>1500000</v>
      </c>
      <c r="I8" s="407"/>
      <c r="J8" s="408">
        <f t="shared" ref="J8:J69" si="5">IF(H8&gt;I8,H8-I8,"")</f>
        <v>1500000</v>
      </c>
      <c r="K8" s="408" t="str">
        <f t="shared" ref="K8:K69" si="6">IF(I8&gt;H8,I8-H8,"")</f>
        <v/>
      </c>
      <c r="L8" s="409"/>
      <c r="N8" s="428" t="s">
        <v>352</v>
      </c>
      <c r="O8" s="428"/>
    </row>
    <row r="9" spans="2:15" x14ac:dyDescent="0.4">
      <c r="B9" s="410">
        <v>4200</v>
      </c>
      <c r="D9" s="405" t="str">
        <f t="shared" si="2"/>
        <v/>
      </c>
      <c r="E9" s="405" t="str">
        <f t="shared" si="3"/>
        <v>2</v>
      </c>
      <c r="F9" s="405" t="str">
        <f t="shared" si="4"/>
        <v/>
      </c>
      <c r="G9" s="406" t="str">
        <f t="shared" si="0"/>
        <v>常年會費</v>
      </c>
      <c r="H9" s="419">
        <f t="shared" si="1"/>
        <v>0</v>
      </c>
      <c r="I9" s="407"/>
      <c r="J9" s="408" t="str">
        <f t="shared" si="5"/>
        <v/>
      </c>
      <c r="K9" s="408" t="str">
        <f t="shared" si="6"/>
        <v/>
      </c>
      <c r="L9" s="409"/>
    </row>
    <row r="10" spans="2:15" x14ac:dyDescent="0.4">
      <c r="B10" s="410">
        <v>4300</v>
      </c>
      <c r="D10" s="405" t="str">
        <f t="shared" si="2"/>
        <v/>
      </c>
      <c r="E10" s="405" t="str">
        <f t="shared" si="3"/>
        <v>3</v>
      </c>
      <c r="F10" s="405" t="str">
        <f t="shared" si="4"/>
        <v/>
      </c>
      <c r="G10" s="406" t="str">
        <f t="shared" si="0"/>
        <v>事業費</v>
      </c>
      <c r="H10" s="419">
        <f t="shared" si="1"/>
        <v>0</v>
      </c>
      <c r="I10" s="407"/>
      <c r="J10" s="408" t="str">
        <f t="shared" si="5"/>
        <v/>
      </c>
      <c r="K10" s="408" t="str">
        <f t="shared" si="6"/>
        <v/>
      </c>
      <c r="L10" s="409"/>
    </row>
    <row r="11" spans="2:15" x14ac:dyDescent="0.4">
      <c r="B11" s="410">
        <v>4400</v>
      </c>
      <c r="D11" s="405" t="str">
        <f t="shared" si="2"/>
        <v/>
      </c>
      <c r="E11" s="405" t="str">
        <f t="shared" si="3"/>
        <v>4</v>
      </c>
      <c r="F11" s="405" t="str">
        <f t="shared" si="4"/>
        <v/>
      </c>
      <c r="G11" s="406" t="str">
        <f t="shared" si="0"/>
        <v>會員捐款</v>
      </c>
      <c r="H11" s="419">
        <f t="shared" si="1"/>
        <v>0</v>
      </c>
      <c r="I11" s="407"/>
      <c r="J11" s="408" t="str">
        <f t="shared" si="5"/>
        <v/>
      </c>
      <c r="K11" s="408" t="str">
        <f t="shared" si="6"/>
        <v/>
      </c>
      <c r="L11" s="409"/>
    </row>
    <row r="12" spans="2:15" x14ac:dyDescent="0.4">
      <c r="B12" s="410">
        <v>4501</v>
      </c>
      <c r="D12" s="405" t="str">
        <f t="shared" si="2"/>
        <v/>
      </c>
      <c r="E12" s="405" t="str">
        <f t="shared" si="3"/>
        <v/>
      </c>
      <c r="F12" s="405">
        <f t="shared" si="4"/>
        <v>1</v>
      </c>
      <c r="G12" s="406" t="str">
        <f t="shared" si="0"/>
        <v>政府補助收入</v>
      </c>
      <c r="H12" s="419">
        <f t="shared" si="1"/>
        <v>0</v>
      </c>
      <c r="I12" s="407"/>
      <c r="J12" s="408" t="str">
        <f t="shared" si="5"/>
        <v/>
      </c>
      <c r="K12" s="408" t="str">
        <f t="shared" si="6"/>
        <v/>
      </c>
      <c r="L12" s="409"/>
    </row>
    <row r="13" spans="2:15" x14ac:dyDescent="0.4">
      <c r="B13" s="410">
        <v>4502</v>
      </c>
      <c r="D13" s="405" t="str">
        <f t="shared" si="2"/>
        <v/>
      </c>
      <c r="E13" s="405" t="str">
        <f t="shared" si="3"/>
        <v/>
      </c>
      <c r="F13" s="405">
        <f t="shared" si="4"/>
        <v>2</v>
      </c>
      <c r="G13" s="406" t="str">
        <f t="shared" si="0"/>
        <v>其他補助收入</v>
      </c>
      <c r="H13" s="419">
        <f t="shared" si="1"/>
        <v>0</v>
      </c>
      <c r="I13" s="407"/>
      <c r="J13" s="408" t="str">
        <f t="shared" si="5"/>
        <v/>
      </c>
      <c r="K13" s="408" t="str">
        <f t="shared" si="6"/>
        <v/>
      </c>
      <c r="L13" s="409"/>
    </row>
    <row r="14" spans="2:15" x14ac:dyDescent="0.4">
      <c r="B14" s="410">
        <v>4600</v>
      </c>
      <c r="D14" s="405" t="str">
        <f t="shared" si="2"/>
        <v/>
      </c>
      <c r="E14" s="405" t="str">
        <f t="shared" si="3"/>
        <v>6</v>
      </c>
      <c r="F14" s="405" t="str">
        <f t="shared" si="4"/>
        <v/>
      </c>
      <c r="G14" s="406" t="str">
        <f t="shared" si="0"/>
        <v>委託收益</v>
      </c>
      <c r="H14" s="419">
        <f t="shared" si="1"/>
        <v>0</v>
      </c>
      <c r="I14" s="407"/>
      <c r="J14" s="408" t="str">
        <f t="shared" si="5"/>
        <v/>
      </c>
      <c r="K14" s="408" t="str">
        <f t="shared" si="6"/>
        <v/>
      </c>
      <c r="L14" s="409"/>
    </row>
    <row r="15" spans="2:15" x14ac:dyDescent="0.4">
      <c r="B15" s="410">
        <v>4700</v>
      </c>
      <c r="D15" s="405" t="str">
        <f t="shared" si="2"/>
        <v/>
      </c>
      <c r="E15" s="405" t="str">
        <f t="shared" si="3"/>
        <v>7</v>
      </c>
      <c r="F15" s="405" t="str">
        <f t="shared" si="4"/>
        <v/>
      </c>
      <c r="G15" s="406" t="str">
        <f t="shared" si="0"/>
        <v>會員服務收入</v>
      </c>
      <c r="H15" s="419">
        <f t="shared" si="1"/>
        <v>0</v>
      </c>
      <c r="I15" s="407"/>
      <c r="J15" s="408" t="str">
        <f t="shared" si="5"/>
        <v/>
      </c>
      <c r="K15" s="408" t="str">
        <f t="shared" si="6"/>
        <v/>
      </c>
      <c r="L15" s="409"/>
    </row>
    <row r="16" spans="2:15" x14ac:dyDescent="0.4">
      <c r="B16" s="410">
        <v>4800</v>
      </c>
      <c r="D16" s="405" t="str">
        <f t="shared" si="2"/>
        <v/>
      </c>
      <c r="E16" s="405" t="str">
        <f t="shared" si="3"/>
        <v>8</v>
      </c>
      <c r="F16" s="405" t="str">
        <f t="shared" si="4"/>
        <v/>
      </c>
      <c r="G16" s="406" t="str">
        <f t="shared" si="0"/>
        <v>專案計畫收入</v>
      </c>
      <c r="H16" s="419">
        <f t="shared" si="1"/>
        <v>0</v>
      </c>
      <c r="I16" s="407"/>
      <c r="J16" s="408" t="str">
        <f t="shared" si="5"/>
        <v/>
      </c>
      <c r="K16" s="408" t="str">
        <f t="shared" si="6"/>
        <v/>
      </c>
      <c r="L16" s="409"/>
    </row>
    <row r="17" spans="2:12" x14ac:dyDescent="0.4">
      <c r="B17" s="410">
        <v>4900</v>
      </c>
      <c r="D17" s="405" t="str">
        <f t="shared" si="2"/>
        <v/>
      </c>
      <c r="E17" s="405" t="str">
        <f t="shared" si="3"/>
        <v>9</v>
      </c>
      <c r="F17" s="405" t="str">
        <f t="shared" si="4"/>
        <v/>
      </c>
      <c r="G17" s="406" t="str">
        <f t="shared" si="0"/>
        <v>其他收入</v>
      </c>
      <c r="H17" s="419">
        <f t="shared" si="1"/>
        <v>0</v>
      </c>
      <c r="I17" s="407"/>
      <c r="J17" s="408" t="str">
        <f t="shared" si="5"/>
        <v/>
      </c>
      <c r="K17" s="408" t="str">
        <f t="shared" si="6"/>
        <v/>
      </c>
      <c r="L17" s="409"/>
    </row>
    <row r="18" spans="2:12" x14ac:dyDescent="0.4">
      <c r="B18" s="410">
        <v>4901</v>
      </c>
      <c r="D18" s="405" t="str">
        <f t="shared" si="2"/>
        <v/>
      </c>
      <c r="E18" s="405" t="str">
        <f t="shared" si="3"/>
        <v/>
      </c>
      <c r="F18" s="405">
        <f t="shared" si="4"/>
        <v>1</v>
      </c>
      <c r="G18" s="406" t="str">
        <f t="shared" si="0"/>
        <v>利息收入</v>
      </c>
      <c r="H18" s="419">
        <f t="shared" si="1"/>
        <v>0</v>
      </c>
      <c r="I18" s="407"/>
      <c r="J18" s="408" t="str">
        <f t="shared" si="5"/>
        <v/>
      </c>
      <c r="K18" s="408" t="str">
        <f t="shared" si="6"/>
        <v/>
      </c>
      <c r="L18" s="409"/>
    </row>
    <row r="19" spans="2:12" x14ac:dyDescent="0.4">
      <c r="B19" s="410"/>
      <c r="D19" s="405" t="str">
        <f t="shared" si="2"/>
        <v/>
      </c>
      <c r="E19" s="405" t="str">
        <f t="shared" si="3"/>
        <v/>
      </c>
      <c r="F19" s="405" t="str">
        <f t="shared" si="4"/>
        <v/>
      </c>
      <c r="G19" s="406" t="str">
        <f t="shared" si="0"/>
        <v/>
      </c>
      <c r="H19" s="419" t="str">
        <f t="shared" si="1"/>
        <v/>
      </c>
      <c r="I19" s="407"/>
      <c r="J19" s="408" t="str">
        <f t="shared" si="5"/>
        <v/>
      </c>
      <c r="K19" s="408" t="str">
        <f t="shared" si="6"/>
        <v/>
      </c>
      <c r="L19" s="409"/>
    </row>
    <row r="20" spans="2:12" x14ac:dyDescent="0.4">
      <c r="B20" s="410">
        <v>5000</v>
      </c>
      <c r="D20" s="405">
        <f t="shared" si="2"/>
        <v>2</v>
      </c>
      <c r="E20" s="405" t="str">
        <f t="shared" si="3"/>
        <v/>
      </c>
      <c r="F20" s="405" t="str">
        <f t="shared" si="4"/>
        <v/>
      </c>
      <c r="G20" s="406" t="str">
        <f t="shared" si="0"/>
        <v>本會支出</v>
      </c>
      <c r="H20" s="419">
        <f t="shared" si="1"/>
        <v>50000</v>
      </c>
      <c r="I20" s="407">
        <f>I21+I32+I45+I58</f>
        <v>0</v>
      </c>
      <c r="J20" s="408">
        <f t="shared" si="5"/>
        <v>50000</v>
      </c>
      <c r="K20" s="408" t="str">
        <f t="shared" si="6"/>
        <v/>
      </c>
      <c r="L20" s="409"/>
    </row>
    <row r="21" spans="2:12" x14ac:dyDescent="0.4">
      <c r="B21" s="410">
        <v>5100</v>
      </c>
      <c r="D21" s="405" t="str">
        <f t="shared" si="2"/>
        <v/>
      </c>
      <c r="E21" s="405" t="str">
        <f t="shared" si="3"/>
        <v>1</v>
      </c>
      <c r="F21" s="405" t="str">
        <f t="shared" si="4"/>
        <v/>
      </c>
      <c r="G21" s="406" t="str">
        <f t="shared" si="0"/>
        <v>人事費</v>
      </c>
      <c r="H21" s="419">
        <f t="shared" si="1"/>
        <v>0</v>
      </c>
      <c r="I21" s="407">
        <f>SUM(I22:I31)</f>
        <v>0</v>
      </c>
      <c r="J21" s="408" t="str">
        <f t="shared" si="5"/>
        <v/>
      </c>
      <c r="K21" s="408" t="str">
        <f t="shared" si="6"/>
        <v/>
      </c>
      <c r="L21" s="409"/>
    </row>
    <row r="22" spans="2:12" x14ac:dyDescent="0.4">
      <c r="B22" s="410">
        <v>5101</v>
      </c>
      <c r="D22" s="405" t="str">
        <f t="shared" si="2"/>
        <v/>
      </c>
      <c r="E22" s="405" t="str">
        <f t="shared" si="3"/>
        <v/>
      </c>
      <c r="F22" s="405">
        <f t="shared" si="4"/>
        <v>1</v>
      </c>
      <c r="G22" s="406" t="str">
        <f t="shared" si="0"/>
        <v>員工薪給</v>
      </c>
      <c r="H22" s="419">
        <f t="shared" si="1"/>
        <v>0</v>
      </c>
      <c r="I22" s="407"/>
      <c r="J22" s="408" t="str">
        <f t="shared" si="5"/>
        <v/>
      </c>
      <c r="K22" s="408" t="str">
        <f t="shared" si="6"/>
        <v/>
      </c>
      <c r="L22" s="409"/>
    </row>
    <row r="23" spans="2:12" x14ac:dyDescent="0.4">
      <c r="B23" s="410">
        <v>5102</v>
      </c>
      <c r="D23" s="405" t="str">
        <f t="shared" si="2"/>
        <v/>
      </c>
      <c r="E23" s="405" t="str">
        <f t="shared" si="3"/>
        <v/>
      </c>
      <c r="F23" s="405">
        <f t="shared" si="4"/>
        <v>2</v>
      </c>
      <c r="G23" s="406" t="str">
        <f t="shared" si="0"/>
        <v>兼職人員車馬費</v>
      </c>
      <c r="H23" s="419">
        <f t="shared" si="1"/>
        <v>0</v>
      </c>
      <c r="I23" s="407"/>
      <c r="J23" s="408" t="str">
        <f t="shared" si="5"/>
        <v/>
      </c>
      <c r="K23" s="408" t="str">
        <f t="shared" si="6"/>
        <v/>
      </c>
      <c r="L23" s="409"/>
    </row>
    <row r="24" spans="2:12" x14ac:dyDescent="0.4">
      <c r="B24" s="410">
        <v>5103</v>
      </c>
      <c r="D24" s="405" t="str">
        <f t="shared" si="2"/>
        <v/>
      </c>
      <c r="E24" s="405" t="str">
        <f t="shared" si="3"/>
        <v/>
      </c>
      <c r="F24" s="405">
        <f t="shared" si="4"/>
        <v>3</v>
      </c>
      <c r="G24" s="406" t="str">
        <f t="shared" si="0"/>
        <v>保險補助費</v>
      </c>
      <c r="H24" s="419">
        <f t="shared" si="1"/>
        <v>0</v>
      </c>
      <c r="I24" s="407"/>
      <c r="J24" s="408" t="str">
        <f t="shared" si="5"/>
        <v/>
      </c>
      <c r="K24" s="408" t="str">
        <f t="shared" si="6"/>
        <v/>
      </c>
      <c r="L24" s="409"/>
    </row>
    <row r="25" spans="2:12" x14ac:dyDescent="0.4">
      <c r="B25" s="410">
        <v>51031</v>
      </c>
      <c r="D25" s="405" t="str">
        <f t="shared" si="2"/>
        <v/>
      </c>
      <c r="E25" s="405" t="str">
        <f t="shared" si="3"/>
        <v/>
      </c>
      <c r="F25" s="405">
        <f t="shared" si="4"/>
        <v>3</v>
      </c>
      <c r="G25" s="406" t="str">
        <f t="shared" si="0"/>
        <v>保險補助費-健保</v>
      </c>
      <c r="H25" s="419">
        <f t="shared" si="1"/>
        <v>0</v>
      </c>
      <c r="I25" s="407"/>
      <c r="J25" s="408" t="str">
        <f t="shared" si="5"/>
        <v/>
      </c>
      <c r="K25" s="408" t="str">
        <f t="shared" si="6"/>
        <v/>
      </c>
      <c r="L25" s="409"/>
    </row>
    <row r="26" spans="2:12" x14ac:dyDescent="0.4">
      <c r="B26" s="410">
        <v>51032</v>
      </c>
      <c r="D26" s="405" t="str">
        <f t="shared" si="2"/>
        <v/>
      </c>
      <c r="E26" s="405" t="str">
        <f t="shared" si="3"/>
        <v/>
      </c>
      <c r="F26" s="405">
        <f t="shared" si="4"/>
        <v>3</v>
      </c>
      <c r="G26" s="406" t="str">
        <f t="shared" si="0"/>
        <v>保險補助費-勞保</v>
      </c>
      <c r="H26" s="419">
        <f t="shared" si="1"/>
        <v>0</v>
      </c>
      <c r="I26" s="407"/>
      <c r="J26" s="408" t="str">
        <f t="shared" si="5"/>
        <v/>
      </c>
      <c r="K26" s="408" t="str">
        <f t="shared" si="6"/>
        <v/>
      </c>
      <c r="L26" s="409"/>
    </row>
    <row r="27" spans="2:12" x14ac:dyDescent="0.4">
      <c r="B27" s="410">
        <v>5104</v>
      </c>
      <c r="D27" s="405" t="str">
        <f t="shared" si="2"/>
        <v/>
      </c>
      <c r="E27" s="405" t="str">
        <f t="shared" si="3"/>
        <v/>
      </c>
      <c r="F27" s="405">
        <f t="shared" si="4"/>
        <v>4</v>
      </c>
      <c r="G27" s="406" t="str">
        <f t="shared" si="0"/>
        <v>年終成績考核獎金</v>
      </c>
      <c r="H27" s="419">
        <f t="shared" si="1"/>
        <v>0</v>
      </c>
      <c r="I27" s="407"/>
      <c r="J27" s="408" t="str">
        <f t="shared" si="5"/>
        <v/>
      </c>
      <c r="K27" s="408" t="str">
        <f t="shared" si="6"/>
        <v/>
      </c>
      <c r="L27" s="409"/>
    </row>
    <row r="28" spans="2:12" x14ac:dyDescent="0.4">
      <c r="B28" s="410">
        <v>5105</v>
      </c>
      <c r="D28" s="405" t="str">
        <f t="shared" si="2"/>
        <v/>
      </c>
      <c r="E28" s="405" t="str">
        <f t="shared" si="3"/>
        <v/>
      </c>
      <c r="F28" s="405">
        <f t="shared" si="4"/>
        <v>5</v>
      </c>
      <c r="G28" s="406" t="str">
        <f t="shared" si="0"/>
        <v>不休假獎金</v>
      </c>
      <c r="H28" s="419">
        <f t="shared" si="1"/>
        <v>0</v>
      </c>
      <c r="I28" s="407"/>
      <c r="J28" s="408" t="str">
        <f t="shared" si="5"/>
        <v/>
      </c>
      <c r="K28" s="408" t="str">
        <f t="shared" si="6"/>
        <v/>
      </c>
      <c r="L28" s="409"/>
    </row>
    <row r="29" spans="2:12" x14ac:dyDescent="0.4">
      <c r="B29" s="410">
        <v>5106</v>
      </c>
      <c r="D29" s="405" t="str">
        <f t="shared" si="2"/>
        <v/>
      </c>
      <c r="E29" s="405" t="str">
        <f t="shared" si="3"/>
        <v/>
      </c>
      <c r="F29" s="405">
        <f t="shared" si="4"/>
        <v>6</v>
      </c>
      <c r="G29" s="406" t="str">
        <f t="shared" si="0"/>
        <v>加班值班費</v>
      </c>
      <c r="H29" s="419">
        <f t="shared" si="1"/>
        <v>0</v>
      </c>
      <c r="I29" s="407"/>
      <c r="J29" s="408" t="str">
        <f t="shared" si="5"/>
        <v/>
      </c>
      <c r="K29" s="408" t="str">
        <f t="shared" si="6"/>
        <v/>
      </c>
      <c r="L29" s="409"/>
    </row>
    <row r="30" spans="2:12" x14ac:dyDescent="0.4">
      <c r="B30" s="410">
        <v>5107</v>
      </c>
      <c r="D30" s="405" t="str">
        <f t="shared" si="2"/>
        <v/>
      </c>
      <c r="E30" s="405" t="str">
        <f t="shared" si="3"/>
        <v/>
      </c>
      <c r="F30" s="405">
        <f t="shared" si="4"/>
        <v>7</v>
      </c>
      <c r="G30" s="406" t="str">
        <f t="shared" si="0"/>
        <v>其他人事費</v>
      </c>
      <c r="H30" s="419">
        <f t="shared" si="1"/>
        <v>0</v>
      </c>
      <c r="I30" s="407"/>
      <c r="J30" s="408" t="str">
        <f t="shared" si="5"/>
        <v/>
      </c>
      <c r="K30" s="408" t="str">
        <f t="shared" si="6"/>
        <v/>
      </c>
      <c r="L30" s="409"/>
    </row>
    <row r="31" spans="2:12" x14ac:dyDescent="0.4">
      <c r="B31" s="410">
        <v>51071</v>
      </c>
      <c r="D31" s="405" t="str">
        <f t="shared" ref="D31" si="7">IF(B31="","",IF(MOD(B31,1000)=0,LEFT(B31,1)-3,""))</f>
        <v/>
      </c>
      <c r="E31" s="405" t="str">
        <f t="shared" ref="E31" si="8">IF(AND(MOD(B31,100)=0,MID(B31,2,1)&lt;&gt;"0"),MID(B31,2,1),"")</f>
        <v/>
      </c>
      <c r="F31" s="405">
        <f t="shared" ref="F31" si="9">IF(MOD(B31,100)&lt;&gt;0,_xlfn.NUMBERVALUE(MID(B31,3,2)),"")</f>
        <v>7</v>
      </c>
      <c r="G31" s="406" t="str">
        <f t="shared" si="0"/>
        <v>其他人事費-退休金</v>
      </c>
      <c r="H31" s="419">
        <f t="shared" si="1"/>
        <v>0</v>
      </c>
      <c r="I31" s="407"/>
      <c r="J31" s="408" t="str">
        <f t="shared" ref="J31" si="10">IF(H31&gt;I31,H31-I31,"")</f>
        <v/>
      </c>
      <c r="K31" s="408" t="str">
        <f t="shared" ref="K31" si="11">IF(I31&gt;H31,I31-H31,"")</f>
        <v/>
      </c>
      <c r="L31" s="409"/>
    </row>
    <row r="32" spans="2:12" x14ac:dyDescent="0.4">
      <c r="B32" s="410">
        <v>5200</v>
      </c>
      <c r="D32" s="405" t="str">
        <f t="shared" si="2"/>
        <v/>
      </c>
      <c r="E32" s="405" t="str">
        <f t="shared" si="3"/>
        <v>2</v>
      </c>
      <c r="F32" s="405" t="str">
        <f t="shared" si="4"/>
        <v/>
      </c>
      <c r="G32" s="406" t="str">
        <f t="shared" si="0"/>
        <v>辦公費</v>
      </c>
      <c r="H32" s="419">
        <f t="shared" si="1"/>
        <v>50000</v>
      </c>
      <c r="I32" s="407">
        <f>SUM(I33:I44)</f>
        <v>0</v>
      </c>
      <c r="J32" s="408">
        <f t="shared" si="5"/>
        <v>50000</v>
      </c>
      <c r="K32" s="408" t="str">
        <f t="shared" si="6"/>
        <v/>
      </c>
      <c r="L32" s="409"/>
    </row>
    <row r="33" spans="2:12" x14ac:dyDescent="0.4">
      <c r="B33" s="410">
        <v>5201</v>
      </c>
      <c r="D33" s="405" t="str">
        <f t="shared" si="2"/>
        <v/>
      </c>
      <c r="E33" s="405" t="str">
        <f t="shared" si="3"/>
        <v/>
      </c>
      <c r="F33" s="405">
        <f t="shared" si="4"/>
        <v>1</v>
      </c>
      <c r="G33" s="406" t="str">
        <f t="shared" si="0"/>
        <v>文具、書報、雜誌費</v>
      </c>
      <c r="H33" s="419">
        <f t="shared" si="1"/>
        <v>0</v>
      </c>
      <c r="I33" s="407"/>
      <c r="J33" s="408" t="str">
        <f t="shared" si="5"/>
        <v/>
      </c>
      <c r="K33" s="408" t="str">
        <f t="shared" si="6"/>
        <v/>
      </c>
      <c r="L33" s="409"/>
    </row>
    <row r="34" spans="2:12" x14ac:dyDescent="0.4">
      <c r="B34" s="410">
        <v>5202</v>
      </c>
      <c r="D34" s="405" t="str">
        <f t="shared" si="2"/>
        <v/>
      </c>
      <c r="E34" s="405" t="str">
        <f t="shared" si="3"/>
        <v/>
      </c>
      <c r="F34" s="405">
        <f t="shared" si="4"/>
        <v>2</v>
      </c>
      <c r="G34" s="406" t="str">
        <f t="shared" si="0"/>
        <v>印刷費</v>
      </c>
      <c r="H34" s="419">
        <f t="shared" si="1"/>
        <v>0</v>
      </c>
      <c r="I34" s="407"/>
      <c r="J34" s="408" t="str">
        <f t="shared" si="5"/>
        <v/>
      </c>
      <c r="K34" s="408" t="str">
        <f t="shared" si="6"/>
        <v/>
      </c>
      <c r="L34" s="409"/>
    </row>
    <row r="35" spans="2:12" x14ac:dyDescent="0.4">
      <c r="B35" s="410">
        <v>5203</v>
      </c>
      <c r="D35" s="405" t="str">
        <f t="shared" si="2"/>
        <v/>
      </c>
      <c r="E35" s="405" t="str">
        <f t="shared" si="3"/>
        <v/>
      </c>
      <c r="F35" s="405">
        <f t="shared" si="4"/>
        <v>3</v>
      </c>
      <c r="G35" s="406" t="str">
        <f t="shared" si="0"/>
        <v>水電燃料費</v>
      </c>
      <c r="H35" s="419">
        <f t="shared" si="1"/>
        <v>0</v>
      </c>
      <c r="I35" s="407"/>
      <c r="J35" s="408" t="str">
        <f t="shared" si="5"/>
        <v/>
      </c>
      <c r="K35" s="408" t="str">
        <f t="shared" si="6"/>
        <v/>
      </c>
      <c r="L35" s="409"/>
    </row>
    <row r="36" spans="2:12" x14ac:dyDescent="0.4">
      <c r="B36" s="410">
        <v>5204</v>
      </c>
      <c r="D36" s="405" t="str">
        <f t="shared" si="2"/>
        <v/>
      </c>
      <c r="E36" s="405" t="str">
        <f t="shared" si="3"/>
        <v/>
      </c>
      <c r="F36" s="405">
        <f t="shared" si="4"/>
        <v>4</v>
      </c>
      <c r="G36" s="406" t="str">
        <f t="shared" si="0"/>
        <v>旅運費</v>
      </c>
      <c r="H36" s="419">
        <f t="shared" si="1"/>
        <v>0</v>
      </c>
      <c r="I36" s="407"/>
      <c r="J36" s="408" t="str">
        <f t="shared" si="5"/>
        <v/>
      </c>
      <c r="K36" s="408" t="str">
        <f t="shared" si="6"/>
        <v/>
      </c>
      <c r="L36" s="409"/>
    </row>
    <row r="37" spans="2:12" x14ac:dyDescent="0.4">
      <c r="B37" s="410">
        <v>5205</v>
      </c>
      <c r="D37" s="405" t="str">
        <f t="shared" si="2"/>
        <v/>
      </c>
      <c r="E37" s="405" t="str">
        <f t="shared" si="3"/>
        <v/>
      </c>
      <c r="F37" s="405">
        <f t="shared" si="4"/>
        <v>5</v>
      </c>
      <c r="G37" s="406" t="str">
        <f t="shared" si="0"/>
        <v>郵電費</v>
      </c>
      <c r="H37" s="419">
        <f t="shared" si="1"/>
        <v>0</v>
      </c>
      <c r="I37" s="407"/>
      <c r="J37" s="408" t="str">
        <f t="shared" si="5"/>
        <v/>
      </c>
      <c r="K37" s="408" t="str">
        <f t="shared" si="6"/>
        <v/>
      </c>
      <c r="L37" s="409"/>
    </row>
    <row r="38" spans="2:12" x14ac:dyDescent="0.4">
      <c r="B38" s="410">
        <v>5206</v>
      </c>
      <c r="D38" s="405" t="str">
        <f t="shared" si="2"/>
        <v/>
      </c>
      <c r="E38" s="405" t="str">
        <f t="shared" si="3"/>
        <v/>
      </c>
      <c r="F38" s="405">
        <f t="shared" si="4"/>
        <v>6</v>
      </c>
      <c r="G38" s="406" t="str">
        <f t="shared" si="0"/>
        <v>大樓管理費</v>
      </c>
      <c r="H38" s="419">
        <f t="shared" si="1"/>
        <v>0</v>
      </c>
      <c r="I38" s="407"/>
      <c r="J38" s="408" t="str">
        <f t="shared" si="5"/>
        <v/>
      </c>
      <c r="K38" s="408" t="str">
        <f t="shared" si="6"/>
        <v/>
      </c>
      <c r="L38" s="409"/>
    </row>
    <row r="39" spans="2:12" x14ac:dyDescent="0.4">
      <c r="B39" s="410">
        <v>5207</v>
      </c>
      <c r="D39" s="405" t="str">
        <f t="shared" si="2"/>
        <v/>
      </c>
      <c r="E39" s="405" t="str">
        <f t="shared" si="3"/>
        <v/>
      </c>
      <c r="F39" s="405">
        <f t="shared" si="4"/>
        <v>7</v>
      </c>
      <c r="G39" s="406" t="str">
        <f t="shared" ref="G39:G69" si="12">IF(B39&lt;&gt;"",VLOOKUP(B39,會計科目表,3,FALSE),"")</f>
        <v>租賦費</v>
      </c>
      <c r="H39" s="419">
        <f t="shared" ref="H39:H69" si="13">IF(B39&lt;&gt;"",VLOOKUP(B39,會計科目表,5,FALSE),"")</f>
        <v>50000</v>
      </c>
      <c r="I39" s="407"/>
      <c r="J39" s="408">
        <f t="shared" si="5"/>
        <v>50000</v>
      </c>
      <c r="K39" s="408" t="str">
        <f t="shared" si="6"/>
        <v/>
      </c>
      <c r="L39" s="409"/>
    </row>
    <row r="40" spans="2:12" x14ac:dyDescent="0.4">
      <c r="B40" s="410">
        <v>5208</v>
      </c>
      <c r="D40" s="405" t="str">
        <f t="shared" si="2"/>
        <v/>
      </c>
      <c r="E40" s="405" t="str">
        <f t="shared" si="3"/>
        <v/>
      </c>
      <c r="F40" s="405">
        <f t="shared" si="4"/>
        <v>8</v>
      </c>
      <c r="G40" s="406" t="str">
        <f t="shared" si="12"/>
        <v>修繕維護費</v>
      </c>
      <c r="H40" s="419">
        <f t="shared" si="13"/>
        <v>0</v>
      </c>
      <c r="I40" s="407"/>
      <c r="J40" s="408" t="str">
        <f t="shared" si="5"/>
        <v/>
      </c>
      <c r="K40" s="408" t="str">
        <f t="shared" si="6"/>
        <v/>
      </c>
      <c r="L40" s="409"/>
    </row>
    <row r="41" spans="2:12" x14ac:dyDescent="0.4">
      <c r="B41" s="410">
        <v>5209</v>
      </c>
      <c r="D41" s="405" t="str">
        <f t="shared" si="2"/>
        <v/>
      </c>
      <c r="E41" s="405" t="str">
        <f t="shared" si="3"/>
        <v/>
      </c>
      <c r="F41" s="405">
        <f t="shared" si="4"/>
        <v>9</v>
      </c>
      <c r="G41" s="406" t="str">
        <f t="shared" si="12"/>
        <v>財產保險費</v>
      </c>
      <c r="H41" s="419">
        <f t="shared" si="13"/>
        <v>0</v>
      </c>
      <c r="I41" s="407"/>
      <c r="J41" s="408" t="str">
        <f t="shared" si="5"/>
        <v/>
      </c>
      <c r="K41" s="408" t="str">
        <f t="shared" si="6"/>
        <v/>
      </c>
      <c r="L41" s="409"/>
    </row>
    <row r="42" spans="2:12" x14ac:dyDescent="0.4">
      <c r="B42" s="410">
        <v>5210</v>
      </c>
      <c r="D42" s="405" t="str">
        <f t="shared" si="2"/>
        <v/>
      </c>
      <c r="E42" s="405" t="str">
        <f t="shared" si="3"/>
        <v/>
      </c>
      <c r="F42" s="405">
        <f t="shared" si="4"/>
        <v>10</v>
      </c>
      <c r="G42" s="406" t="str">
        <f t="shared" si="12"/>
        <v>公共關係費</v>
      </c>
      <c r="H42" s="419">
        <f t="shared" si="13"/>
        <v>0</v>
      </c>
      <c r="I42" s="407"/>
      <c r="J42" s="408" t="str">
        <f t="shared" si="5"/>
        <v/>
      </c>
      <c r="K42" s="408" t="str">
        <f t="shared" si="6"/>
        <v/>
      </c>
      <c r="L42" s="409"/>
    </row>
    <row r="43" spans="2:12" x14ac:dyDescent="0.4">
      <c r="B43" s="410">
        <v>5211</v>
      </c>
      <c r="D43" s="405" t="str">
        <f t="shared" si="2"/>
        <v/>
      </c>
      <c r="E43" s="405" t="str">
        <f t="shared" si="3"/>
        <v/>
      </c>
      <c r="F43" s="405">
        <f t="shared" si="4"/>
        <v>11</v>
      </c>
      <c r="G43" s="406" t="str">
        <f t="shared" si="12"/>
        <v>人事查核費</v>
      </c>
      <c r="H43" s="419">
        <f t="shared" si="13"/>
        <v>0</v>
      </c>
      <c r="I43" s="407"/>
      <c r="J43" s="408" t="str">
        <f t="shared" si="5"/>
        <v/>
      </c>
      <c r="K43" s="408" t="str">
        <f t="shared" si="6"/>
        <v/>
      </c>
      <c r="L43" s="409"/>
    </row>
    <row r="44" spans="2:12" x14ac:dyDescent="0.4">
      <c r="B44" s="410">
        <v>5212</v>
      </c>
      <c r="D44" s="405" t="str">
        <f t="shared" si="2"/>
        <v/>
      </c>
      <c r="E44" s="405" t="str">
        <f t="shared" si="3"/>
        <v/>
      </c>
      <c r="F44" s="405">
        <f t="shared" si="4"/>
        <v>12</v>
      </c>
      <c r="G44" s="406" t="str">
        <f t="shared" si="12"/>
        <v>其他辦公費</v>
      </c>
      <c r="H44" s="419">
        <f t="shared" si="13"/>
        <v>0</v>
      </c>
      <c r="I44" s="407"/>
      <c r="J44" s="408" t="str">
        <f t="shared" si="5"/>
        <v/>
      </c>
      <c r="K44" s="408" t="str">
        <f t="shared" si="6"/>
        <v/>
      </c>
      <c r="L44" s="409"/>
    </row>
    <row r="45" spans="2:12" x14ac:dyDescent="0.4">
      <c r="B45" s="410">
        <v>5300</v>
      </c>
      <c r="D45" s="405" t="str">
        <f t="shared" si="2"/>
        <v/>
      </c>
      <c r="E45" s="405" t="str">
        <f t="shared" si="3"/>
        <v>3</v>
      </c>
      <c r="F45" s="405" t="str">
        <f t="shared" si="4"/>
        <v/>
      </c>
      <c r="G45" s="406" t="str">
        <f t="shared" si="12"/>
        <v>業務費</v>
      </c>
      <c r="H45" s="419">
        <f t="shared" si="13"/>
        <v>0</v>
      </c>
      <c r="I45" s="407">
        <f>SUM(I46:I57)</f>
        <v>0</v>
      </c>
      <c r="J45" s="408" t="str">
        <f t="shared" si="5"/>
        <v/>
      </c>
      <c r="K45" s="408" t="str">
        <f t="shared" si="6"/>
        <v/>
      </c>
      <c r="L45" s="409"/>
    </row>
    <row r="46" spans="2:12" x14ac:dyDescent="0.4">
      <c r="B46" s="410">
        <v>5301</v>
      </c>
      <c r="D46" s="405" t="str">
        <f t="shared" si="2"/>
        <v/>
      </c>
      <c r="E46" s="405" t="str">
        <f t="shared" si="3"/>
        <v/>
      </c>
      <c r="F46" s="405">
        <f t="shared" si="4"/>
        <v>1</v>
      </c>
      <c r="G46" s="406" t="str">
        <f t="shared" si="12"/>
        <v>會議費</v>
      </c>
      <c r="H46" s="419">
        <f t="shared" si="13"/>
        <v>0</v>
      </c>
      <c r="I46" s="407"/>
      <c r="J46" s="408" t="str">
        <f t="shared" si="5"/>
        <v/>
      </c>
      <c r="K46" s="408" t="str">
        <f t="shared" si="6"/>
        <v/>
      </c>
      <c r="L46" s="409"/>
    </row>
    <row r="47" spans="2:12" x14ac:dyDescent="0.4">
      <c r="B47" s="410">
        <v>5302</v>
      </c>
      <c r="D47" s="405" t="str">
        <f t="shared" si="2"/>
        <v/>
      </c>
      <c r="E47" s="405" t="str">
        <f t="shared" si="3"/>
        <v/>
      </c>
      <c r="F47" s="405">
        <f t="shared" si="4"/>
        <v>2</v>
      </c>
      <c r="G47" s="406" t="str">
        <f t="shared" si="12"/>
        <v>聯誼活動費</v>
      </c>
      <c r="H47" s="419">
        <f t="shared" si="13"/>
        <v>0</v>
      </c>
      <c r="I47" s="407"/>
      <c r="J47" s="408" t="str">
        <f t="shared" si="5"/>
        <v/>
      </c>
      <c r="K47" s="408" t="str">
        <f t="shared" si="6"/>
        <v/>
      </c>
      <c r="L47" s="409"/>
    </row>
    <row r="48" spans="2:12" x14ac:dyDescent="0.4">
      <c r="B48" s="410">
        <v>5303</v>
      </c>
      <c r="D48" s="405" t="str">
        <f t="shared" si="2"/>
        <v/>
      </c>
      <c r="E48" s="405" t="str">
        <f t="shared" si="3"/>
        <v/>
      </c>
      <c r="F48" s="405">
        <f t="shared" si="4"/>
        <v>3</v>
      </c>
      <c r="G48" s="406" t="str">
        <f t="shared" si="12"/>
        <v>業務推展費</v>
      </c>
      <c r="H48" s="419">
        <f t="shared" si="13"/>
        <v>0</v>
      </c>
      <c r="I48" s="407"/>
      <c r="J48" s="408" t="str">
        <f t="shared" si="5"/>
        <v/>
      </c>
      <c r="K48" s="408" t="str">
        <f t="shared" si="6"/>
        <v/>
      </c>
      <c r="L48" s="409"/>
    </row>
    <row r="49" spans="2:12" x14ac:dyDescent="0.4">
      <c r="B49" s="410">
        <v>5304</v>
      </c>
      <c r="D49" s="405" t="str">
        <f t="shared" si="2"/>
        <v/>
      </c>
      <c r="E49" s="405" t="str">
        <f t="shared" si="3"/>
        <v/>
      </c>
      <c r="F49" s="405">
        <f t="shared" si="4"/>
        <v>4</v>
      </c>
      <c r="G49" s="406" t="str">
        <f t="shared" si="12"/>
        <v>展覽費</v>
      </c>
      <c r="H49" s="419">
        <f t="shared" si="13"/>
        <v>0</v>
      </c>
      <c r="I49" s="407"/>
      <c r="J49" s="408" t="str">
        <f t="shared" si="5"/>
        <v/>
      </c>
      <c r="K49" s="408" t="str">
        <f t="shared" si="6"/>
        <v/>
      </c>
      <c r="L49" s="409"/>
    </row>
    <row r="50" spans="2:12" x14ac:dyDescent="0.4">
      <c r="B50" s="410">
        <v>5305</v>
      </c>
      <c r="D50" s="405" t="str">
        <f t="shared" si="2"/>
        <v/>
      </c>
      <c r="E50" s="405" t="str">
        <f t="shared" si="3"/>
        <v/>
      </c>
      <c r="F50" s="405">
        <f t="shared" si="4"/>
        <v>5</v>
      </c>
      <c r="G50" s="406" t="str">
        <f t="shared" si="12"/>
        <v>考察觀摩費</v>
      </c>
      <c r="H50" s="419">
        <f t="shared" si="13"/>
        <v>0</v>
      </c>
      <c r="I50" s="407"/>
      <c r="J50" s="408" t="str">
        <f t="shared" si="5"/>
        <v/>
      </c>
      <c r="K50" s="408" t="str">
        <f t="shared" si="6"/>
        <v/>
      </c>
      <c r="L50" s="409"/>
    </row>
    <row r="51" spans="2:12" x14ac:dyDescent="0.4">
      <c r="B51" s="410">
        <v>5306</v>
      </c>
      <c r="D51" s="405" t="str">
        <f t="shared" si="2"/>
        <v/>
      </c>
      <c r="E51" s="405" t="str">
        <f t="shared" si="3"/>
        <v/>
      </c>
      <c r="F51" s="405">
        <f t="shared" si="4"/>
        <v>6</v>
      </c>
      <c r="G51" s="406" t="str">
        <f t="shared" si="12"/>
        <v>會刊（訊）編印費</v>
      </c>
      <c r="H51" s="419">
        <f t="shared" si="13"/>
        <v>0</v>
      </c>
      <c r="I51" s="407"/>
      <c r="J51" s="408" t="str">
        <f t="shared" si="5"/>
        <v/>
      </c>
      <c r="K51" s="408" t="str">
        <f t="shared" si="6"/>
        <v/>
      </c>
      <c r="L51" s="409"/>
    </row>
    <row r="52" spans="2:12" x14ac:dyDescent="0.4">
      <c r="B52" s="410">
        <v>5307</v>
      </c>
      <c r="D52" s="405" t="str">
        <f t="shared" si="2"/>
        <v/>
      </c>
      <c r="E52" s="405" t="str">
        <f t="shared" si="3"/>
        <v/>
      </c>
      <c r="F52" s="405">
        <f t="shared" si="4"/>
        <v>7</v>
      </c>
      <c r="G52" s="406" t="str">
        <f t="shared" si="12"/>
        <v>調查統計費</v>
      </c>
      <c r="H52" s="419">
        <f t="shared" si="13"/>
        <v>0</v>
      </c>
      <c r="I52" s="407"/>
      <c r="J52" s="408" t="str">
        <f t="shared" si="5"/>
        <v/>
      </c>
      <c r="K52" s="408" t="str">
        <f t="shared" si="6"/>
        <v/>
      </c>
      <c r="L52" s="409"/>
    </row>
    <row r="53" spans="2:12" x14ac:dyDescent="0.4">
      <c r="B53" s="410">
        <v>5308</v>
      </c>
      <c r="D53" s="405" t="str">
        <f t="shared" si="2"/>
        <v/>
      </c>
      <c r="E53" s="405" t="str">
        <f t="shared" si="3"/>
        <v/>
      </c>
      <c r="F53" s="405">
        <f t="shared" si="4"/>
        <v>8</v>
      </c>
      <c r="G53" s="406" t="str">
        <f t="shared" si="12"/>
        <v>接受委託業務費</v>
      </c>
      <c r="H53" s="419">
        <f t="shared" si="13"/>
        <v>0</v>
      </c>
      <c r="I53" s="407"/>
      <c r="J53" s="408" t="str">
        <f t="shared" si="5"/>
        <v/>
      </c>
      <c r="K53" s="408" t="str">
        <f t="shared" si="6"/>
        <v/>
      </c>
      <c r="L53" s="409"/>
    </row>
    <row r="54" spans="2:12" x14ac:dyDescent="0.4">
      <c r="B54" s="410">
        <v>5309</v>
      </c>
      <c r="D54" s="405" t="str">
        <f t="shared" si="2"/>
        <v/>
      </c>
      <c r="E54" s="405" t="str">
        <f t="shared" si="3"/>
        <v/>
      </c>
      <c r="F54" s="405">
        <f t="shared" si="4"/>
        <v>9</v>
      </c>
      <c r="G54" s="406" t="str">
        <f t="shared" si="12"/>
        <v>內部作業組織業務費</v>
      </c>
      <c r="H54" s="419">
        <f t="shared" si="13"/>
        <v>0</v>
      </c>
      <c r="I54" s="407"/>
      <c r="J54" s="408" t="str">
        <f t="shared" si="5"/>
        <v/>
      </c>
      <c r="K54" s="408" t="str">
        <f t="shared" si="6"/>
        <v/>
      </c>
      <c r="L54" s="409"/>
    </row>
    <row r="55" spans="2:12" x14ac:dyDescent="0.4">
      <c r="B55" s="410">
        <v>5310</v>
      </c>
      <c r="D55" s="405" t="str">
        <f t="shared" si="2"/>
        <v/>
      </c>
      <c r="E55" s="405" t="str">
        <f t="shared" si="3"/>
        <v/>
      </c>
      <c r="F55" s="405">
        <f t="shared" si="4"/>
        <v>10</v>
      </c>
      <c r="G55" s="406" t="str">
        <f t="shared" si="12"/>
        <v>研究發展費</v>
      </c>
      <c r="H55" s="419">
        <f t="shared" si="13"/>
        <v>0</v>
      </c>
      <c r="I55" s="407"/>
      <c r="J55" s="408" t="str">
        <f t="shared" si="5"/>
        <v/>
      </c>
      <c r="K55" s="408" t="str">
        <f t="shared" si="6"/>
        <v/>
      </c>
      <c r="L55" s="409"/>
    </row>
    <row r="56" spans="2:12" x14ac:dyDescent="0.4">
      <c r="B56" s="410">
        <v>5311</v>
      </c>
      <c r="D56" s="405" t="str">
        <f t="shared" si="2"/>
        <v/>
      </c>
      <c r="E56" s="405" t="str">
        <f t="shared" si="3"/>
        <v/>
      </c>
      <c r="F56" s="405">
        <f t="shared" si="4"/>
        <v>11</v>
      </c>
      <c r="G56" s="406" t="str">
        <f t="shared" si="12"/>
        <v>社會服務費</v>
      </c>
      <c r="H56" s="419">
        <f t="shared" si="13"/>
        <v>0</v>
      </c>
      <c r="I56" s="407"/>
      <c r="J56" s="408" t="str">
        <f t="shared" si="5"/>
        <v/>
      </c>
      <c r="K56" s="408" t="str">
        <f t="shared" si="6"/>
        <v/>
      </c>
      <c r="L56" s="409"/>
    </row>
    <row r="57" spans="2:12" x14ac:dyDescent="0.4">
      <c r="B57" s="410">
        <v>5312</v>
      </c>
      <c r="D57" s="405" t="str">
        <f t="shared" si="2"/>
        <v/>
      </c>
      <c r="E57" s="405" t="str">
        <f t="shared" si="3"/>
        <v/>
      </c>
      <c r="F57" s="405">
        <f t="shared" si="4"/>
        <v>12</v>
      </c>
      <c r="G57" s="406" t="str">
        <f t="shared" si="12"/>
        <v>其他業務費</v>
      </c>
      <c r="H57" s="419">
        <f t="shared" si="13"/>
        <v>0</v>
      </c>
      <c r="I57" s="407"/>
      <c r="J57" s="408" t="str">
        <f t="shared" si="5"/>
        <v/>
      </c>
      <c r="K57" s="408" t="str">
        <f t="shared" si="6"/>
        <v/>
      </c>
      <c r="L57" s="409"/>
    </row>
    <row r="58" spans="2:12" x14ac:dyDescent="0.4">
      <c r="B58" s="410">
        <v>5400</v>
      </c>
      <c r="D58" s="405" t="str">
        <f t="shared" si="2"/>
        <v/>
      </c>
      <c r="E58" s="405" t="str">
        <f t="shared" si="3"/>
        <v>4</v>
      </c>
      <c r="F58" s="405" t="str">
        <f t="shared" si="4"/>
        <v/>
      </c>
      <c r="G58" s="406" t="str">
        <f t="shared" si="12"/>
        <v>其他支出</v>
      </c>
      <c r="H58" s="419">
        <f t="shared" si="13"/>
        <v>0</v>
      </c>
      <c r="I58" s="407">
        <f>SUM(I59:I67)</f>
        <v>0</v>
      </c>
      <c r="J58" s="408" t="str">
        <f t="shared" si="5"/>
        <v/>
      </c>
      <c r="K58" s="408" t="str">
        <f t="shared" si="6"/>
        <v/>
      </c>
      <c r="L58" s="409"/>
    </row>
    <row r="59" spans="2:12" x14ac:dyDescent="0.4">
      <c r="B59" s="410">
        <v>5401</v>
      </c>
      <c r="D59" s="405" t="str">
        <f t="shared" si="2"/>
        <v/>
      </c>
      <c r="E59" s="405" t="str">
        <f t="shared" si="3"/>
        <v/>
      </c>
      <c r="F59" s="405">
        <f t="shared" si="4"/>
        <v>1</v>
      </c>
      <c r="G59" s="406" t="str">
        <f t="shared" si="12"/>
        <v>購置費</v>
      </c>
      <c r="H59" s="419">
        <f t="shared" si="13"/>
        <v>0</v>
      </c>
      <c r="I59" s="407"/>
      <c r="J59" s="408" t="str">
        <f t="shared" si="5"/>
        <v/>
      </c>
      <c r="K59" s="408" t="str">
        <f t="shared" si="6"/>
        <v/>
      </c>
      <c r="L59" s="409"/>
    </row>
    <row r="60" spans="2:12" x14ac:dyDescent="0.4">
      <c r="B60" s="410">
        <v>5402</v>
      </c>
      <c r="D60" s="405" t="str">
        <f t="shared" si="2"/>
        <v/>
      </c>
      <c r="E60" s="405" t="str">
        <f t="shared" si="3"/>
        <v/>
      </c>
      <c r="F60" s="405">
        <f t="shared" si="4"/>
        <v>2</v>
      </c>
      <c r="G60" s="406" t="str">
        <f t="shared" si="12"/>
        <v>折舊</v>
      </c>
      <c r="H60" s="419">
        <f t="shared" si="13"/>
        <v>0</v>
      </c>
      <c r="I60" s="407"/>
      <c r="J60" s="408" t="str">
        <f t="shared" si="5"/>
        <v/>
      </c>
      <c r="K60" s="408" t="str">
        <f t="shared" si="6"/>
        <v/>
      </c>
      <c r="L60" s="409"/>
    </row>
    <row r="61" spans="2:12" x14ac:dyDescent="0.4">
      <c r="B61" s="410">
        <v>5403</v>
      </c>
      <c r="D61" s="405" t="str">
        <f t="shared" si="2"/>
        <v/>
      </c>
      <c r="E61" s="405" t="str">
        <f t="shared" si="3"/>
        <v/>
      </c>
      <c r="F61" s="405">
        <f t="shared" si="4"/>
        <v>3</v>
      </c>
      <c r="G61" s="406" t="str">
        <f t="shared" si="12"/>
        <v>繳納上級團體會費</v>
      </c>
      <c r="H61" s="419">
        <f t="shared" si="13"/>
        <v>0</v>
      </c>
      <c r="I61" s="407"/>
      <c r="J61" s="408" t="str">
        <f t="shared" si="5"/>
        <v/>
      </c>
      <c r="K61" s="408" t="str">
        <f t="shared" si="6"/>
        <v/>
      </c>
      <c r="L61" s="409"/>
    </row>
    <row r="62" spans="2:12" x14ac:dyDescent="0.4">
      <c r="B62" s="410">
        <v>5404</v>
      </c>
      <c r="D62" s="405" t="str">
        <f t="shared" si="2"/>
        <v/>
      </c>
      <c r="E62" s="405" t="str">
        <f t="shared" si="3"/>
        <v/>
      </c>
      <c r="F62" s="405">
        <f t="shared" si="4"/>
        <v>4</v>
      </c>
      <c r="G62" s="406" t="str">
        <f t="shared" si="12"/>
        <v>繳納其他團體會費</v>
      </c>
      <c r="H62" s="419">
        <f t="shared" si="13"/>
        <v>0</v>
      </c>
      <c r="I62" s="407"/>
      <c r="J62" s="408" t="str">
        <f t="shared" si="5"/>
        <v/>
      </c>
      <c r="K62" s="408" t="str">
        <f t="shared" si="6"/>
        <v/>
      </c>
      <c r="L62" s="409"/>
    </row>
    <row r="63" spans="2:12" x14ac:dyDescent="0.4">
      <c r="B63" s="410">
        <v>5405</v>
      </c>
      <c r="D63" s="405" t="str">
        <f t="shared" si="2"/>
        <v/>
      </c>
      <c r="E63" s="405" t="str">
        <f t="shared" si="3"/>
        <v/>
      </c>
      <c r="F63" s="405">
        <f t="shared" si="4"/>
        <v>5</v>
      </c>
      <c r="G63" s="406" t="str">
        <f t="shared" si="12"/>
        <v>捐助費</v>
      </c>
      <c r="H63" s="419">
        <f t="shared" si="13"/>
        <v>0</v>
      </c>
      <c r="I63" s="407"/>
      <c r="J63" s="408" t="str">
        <f t="shared" si="5"/>
        <v/>
      </c>
      <c r="K63" s="408" t="str">
        <f t="shared" si="6"/>
        <v/>
      </c>
      <c r="L63" s="409"/>
    </row>
    <row r="64" spans="2:12" x14ac:dyDescent="0.4">
      <c r="B64" s="410">
        <v>5406</v>
      </c>
      <c r="D64" s="405" t="str">
        <f t="shared" si="2"/>
        <v/>
      </c>
      <c r="E64" s="405" t="str">
        <f t="shared" si="3"/>
        <v/>
      </c>
      <c r="F64" s="405">
        <f t="shared" si="4"/>
        <v>6</v>
      </c>
      <c r="G64" s="406" t="str">
        <f t="shared" si="12"/>
        <v>專案計畫支出</v>
      </c>
      <c r="H64" s="419">
        <f t="shared" si="13"/>
        <v>0</v>
      </c>
      <c r="I64" s="407"/>
      <c r="J64" s="408" t="str">
        <f t="shared" si="5"/>
        <v/>
      </c>
      <c r="K64" s="408" t="str">
        <f t="shared" si="6"/>
        <v/>
      </c>
      <c r="L64" s="409"/>
    </row>
    <row r="65" spans="2:12" x14ac:dyDescent="0.4">
      <c r="B65" s="410">
        <v>5407</v>
      </c>
      <c r="D65" s="405" t="str">
        <f t="shared" si="2"/>
        <v/>
      </c>
      <c r="E65" s="405" t="str">
        <f t="shared" si="3"/>
        <v/>
      </c>
      <c r="F65" s="405">
        <f t="shared" si="4"/>
        <v>7</v>
      </c>
      <c r="G65" s="406" t="str">
        <f t="shared" si="12"/>
        <v>雜項支出</v>
      </c>
      <c r="H65" s="419">
        <f t="shared" si="13"/>
        <v>0</v>
      </c>
      <c r="I65" s="407"/>
      <c r="J65" s="408" t="str">
        <f t="shared" si="5"/>
        <v/>
      </c>
      <c r="K65" s="408" t="str">
        <f t="shared" si="6"/>
        <v/>
      </c>
      <c r="L65" s="409"/>
    </row>
    <row r="66" spans="2:12" x14ac:dyDescent="0.4">
      <c r="B66" s="410">
        <v>5408</v>
      </c>
      <c r="D66" s="405" t="str">
        <f t="shared" ref="D66" si="14">IF(B66="","",IF(MOD(B66,1000)=0,LEFT(B66,1)-3,""))</f>
        <v/>
      </c>
      <c r="E66" s="405" t="str">
        <f t="shared" ref="E66" si="15">IF(AND(MOD(B66,100)=0,MID(B66,2,1)&lt;&gt;"0"),MID(B66,2,1),"")</f>
        <v/>
      </c>
      <c r="F66" s="405">
        <f t="shared" ref="F66" si="16">IF(MOD(B66,100)&lt;&gt;0,_xlfn.NUMBERVALUE(MID(B66,3,2)),"")</f>
        <v>8</v>
      </c>
      <c r="G66" s="406" t="str">
        <f t="shared" si="12"/>
        <v>預備金</v>
      </c>
      <c r="H66" s="419">
        <f t="shared" si="13"/>
        <v>0</v>
      </c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2"/>
        <v/>
      </c>
      <c r="E67" s="405" t="str">
        <f t="shared" si="3"/>
        <v/>
      </c>
      <c r="F67" s="405">
        <f t="shared" si="4"/>
        <v>9</v>
      </c>
      <c r="G67" s="406" t="str">
        <f t="shared" si="12"/>
        <v>提撥基金</v>
      </c>
      <c r="H67" s="419">
        <f t="shared" si="13"/>
        <v>0</v>
      </c>
      <c r="I67" s="407"/>
      <c r="J67" s="408" t="str">
        <f t="shared" si="5"/>
        <v/>
      </c>
      <c r="K67" s="408" t="str">
        <f t="shared" si="6"/>
        <v/>
      </c>
      <c r="L67" s="409"/>
    </row>
    <row r="68" spans="2:12" x14ac:dyDescent="0.4">
      <c r="B68" s="410"/>
      <c r="D68" s="405" t="str">
        <f t="shared" si="2"/>
        <v/>
      </c>
      <c r="E68" s="405" t="str">
        <f t="shared" si="3"/>
        <v/>
      </c>
      <c r="F68" s="405" t="str">
        <f t="shared" si="4"/>
        <v/>
      </c>
      <c r="G68" s="406" t="str">
        <f t="shared" si="12"/>
        <v/>
      </c>
      <c r="H68" s="419" t="str">
        <f t="shared" si="13"/>
        <v/>
      </c>
      <c r="I68" s="407"/>
      <c r="J68" s="408" t="str">
        <f t="shared" si="5"/>
        <v/>
      </c>
      <c r="K68" s="408" t="str">
        <f t="shared" si="6"/>
        <v/>
      </c>
      <c r="L68" s="409"/>
    </row>
    <row r="69" spans="2:12" x14ac:dyDescent="0.4">
      <c r="B69" s="410">
        <v>6000</v>
      </c>
      <c r="D69" s="405">
        <f t="shared" si="2"/>
        <v>3</v>
      </c>
      <c r="E69" s="405" t="str">
        <f t="shared" si="3"/>
        <v/>
      </c>
      <c r="F69" s="405" t="str">
        <f t="shared" si="4"/>
        <v/>
      </c>
      <c r="G69" s="406" t="str">
        <f t="shared" si="12"/>
        <v>本期餘絀</v>
      </c>
      <c r="H69" s="419">
        <f t="shared" si="13"/>
        <v>1450000</v>
      </c>
      <c r="I69" s="407">
        <f>I7-I20</f>
        <v>0</v>
      </c>
      <c r="J69" s="408">
        <f t="shared" si="5"/>
        <v>1450000</v>
      </c>
      <c r="K69" s="408" t="str">
        <f t="shared" si="6"/>
        <v/>
      </c>
      <c r="L69" s="409"/>
    </row>
    <row r="71" spans="2:12" x14ac:dyDescent="0.4">
      <c r="D71" s="441" t="s">
        <v>347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4" s="239" customFormat="1" x14ac:dyDescent="0.4">
      <c r="B1" s="404"/>
    </row>
    <row r="2" spans="2:14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4" ht="19.5" x14ac:dyDescent="0.4">
      <c r="D3" s="399" t="s">
        <v>340</v>
      </c>
      <c r="E3" s="399"/>
      <c r="F3" s="399"/>
      <c r="G3" s="399"/>
      <c r="H3" s="399"/>
      <c r="I3" s="399"/>
      <c r="J3" s="399"/>
      <c r="K3" s="399"/>
      <c r="L3" s="397"/>
      <c r="N3" s="428" t="s">
        <v>349</v>
      </c>
    </row>
    <row r="4" spans="2:14" x14ac:dyDescent="0.4">
      <c r="D4" s="441" t="str">
        <f>"中華民國"&amp;年度&amp;"年1月1日至12月31日"</f>
        <v>中華民國108年1月1日至12月31日</v>
      </c>
      <c r="E4" s="441"/>
      <c r="F4" s="441"/>
      <c r="G4" s="441"/>
      <c r="H4" s="441"/>
      <c r="I4" s="441"/>
      <c r="J4" s="441"/>
      <c r="K4" s="441"/>
      <c r="L4" s="441"/>
      <c r="N4" s="428" t="s">
        <v>353</v>
      </c>
    </row>
    <row r="5" spans="2:14" x14ac:dyDescent="0.4">
      <c r="B5" s="444" t="s">
        <v>341</v>
      </c>
      <c r="D5" s="400" t="s">
        <v>333</v>
      </c>
      <c r="E5" s="401"/>
      <c r="F5" s="401"/>
      <c r="G5" s="402"/>
      <c r="H5" s="448" t="s">
        <v>345</v>
      </c>
      <c r="I5" s="448" t="s">
        <v>346</v>
      </c>
      <c r="J5" s="400" t="s">
        <v>337</v>
      </c>
      <c r="K5" s="402"/>
      <c r="L5" s="446" t="s">
        <v>297</v>
      </c>
      <c r="N5" s="428" t="s">
        <v>354</v>
      </c>
    </row>
    <row r="6" spans="2:14" x14ac:dyDescent="0.4">
      <c r="B6" s="445"/>
      <c r="D6" s="338" t="s">
        <v>334</v>
      </c>
      <c r="E6" s="338" t="s">
        <v>335</v>
      </c>
      <c r="F6" s="338" t="s">
        <v>336</v>
      </c>
      <c r="G6" s="338" t="s">
        <v>333</v>
      </c>
      <c r="H6" s="447"/>
      <c r="I6" s="447"/>
      <c r="J6" s="338" t="s">
        <v>338</v>
      </c>
      <c r="K6" s="338" t="s">
        <v>339</v>
      </c>
      <c r="L6" s="447"/>
      <c r="N6" s="428" t="s">
        <v>350</v>
      </c>
    </row>
    <row r="7" spans="2:14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07">
        <f>SUM(H8:H18)</f>
        <v>0</v>
      </c>
      <c r="I7" s="407">
        <f>SUM(I8:I18)</f>
        <v>0</v>
      </c>
      <c r="J7" s="408" t="str">
        <f>IF(H7&gt;I7,H7-I7,"")</f>
        <v/>
      </c>
      <c r="K7" s="408" t="str">
        <f>IF(I7&gt;H7,I7-H7,"")</f>
        <v/>
      </c>
      <c r="L7" s="409"/>
      <c r="N7" s="428" t="s">
        <v>351</v>
      </c>
    </row>
    <row r="8" spans="2:14" x14ac:dyDescent="0.4">
      <c r="B8" s="410">
        <v>4100</v>
      </c>
      <c r="D8" s="405" t="str">
        <f t="shared" ref="D8:D69" si="1">IF(B8="","",IF(MOD(B8,1000)=0,LEFT(B8,1)-3,""))</f>
        <v/>
      </c>
      <c r="E8" s="405" t="str">
        <f t="shared" ref="E8:E20" si="2">IF(AND(MOD(B8,100)=0,MID(B8,2,1)&lt;&gt;"0"),MID(B8,2,1),"")</f>
        <v>1</v>
      </c>
      <c r="F8" s="405" t="str">
        <f t="shared" ref="F8:F20" si="3">IF(MOD(B8,100)&lt;&gt;0,_xlfn.NUMBERVALUE(MID(B8,3,2)),"")</f>
        <v/>
      </c>
      <c r="G8" s="406" t="str">
        <f t="shared" si="0"/>
        <v>入會費</v>
      </c>
      <c r="H8" s="407"/>
      <c r="I8" s="407"/>
      <c r="J8" s="408" t="str">
        <f t="shared" ref="J8:J69" si="4">IF(H8&gt;I8,H8-I8,"")</f>
        <v/>
      </c>
      <c r="K8" s="408" t="str">
        <f t="shared" ref="K8:K69" si="5">IF(I8&gt;H8,I8-H8,"")</f>
        <v/>
      </c>
      <c r="L8" s="409"/>
      <c r="N8" s="428" t="s">
        <v>352</v>
      </c>
    </row>
    <row r="9" spans="2:14" x14ac:dyDescent="0.4">
      <c r="B9" s="410">
        <v>4200</v>
      </c>
      <c r="D9" s="405" t="str">
        <f t="shared" si="1"/>
        <v/>
      </c>
      <c r="E9" s="405" t="str">
        <f t="shared" si="2"/>
        <v>2</v>
      </c>
      <c r="F9" s="405" t="str">
        <f t="shared" si="3"/>
        <v/>
      </c>
      <c r="G9" s="406" t="str">
        <f t="shared" si="0"/>
        <v>常年會費</v>
      </c>
      <c r="H9" s="407"/>
      <c r="I9" s="407"/>
      <c r="J9" s="408" t="str">
        <f t="shared" si="4"/>
        <v/>
      </c>
      <c r="K9" s="408" t="str">
        <f t="shared" si="5"/>
        <v/>
      </c>
      <c r="L9" s="409"/>
    </row>
    <row r="10" spans="2:14" x14ac:dyDescent="0.4">
      <c r="B10" s="410">
        <v>4300</v>
      </c>
      <c r="D10" s="405" t="str">
        <f t="shared" si="1"/>
        <v/>
      </c>
      <c r="E10" s="405" t="str">
        <f t="shared" si="2"/>
        <v>3</v>
      </c>
      <c r="F10" s="405" t="str">
        <f t="shared" si="3"/>
        <v/>
      </c>
      <c r="G10" s="406" t="str">
        <f t="shared" si="0"/>
        <v>事業費</v>
      </c>
      <c r="H10" s="407"/>
      <c r="I10" s="407"/>
      <c r="J10" s="408" t="str">
        <f t="shared" si="4"/>
        <v/>
      </c>
      <c r="K10" s="408" t="str">
        <f t="shared" si="5"/>
        <v/>
      </c>
      <c r="L10" s="409"/>
    </row>
    <row r="11" spans="2:14" x14ac:dyDescent="0.4">
      <c r="B11" s="410">
        <v>4400</v>
      </c>
      <c r="D11" s="405" t="str">
        <f t="shared" si="1"/>
        <v/>
      </c>
      <c r="E11" s="405" t="str">
        <f t="shared" si="2"/>
        <v>4</v>
      </c>
      <c r="F11" s="405" t="str">
        <f t="shared" si="3"/>
        <v/>
      </c>
      <c r="G11" s="406" t="str">
        <f t="shared" si="0"/>
        <v>會員捐款</v>
      </c>
      <c r="H11" s="407"/>
      <c r="I11" s="407"/>
      <c r="J11" s="408" t="str">
        <f t="shared" si="4"/>
        <v/>
      </c>
      <c r="K11" s="408" t="str">
        <f t="shared" si="5"/>
        <v/>
      </c>
      <c r="L11" s="409"/>
    </row>
    <row r="12" spans="2:14" x14ac:dyDescent="0.4">
      <c r="B12" s="410">
        <v>4501</v>
      </c>
      <c r="D12" s="405" t="str">
        <f t="shared" si="1"/>
        <v/>
      </c>
      <c r="E12" s="405" t="str">
        <f t="shared" si="2"/>
        <v/>
      </c>
      <c r="F12" s="405">
        <f t="shared" si="3"/>
        <v>1</v>
      </c>
      <c r="G12" s="406" t="str">
        <f t="shared" si="0"/>
        <v>政府補助收入</v>
      </c>
      <c r="H12" s="407"/>
      <c r="I12" s="407"/>
      <c r="J12" s="408" t="str">
        <f t="shared" si="4"/>
        <v/>
      </c>
      <c r="K12" s="408" t="str">
        <f t="shared" si="5"/>
        <v/>
      </c>
      <c r="L12" s="409"/>
    </row>
    <row r="13" spans="2:14" x14ac:dyDescent="0.4">
      <c r="B13" s="410">
        <v>4502</v>
      </c>
      <c r="D13" s="405" t="str">
        <f t="shared" si="1"/>
        <v/>
      </c>
      <c r="E13" s="405" t="str">
        <f t="shared" si="2"/>
        <v/>
      </c>
      <c r="F13" s="405">
        <f t="shared" si="3"/>
        <v>2</v>
      </c>
      <c r="G13" s="406" t="str">
        <f t="shared" si="0"/>
        <v>其他補助收入</v>
      </c>
      <c r="H13" s="407"/>
      <c r="I13" s="407"/>
      <c r="J13" s="408" t="str">
        <f t="shared" si="4"/>
        <v/>
      </c>
      <c r="K13" s="408" t="str">
        <f t="shared" si="5"/>
        <v/>
      </c>
      <c r="L13" s="409"/>
    </row>
    <row r="14" spans="2:14" x14ac:dyDescent="0.4">
      <c r="B14" s="410">
        <v>4600</v>
      </c>
      <c r="D14" s="405" t="str">
        <f t="shared" si="1"/>
        <v/>
      </c>
      <c r="E14" s="405" t="str">
        <f t="shared" si="2"/>
        <v>6</v>
      </c>
      <c r="F14" s="405" t="str">
        <f t="shared" si="3"/>
        <v/>
      </c>
      <c r="G14" s="406" t="str">
        <f t="shared" si="0"/>
        <v>委託收益</v>
      </c>
      <c r="H14" s="407"/>
      <c r="I14" s="407"/>
      <c r="J14" s="408" t="str">
        <f t="shared" si="4"/>
        <v/>
      </c>
      <c r="K14" s="408" t="str">
        <f t="shared" si="5"/>
        <v/>
      </c>
      <c r="L14" s="409"/>
    </row>
    <row r="15" spans="2:14" x14ac:dyDescent="0.4">
      <c r="B15" s="410">
        <v>4700</v>
      </c>
      <c r="D15" s="405" t="str">
        <f t="shared" si="1"/>
        <v/>
      </c>
      <c r="E15" s="405" t="str">
        <f t="shared" si="2"/>
        <v>7</v>
      </c>
      <c r="F15" s="405" t="str">
        <f t="shared" si="3"/>
        <v/>
      </c>
      <c r="G15" s="406" t="str">
        <f t="shared" si="0"/>
        <v>會員服務收入</v>
      </c>
      <c r="H15" s="407"/>
      <c r="I15" s="407"/>
      <c r="J15" s="408" t="str">
        <f t="shared" si="4"/>
        <v/>
      </c>
      <c r="K15" s="408" t="str">
        <f t="shared" si="5"/>
        <v/>
      </c>
      <c r="L15" s="409"/>
    </row>
    <row r="16" spans="2:14" x14ac:dyDescent="0.4">
      <c r="B16" s="410">
        <v>4800</v>
      </c>
      <c r="D16" s="405" t="str">
        <f t="shared" si="1"/>
        <v/>
      </c>
      <c r="E16" s="405" t="str">
        <f t="shared" si="2"/>
        <v>8</v>
      </c>
      <c r="F16" s="405" t="str">
        <f t="shared" si="3"/>
        <v/>
      </c>
      <c r="G16" s="406" t="str">
        <f t="shared" si="0"/>
        <v>專案計畫收入</v>
      </c>
      <c r="H16" s="407"/>
      <c r="I16" s="407"/>
      <c r="J16" s="408" t="str">
        <f t="shared" si="4"/>
        <v/>
      </c>
      <c r="K16" s="408" t="str">
        <f t="shared" si="5"/>
        <v/>
      </c>
      <c r="L16" s="409"/>
    </row>
    <row r="17" spans="2:12" x14ac:dyDescent="0.4">
      <c r="B17" s="410">
        <v>4900</v>
      </c>
      <c r="D17" s="405" t="str">
        <f t="shared" si="1"/>
        <v/>
      </c>
      <c r="E17" s="405" t="str">
        <f t="shared" si="2"/>
        <v>9</v>
      </c>
      <c r="F17" s="405" t="str">
        <f t="shared" si="3"/>
        <v/>
      </c>
      <c r="G17" s="406" t="str">
        <f t="shared" si="0"/>
        <v>其他收入</v>
      </c>
      <c r="H17" s="407"/>
      <c r="I17" s="407"/>
      <c r="J17" s="408" t="str">
        <f t="shared" si="4"/>
        <v/>
      </c>
      <c r="K17" s="408" t="str">
        <f t="shared" si="5"/>
        <v/>
      </c>
      <c r="L17" s="409"/>
    </row>
    <row r="18" spans="2:12" x14ac:dyDescent="0.4">
      <c r="B18" s="410">
        <v>4901</v>
      </c>
      <c r="D18" s="405" t="str">
        <f t="shared" si="1"/>
        <v/>
      </c>
      <c r="E18" s="405" t="str">
        <f t="shared" si="2"/>
        <v/>
      </c>
      <c r="F18" s="405">
        <f t="shared" si="3"/>
        <v>1</v>
      </c>
      <c r="G18" s="406" t="str">
        <f t="shared" si="0"/>
        <v>利息收入</v>
      </c>
      <c r="H18" s="407"/>
      <c r="I18" s="407"/>
      <c r="J18" s="408" t="str">
        <f t="shared" si="4"/>
        <v/>
      </c>
      <c r="K18" s="408" t="str">
        <f t="shared" si="5"/>
        <v/>
      </c>
      <c r="L18" s="409"/>
    </row>
    <row r="19" spans="2:12" x14ac:dyDescent="0.4">
      <c r="B19" s="410"/>
      <c r="D19" s="405" t="str">
        <f t="shared" si="1"/>
        <v/>
      </c>
      <c r="E19" s="405" t="str">
        <f t="shared" ref="E19" si="6">IF(AND(MOD(B19,100)=0,MID(B19,2,1)&lt;&gt;"0"),MID(B19,2,1),"")</f>
        <v/>
      </c>
      <c r="F19" s="405" t="str">
        <f t="shared" ref="F19" si="7">IF(MOD(B19,100)&lt;&gt;0,_xlfn.NUMBERVALUE(MID(B19,3,2)),"")</f>
        <v/>
      </c>
      <c r="G19" s="406" t="str">
        <f t="shared" si="0"/>
        <v/>
      </c>
      <c r="H19" s="407"/>
      <c r="I19" s="407"/>
      <c r="J19" s="408" t="str">
        <f t="shared" si="4"/>
        <v/>
      </c>
      <c r="K19" s="408" t="str">
        <f t="shared" si="5"/>
        <v/>
      </c>
      <c r="L19" s="409"/>
    </row>
    <row r="20" spans="2:12" x14ac:dyDescent="0.4">
      <c r="B20" s="410">
        <v>5000</v>
      </c>
      <c r="D20" s="405">
        <f t="shared" si="1"/>
        <v>2</v>
      </c>
      <c r="E20" s="405" t="str">
        <f t="shared" si="2"/>
        <v/>
      </c>
      <c r="F20" s="405" t="str">
        <f t="shared" si="3"/>
        <v/>
      </c>
      <c r="G20" s="406" t="str">
        <f t="shared" si="0"/>
        <v>本會支出</v>
      </c>
      <c r="H20" s="407">
        <f>H21+H32+H45+H58</f>
        <v>0</v>
      </c>
      <c r="I20" s="407">
        <f>I21+I32+I45+I58</f>
        <v>0</v>
      </c>
      <c r="J20" s="408" t="str">
        <f t="shared" si="4"/>
        <v/>
      </c>
      <c r="K20" s="408" t="str">
        <f t="shared" si="5"/>
        <v/>
      </c>
      <c r="L20" s="409"/>
    </row>
    <row r="21" spans="2:12" x14ac:dyDescent="0.4">
      <c r="B21" s="410">
        <v>5100</v>
      </c>
      <c r="D21" s="405" t="str">
        <f t="shared" si="1"/>
        <v/>
      </c>
      <c r="E21" s="405" t="str">
        <f t="shared" ref="E21:E69" si="8">IF(AND(MOD(B21,100)=0,MID(B21,2,1)&lt;&gt;"0"),MID(B21,2,1),"")</f>
        <v>1</v>
      </c>
      <c r="F21" s="405" t="str">
        <f t="shared" ref="F21:F69" si="9">IF(MOD(B21,100)&lt;&gt;0,_xlfn.NUMBERVALUE(MID(B21,3,2)),"")</f>
        <v/>
      </c>
      <c r="G21" s="406" t="str">
        <f t="shared" si="0"/>
        <v>人事費</v>
      </c>
      <c r="H21" s="407">
        <f>SUM(H22:H31)</f>
        <v>0</v>
      </c>
      <c r="I21" s="407">
        <f>SUM(I22:I31)</f>
        <v>0</v>
      </c>
      <c r="J21" s="408" t="str">
        <f t="shared" si="4"/>
        <v/>
      </c>
      <c r="K21" s="408" t="str">
        <f t="shared" si="5"/>
        <v/>
      </c>
      <c r="L21" s="409"/>
    </row>
    <row r="22" spans="2:12" x14ac:dyDescent="0.4">
      <c r="B22" s="410">
        <v>5101</v>
      </c>
      <c r="D22" s="405" t="str">
        <f t="shared" si="1"/>
        <v/>
      </c>
      <c r="E22" s="405" t="str">
        <f t="shared" si="8"/>
        <v/>
      </c>
      <c r="F22" s="405">
        <f t="shared" si="9"/>
        <v>1</v>
      </c>
      <c r="G22" s="406" t="str">
        <f t="shared" si="0"/>
        <v>員工薪給</v>
      </c>
      <c r="H22" s="407"/>
      <c r="I22" s="407"/>
      <c r="J22" s="408" t="str">
        <f t="shared" si="4"/>
        <v/>
      </c>
      <c r="K22" s="408" t="str">
        <f t="shared" si="5"/>
        <v/>
      </c>
      <c r="L22" s="409"/>
    </row>
    <row r="23" spans="2:12" x14ac:dyDescent="0.4">
      <c r="B23" s="410">
        <v>5102</v>
      </c>
      <c r="D23" s="405" t="str">
        <f t="shared" si="1"/>
        <v/>
      </c>
      <c r="E23" s="405" t="str">
        <f t="shared" si="8"/>
        <v/>
      </c>
      <c r="F23" s="405">
        <f t="shared" si="9"/>
        <v>2</v>
      </c>
      <c r="G23" s="406" t="str">
        <f t="shared" si="0"/>
        <v>兼職人員車馬費</v>
      </c>
      <c r="H23" s="407"/>
      <c r="I23" s="407"/>
      <c r="J23" s="408" t="str">
        <f t="shared" si="4"/>
        <v/>
      </c>
      <c r="K23" s="408" t="str">
        <f t="shared" si="5"/>
        <v/>
      </c>
      <c r="L23" s="409"/>
    </row>
    <row r="24" spans="2:12" x14ac:dyDescent="0.4">
      <c r="B24" s="410">
        <v>5103</v>
      </c>
      <c r="D24" s="405" t="str">
        <f t="shared" si="1"/>
        <v/>
      </c>
      <c r="E24" s="405" t="str">
        <f t="shared" si="8"/>
        <v/>
      </c>
      <c r="F24" s="405">
        <f t="shared" si="9"/>
        <v>3</v>
      </c>
      <c r="G24" s="406" t="str">
        <f t="shared" si="0"/>
        <v>保險補助費</v>
      </c>
      <c r="H24" s="407"/>
      <c r="I24" s="407"/>
      <c r="J24" s="408" t="str">
        <f t="shared" si="4"/>
        <v/>
      </c>
      <c r="K24" s="408" t="str">
        <f t="shared" si="5"/>
        <v/>
      </c>
      <c r="L24" s="409"/>
    </row>
    <row r="25" spans="2:12" x14ac:dyDescent="0.4">
      <c r="B25" s="410">
        <v>51031</v>
      </c>
      <c r="D25" s="405" t="str">
        <f t="shared" si="1"/>
        <v/>
      </c>
      <c r="E25" s="405" t="str">
        <f t="shared" si="8"/>
        <v/>
      </c>
      <c r="F25" s="405">
        <f t="shared" si="9"/>
        <v>3</v>
      </c>
      <c r="G25" s="406" t="str">
        <f t="shared" si="0"/>
        <v>保險補助費-健保</v>
      </c>
      <c r="H25" s="407"/>
      <c r="I25" s="407"/>
      <c r="J25" s="408" t="str">
        <f t="shared" si="4"/>
        <v/>
      </c>
      <c r="K25" s="408" t="str">
        <f t="shared" si="5"/>
        <v/>
      </c>
      <c r="L25" s="409"/>
    </row>
    <row r="26" spans="2:12" x14ac:dyDescent="0.4">
      <c r="B26" s="410">
        <v>51032</v>
      </c>
      <c r="D26" s="405" t="str">
        <f t="shared" si="1"/>
        <v/>
      </c>
      <c r="E26" s="405" t="str">
        <f t="shared" si="8"/>
        <v/>
      </c>
      <c r="F26" s="405">
        <f t="shared" si="9"/>
        <v>3</v>
      </c>
      <c r="G26" s="406" t="str">
        <f t="shared" si="0"/>
        <v>保險補助費-勞保</v>
      </c>
      <c r="H26" s="407"/>
      <c r="I26" s="407"/>
      <c r="J26" s="408" t="str">
        <f t="shared" si="4"/>
        <v/>
      </c>
      <c r="K26" s="408" t="str">
        <f t="shared" si="5"/>
        <v/>
      </c>
      <c r="L26" s="409"/>
    </row>
    <row r="27" spans="2:12" x14ac:dyDescent="0.4">
      <c r="B27" s="410">
        <v>5104</v>
      </c>
      <c r="D27" s="405" t="str">
        <f t="shared" si="1"/>
        <v/>
      </c>
      <c r="E27" s="405" t="str">
        <f t="shared" si="8"/>
        <v/>
      </c>
      <c r="F27" s="405">
        <f t="shared" si="9"/>
        <v>4</v>
      </c>
      <c r="G27" s="406" t="str">
        <f t="shared" si="0"/>
        <v>年終成績考核獎金</v>
      </c>
      <c r="H27" s="407"/>
      <c r="I27" s="407"/>
      <c r="J27" s="408" t="str">
        <f t="shared" si="4"/>
        <v/>
      </c>
      <c r="K27" s="408" t="str">
        <f t="shared" si="5"/>
        <v/>
      </c>
      <c r="L27" s="409"/>
    </row>
    <row r="28" spans="2:12" x14ac:dyDescent="0.4">
      <c r="B28" s="410">
        <v>5105</v>
      </c>
      <c r="D28" s="405" t="str">
        <f t="shared" si="1"/>
        <v/>
      </c>
      <c r="E28" s="405" t="str">
        <f t="shared" si="8"/>
        <v/>
      </c>
      <c r="F28" s="405">
        <f t="shared" si="9"/>
        <v>5</v>
      </c>
      <c r="G28" s="406" t="str">
        <f t="shared" si="0"/>
        <v>不休假獎金</v>
      </c>
      <c r="H28" s="407"/>
      <c r="I28" s="407"/>
      <c r="J28" s="408" t="str">
        <f t="shared" si="4"/>
        <v/>
      </c>
      <c r="K28" s="408" t="str">
        <f t="shared" si="5"/>
        <v/>
      </c>
      <c r="L28" s="409"/>
    </row>
    <row r="29" spans="2:12" x14ac:dyDescent="0.4">
      <c r="B29" s="410">
        <v>5106</v>
      </c>
      <c r="D29" s="405" t="str">
        <f t="shared" si="1"/>
        <v/>
      </c>
      <c r="E29" s="405" t="str">
        <f t="shared" si="8"/>
        <v/>
      </c>
      <c r="F29" s="405">
        <f t="shared" si="9"/>
        <v>6</v>
      </c>
      <c r="G29" s="406" t="str">
        <f t="shared" si="0"/>
        <v>加班值班費</v>
      </c>
      <c r="H29" s="407"/>
      <c r="I29" s="407"/>
      <c r="J29" s="408" t="str">
        <f t="shared" si="4"/>
        <v/>
      </c>
      <c r="K29" s="408" t="str">
        <f t="shared" si="5"/>
        <v/>
      </c>
      <c r="L29" s="409"/>
    </row>
    <row r="30" spans="2:12" x14ac:dyDescent="0.4">
      <c r="B30" s="410">
        <v>5107</v>
      </c>
      <c r="D30" s="405" t="str">
        <f t="shared" si="1"/>
        <v/>
      </c>
      <c r="E30" s="405" t="str">
        <f t="shared" si="8"/>
        <v/>
      </c>
      <c r="F30" s="405">
        <f t="shared" si="9"/>
        <v>7</v>
      </c>
      <c r="G30" s="406" t="str">
        <f t="shared" si="0"/>
        <v>其他人事費</v>
      </c>
      <c r="H30" s="407"/>
      <c r="I30" s="407"/>
      <c r="J30" s="408" t="str">
        <f t="shared" si="4"/>
        <v/>
      </c>
      <c r="K30" s="408" t="str">
        <f t="shared" si="5"/>
        <v/>
      </c>
      <c r="L30" s="409"/>
    </row>
    <row r="31" spans="2:12" x14ac:dyDescent="0.4">
      <c r="B31" s="410">
        <v>51071</v>
      </c>
      <c r="D31" s="405" t="str">
        <f t="shared" ref="D31" si="10">IF(B31="","",IF(MOD(B31,1000)=0,LEFT(B31,1)-3,""))</f>
        <v/>
      </c>
      <c r="E31" s="405" t="str">
        <f t="shared" ref="E31" si="11">IF(AND(MOD(B31,100)=0,MID(B31,2,1)&lt;&gt;"0"),MID(B31,2,1),"")</f>
        <v/>
      </c>
      <c r="F31" s="405">
        <f t="shared" ref="F31" si="12">IF(MOD(B31,100)&lt;&gt;0,_xlfn.NUMBERVALUE(MID(B31,3,2)),"")</f>
        <v>7</v>
      </c>
      <c r="G31" s="406" t="str">
        <f t="shared" si="0"/>
        <v>其他人事費-退休金</v>
      </c>
      <c r="H31" s="407"/>
      <c r="I31" s="407"/>
      <c r="J31" s="408" t="str">
        <f t="shared" ref="J31" si="13">IF(H31&gt;I31,H31-I31,"")</f>
        <v/>
      </c>
      <c r="K31" s="408" t="str">
        <f t="shared" ref="K31" si="14">IF(I31&gt;H31,I31-H31,"")</f>
        <v/>
      </c>
      <c r="L31" s="409"/>
    </row>
    <row r="32" spans="2:12" x14ac:dyDescent="0.4">
      <c r="B32" s="410">
        <v>5200</v>
      </c>
      <c r="D32" s="405" t="str">
        <f t="shared" si="1"/>
        <v/>
      </c>
      <c r="E32" s="405" t="str">
        <f t="shared" si="8"/>
        <v>2</v>
      </c>
      <c r="F32" s="405" t="str">
        <f t="shared" si="9"/>
        <v/>
      </c>
      <c r="G32" s="406" t="str">
        <f t="shared" si="0"/>
        <v>辦公費</v>
      </c>
      <c r="H32" s="407">
        <f>SUM(H33:H44)</f>
        <v>0</v>
      </c>
      <c r="I32" s="407">
        <f>SUM(I33:I44)</f>
        <v>0</v>
      </c>
      <c r="J32" s="408" t="str">
        <f t="shared" si="4"/>
        <v/>
      </c>
      <c r="K32" s="408" t="str">
        <f t="shared" si="5"/>
        <v/>
      </c>
      <c r="L32" s="409"/>
    </row>
    <row r="33" spans="2:12" x14ac:dyDescent="0.4">
      <c r="B33" s="410">
        <v>5201</v>
      </c>
      <c r="D33" s="405" t="str">
        <f t="shared" si="1"/>
        <v/>
      </c>
      <c r="E33" s="405" t="str">
        <f t="shared" si="8"/>
        <v/>
      </c>
      <c r="F33" s="405">
        <f t="shared" si="9"/>
        <v>1</v>
      </c>
      <c r="G33" s="406" t="str">
        <f t="shared" si="0"/>
        <v>文具、書報、雜誌費</v>
      </c>
      <c r="H33" s="407"/>
      <c r="I33" s="407"/>
      <c r="J33" s="408" t="str">
        <f t="shared" si="4"/>
        <v/>
      </c>
      <c r="K33" s="408" t="str">
        <f t="shared" si="5"/>
        <v/>
      </c>
      <c r="L33" s="409"/>
    </row>
    <row r="34" spans="2:12" x14ac:dyDescent="0.4">
      <c r="B34" s="410">
        <v>5202</v>
      </c>
      <c r="D34" s="405" t="str">
        <f t="shared" si="1"/>
        <v/>
      </c>
      <c r="E34" s="405" t="str">
        <f t="shared" si="8"/>
        <v/>
      </c>
      <c r="F34" s="405">
        <f t="shared" si="9"/>
        <v>2</v>
      </c>
      <c r="G34" s="406" t="str">
        <f t="shared" si="0"/>
        <v>印刷費</v>
      </c>
      <c r="H34" s="407"/>
      <c r="I34" s="407"/>
      <c r="J34" s="408" t="str">
        <f t="shared" si="4"/>
        <v/>
      </c>
      <c r="K34" s="408" t="str">
        <f t="shared" si="5"/>
        <v/>
      </c>
      <c r="L34" s="409"/>
    </row>
    <row r="35" spans="2:12" x14ac:dyDescent="0.4">
      <c r="B35" s="410">
        <v>5203</v>
      </c>
      <c r="D35" s="405" t="str">
        <f t="shared" si="1"/>
        <v/>
      </c>
      <c r="E35" s="405" t="str">
        <f t="shared" si="8"/>
        <v/>
      </c>
      <c r="F35" s="405">
        <f t="shared" si="9"/>
        <v>3</v>
      </c>
      <c r="G35" s="406" t="str">
        <f t="shared" si="0"/>
        <v>水電燃料費</v>
      </c>
      <c r="H35" s="407"/>
      <c r="I35" s="407"/>
      <c r="J35" s="408" t="str">
        <f t="shared" si="4"/>
        <v/>
      </c>
      <c r="K35" s="408" t="str">
        <f t="shared" si="5"/>
        <v/>
      </c>
      <c r="L35" s="409"/>
    </row>
    <row r="36" spans="2:12" x14ac:dyDescent="0.4">
      <c r="B36" s="410">
        <v>5204</v>
      </c>
      <c r="D36" s="405" t="str">
        <f t="shared" si="1"/>
        <v/>
      </c>
      <c r="E36" s="405" t="str">
        <f t="shared" si="8"/>
        <v/>
      </c>
      <c r="F36" s="405">
        <f t="shared" si="9"/>
        <v>4</v>
      </c>
      <c r="G36" s="406" t="str">
        <f t="shared" si="0"/>
        <v>旅運費</v>
      </c>
      <c r="H36" s="407"/>
      <c r="I36" s="407"/>
      <c r="J36" s="408" t="str">
        <f t="shared" si="4"/>
        <v/>
      </c>
      <c r="K36" s="408" t="str">
        <f t="shared" si="5"/>
        <v/>
      </c>
      <c r="L36" s="409"/>
    </row>
    <row r="37" spans="2:12" x14ac:dyDescent="0.4">
      <c r="B37" s="410">
        <v>5205</v>
      </c>
      <c r="D37" s="405" t="str">
        <f t="shared" si="1"/>
        <v/>
      </c>
      <c r="E37" s="405" t="str">
        <f t="shared" si="8"/>
        <v/>
      </c>
      <c r="F37" s="405">
        <f t="shared" si="9"/>
        <v>5</v>
      </c>
      <c r="G37" s="406" t="str">
        <f t="shared" si="0"/>
        <v>郵電費</v>
      </c>
      <c r="H37" s="407"/>
      <c r="I37" s="407"/>
      <c r="J37" s="408" t="str">
        <f t="shared" si="4"/>
        <v/>
      </c>
      <c r="K37" s="408" t="str">
        <f t="shared" si="5"/>
        <v/>
      </c>
      <c r="L37" s="409"/>
    </row>
    <row r="38" spans="2:12" x14ac:dyDescent="0.4">
      <c r="B38" s="410">
        <v>5206</v>
      </c>
      <c r="D38" s="405" t="str">
        <f t="shared" si="1"/>
        <v/>
      </c>
      <c r="E38" s="405" t="str">
        <f t="shared" si="8"/>
        <v/>
      </c>
      <c r="F38" s="405">
        <f t="shared" si="9"/>
        <v>6</v>
      </c>
      <c r="G38" s="406" t="str">
        <f t="shared" si="0"/>
        <v>大樓管理費</v>
      </c>
      <c r="H38" s="407"/>
      <c r="I38" s="407"/>
      <c r="J38" s="408" t="str">
        <f t="shared" si="4"/>
        <v/>
      </c>
      <c r="K38" s="408" t="str">
        <f t="shared" si="5"/>
        <v/>
      </c>
      <c r="L38" s="409"/>
    </row>
    <row r="39" spans="2:12" x14ac:dyDescent="0.4">
      <c r="B39" s="410">
        <v>5207</v>
      </c>
      <c r="D39" s="405" t="str">
        <f t="shared" si="1"/>
        <v/>
      </c>
      <c r="E39" s="405" t="str">
        <f t="shared" si="8"/>
        <v/>
      </c>
      <c r="F39" s="405">
        <f t="shared" si="9"/>
        <v>7</v>
      </c>
      <c r="G39" s="406" t="str">
        <f t="shared" ref="G39:G69" si="15">IF(B39&lt;&gt;"",VLOOKUP(B39,會計科目表,3,FALSE),"")</f>
        <v>租賦費</v>
      </c>
      <c r="H39" s="407"/>
      <c r="I39" s="407"/>
      <c r="J39" s="408" t="str">
        <f t="shared" si="4"/>
        <v/>
      </c>
      <c r="K39" s="408" t="str">
        <f t="shared" si="5"/>
        <v/>
      </c>
      <c r="L39" s="409"/>
    </row>
    <row r="40" spans="2:12" x14ac:dyDescent="0.4">
      <c r="B40" s="410">
        <v>5208</v>
      </c>
      <c r="D40" s="405" t="str">
        <f t="shared" si="1"/>
        <v/>
      </c>
      <c r="E40" s="405" t="str">
        <f t="shared" si="8"/>
        <v/>
      </c>
      <c r="F40" s="405">
        <f t="shared" si="9"/>
        <v>8</v>
      </c>
      <c r="G40" s="406" t="str">
        <f t="shared" si="15"/>
        <v>修繕維護費</v>
      </c>
      <c r="H40" s="407"/>
      <c r="I40" s="407"/>
      <c r="J40" s="408" t="str">
        <f t="shared" si="4"/>
        <v/>
      </c>
      <c r="K40" s="408" t="str">
        <f t="shared" si="5"/>
        <v/>
      </c>
      <c r="L40" s="409"/>
    </row>
    <row r="41" spans="2:12" x14ac:dyDescent="0.4">
      <c r="B41" s="410">
        <v>5209</v>
      </c>
      <c r="D41" s="405" t="str">
        <f t="shared" si="1"/>
        <v/>
      </c>
      <c r="E41" s="405" t="str">
        <f t="shared" si="8"/>
        <v/>
      </c>
      <c r="F41" s="405">
        <f t="shared" si="9"/>
        <v>9</v>
      </c>
      <c r="G41" s="406" t="str">
        <f t="shared" si="15"/>
        <v>財產保險費</v>
      </c>
      <c r="H41" s="407"/>
      <c r="I41" s="407"/>
      <c r="J41" s="408" t="str">
        <f t="shared" si="4"/>
        <v/>
      </c>
      <c r="K41" s="408" t="str">
        <f t="shared" si="5"/>
        <v/>
      </c>
      <c r="L41" s="409"/>
    </row>
    <row r="42" spans="2:12" x14ac:dyDescent="0.4">
      <c r="B42" s="410">
        <v>5210</v>
      </c>
      <c r="D42" s="405" t="str">
        <f t="shared" si="1"/>
        <v/>
      </c>
      <c r="E42" s="405" t="str">
        <f t="shared" si="8"/>
        <v/>
      </c>
      <c r="F42" s="405">
        <f t="shared" si="9"/>
        <v>10</v>
      </c>
      <c r="G42" s="406" t="str">
        <f t="shared" si="15"/>
        <v>公共關係費</v>
      </c>
      <c r="H42" s="407"/>
      <c r="I42" s="407"/>
      <c r="J42" s="408" t="str">
        <f t="shared" si="4"/>
        <v/>
      </c>
      <c r="K42" s="408" t="str">
        <f t="shared" si="5"/>
        <v/>
      </c>
      <c r="L42" s="409"/>
    </row>
    <row r="43" spans="2:12" x14ac:dyDescent="0.4">
      <c r="B43" s="410">
        <v>5211</v>
      </c>
      <c r="D43" s="405" t="str">
        <f t="shared" si="1"/>
        <v/>
      </c>
      <c r="E43" s="405" t="str">
        <f t="shared" si="8"/>
        <v/>
      </c>
      <c r="F43" s="405">
        <f t="shared" si="9"/>
        <v>11</v>
      </c>
      <c r="G43" s="406" t="str">
        <f t="shared" si="15"/>
        <v>人事查核費</v>
      </c>
      <c r="H43" s="407"/>
      <c r="I43" s="407"/>
      <c r="J43" s="408" t="str">
        <f t="shared" si="4"/>
        <v/>
      </c>
      <c r="K43" s="408" t="str">
        <f t="shared" si="5"/>
        <v/>
      </c>
      <c r="L43" s="409"/>
    </row>
    <row r="44" spans="2:12" x14ac:dyDescent="0.4">
      <c r="B44" s="410">
        <v>5212</v>
      </c>
      <c r="D44" s="405" t="str">
        <f t="shared" si="1"/>
        <v/>
      </c>
      <c r="E44" s="405" t="str">
        <f t="shared" si="8"/>
        <v/>
      </c>
      <c r="F44" s="405">
        <f t="shared" si="9"/>
        <v>12</v>
      </c>
      <c r="G44" s="406" t="str">
        <f t="shared" si="15"/>
        <v>其他辦公費</v>
      </c>
      <c r="H44" s="407"/>
      <c r="I44" s="407"/>
      <c r="J44" s="408" t="str">
        <f t="shared" si="4"/>
        <v/>
      </c>
      <c r="K44" s="408" t="str">
        <f t="shared" si="5"/>
        <v/>
      </c>
      <c r="L44" s="409"/>
    </row>
    <row r="45" spans="2:12" x14ac:dyDescent="0.4">
      <c r="B45" s="410">
        <v>5300</v>
      </c>
      <c r="D45" s="405" t="str">
        <f t="shared" si="1"/>
        <v/>
      </c>
      <c r="E45" s="405" t="str">
        <f t="shared" si="8"/>
        <v>3</v>
      </c>
      <c r="F45" s="405" t="str">
        <f t="shared" si="9"/>
        <v/>
      </c>
      <c r="G45" s="406" t="str">
        <f t="shared" si="15"/>
        <v>業務費</v>
      </c>
      <c r="H45" s="407">
        <f>SUM(H46:H57)</f>
        <v>0</v>
      </c>
      <c r="I45" s="407">
        <f>SUM(I46:I57)</f>
        <v>0</v>
      </c>
      <c r="J45" s="408" t="str">
        <f t="shared" si="4"/>
        <v/>
      </c>
      <c r="K45" s="408" t="str">
        <f t="shared" si="5"/>
        <v/>
      </c>
      <c r="L45" s="409"/>
    </row>
    <row r="46" spans="2:12" x14ac:dyDescent="0.4">
      <c r="B46" s="410">
        <v>5301</v>
      </c>
      <c r="D46" s="405" t="str">
        <f t="shared" si="1"/>
        <v/>
      </c>
      <c r="E46" s="405" t="str">
        <f t="shared" si="8"/>
        <v/>
      </c>
      <c r="F46" s="405">
        <f t="shared" si="9"/>
        <v>1</v>
      </c>
      <c r="G46" s="406" t="str">
        <f t="shared" si="15"/>
        <v>會議費</v>
      </c>
      <c r="H46" s="407"/>
      <c r="I46" s="407"/>
      <c r="J46" s="408" t="str">
        <f t="shared" si="4"/>
        <v/>
      </c>
      <c r="K46" s="408" t="str">
        <f t="shared" si="5"/>
        <v/>
      </c>
      <c r="L46" s="409"/>
    </row>
    <row r="47" spans="2:12" x14ac:dyDescent="0.4">
      <c r="B47" s="410">
        <v>5302</v>
      </c>
      <c r="D47" s="405" t="str">
        <f t="shared" si="1"/>
        <v/>
      </c>
      <c r="E47" s="405" t="str">
        <f t="shared" si="8"/>
        <v/>
      </c>
      <c r="F47" s="405">
        <f t="shared" si="9"/>
        <v>2</v>
      </c>
      <c r="G47" s="406" t="str">
        <f t="shared" si="15"/>
        <v>聯誼活動費</v>
      </c>
      <c r="H47" s="407"/>
      <c r="I47" s="407"/>
      <c r="J47" s="408" t="str">
        <f t="shared" si="4"/>
        <v/>
      </c>
      <c r="K47" s="408" t="str">
        <f t="shared" si="5"/>
        <v/>
      </c>
      <c r="L47" s="409"/>
    </row>
    <row r="48" spans="2:12" x14ac:dyDescent="0.4">
      <c r="B48" s="410">
        <v>5303</v>
      </c>
      <c r="D48" s="405" t="str">
        <f t="shared" si="1"/>
        <v/>
      </c>
      <c r="E48" s="405" t="str">
        <f t="shared" si="8"/>
        <v/>
      </c>
      <c r="F48" s="405">
        <f t="shared" si="9"/>
        <v>3</v>
      </c>
      <c r="G48" s="406" t="str">
        <f t="shared" si="15"/>
        <v>業務推展費</v>
      </c>
      <c r="H48" s="407"/>
      <c r="I48" s="407"/>
      <c r="J48" s="408" t="str">
        <f t="shared" si="4"/>
        <v/>
      </c>
      <c r="K48" s="408" t="str">
        <f t="shared" si="5"/>
        <v/>
      </c>
      <c r="L48" s="409"/>
    </row>
    <row r="49" spans="2:12" x14ac:dyDescent="0.4">
      <c r="B49" s="410">
        <v>5304</v>
      </c>
      <c r="D49" s="405" t="str">
        <f t="shared" si="1"/>
        <v/>
      </c>
      <c r="E49" s="405" t="str">
        <f t="shared" si="8"/>
        <v/>
      </c>
      <c r="F49" s="405">
        <f t="shared" si="9"/>
        <v>4</v>
      </c>
      <c r="G49" s="406" t="str">
        <f t="shared" si="15"/>
        <v>展覽費</v>
      </c>
      <c r="H49" s="407"/>
      <c r="I49" s="407"/>
      <c r="J49" s="408" t="str">
        <f t="shared" si="4"/>
        <v/>
      </c>
      <c r="K49" s="408" t="str">
        <f t="shared" si="5"/>
        <v/>
      </c>
      <c r="L49" s="409"/>
    </row>
    <row r="50" spans="2:12" x14ac:dyDescent="0.4">
      <c r="B50" s="410">
        <v>5305</v>
      </c>
      <c r="D50" s="405" t="str">
        <f t="shared" si="1"/>
        <v/>
      </c>
      <c r="E50" s="405" t="str">
        <f t="shared" si="8"/>
        <v/>
      </c>
      <c r="F50" s="405">
        <f t="shared" si="9"/>
        <v>5</v>
      </c>
      <c r="G50" s="406" t="str">
        <f t="shared" si="15"/>
        <v>考察觀摩費</v>
      </c>
      <c r="H50" s="407"/>
      <c r="I50" s="407"/>
      <c r="J50" s="408" t="str">
        <f t="shared" si="4"/>
        <v/>
      </c>
      <c r="K50" s="408" t="str">
        <f t="shared" si="5"/>
        <v/>
      </c>
      <c r="L50" s="409"/>
    </row>
    <row r="51" spans="2:12" x14ac:dyDescent="0.4">
      <c r="B51" s="410">
        <v>5306</v>
      </c>
      <c r="D51" s="405" t="str">
        <f t="shared" si="1"/>
        <v/>
      </c>
      <c r="E51" s="405" t="str">
        <f t="shared" si="8"/>
        <v/>
      </c>
      <c r="F51" s="405">
        <f t="shared" si="9"/>
        <v>6</v>
      </c>
      <c r="G51" s="406" t="str">
        <f t="shared" si="15"/>
        <v>會刊（訊）編印費</v>
      </c>
      <c r="H51" s="407"/>
      <c r="I51" s="407"/>
      <c r="J51" s="408" t="str">
        <f t="shared" si="4"/>
        <v/>
      </c>
      <c r="K51" s="408" t="str">
        <f t="shared" si="5"/>
        <v/>
      </c>
      <c r="L51" s="409"/>
    </row>
    <row r="52" spans="2:12" x14ac:dyDescent="0.4">
      <c r="B52" s="410">
        <v>5307</v>
      </c>
      <c r="D52" s="405" t="str">
        <f t="shared" si="1"/>
        <v/>
      </c>
      <c r="E52" s="405" t="str">
        <f t="shared" si="8"/>
        <v/>
      </c>
      <c r="F52" s="405">
        <f t="shared" si="9"/>
        <v>7</v>
      </c>
      <c r="G52" s="406" t="str">
        <f t="shared" si="15"/>
        <v>調查統計費</v>
      </c>
      <c r="H52" s="407"/>
      <c r="I52" s="407"/>
      <c r="J52" s="408" t="str">
        <f t="shared" si="4"/>
        <v/>
      </c>
      <c r="K52" s="408" t="str">
        <f t="shared" si="5"/>
        <v/>
      </c>
      <c r="L52" s="409"/>
    </row>
    <row r="53" spans="2:12" x14ac:dyDescent="0.4">
      <c r="B53" s="410">
        <v>5308</v>
      </c>
      <c r="D53" s="405" t="str">
        <f t="shared" si="1"/>
        <v/>
      </c>
      <c r="E53" s="405" t="str">
        <f t="shared" si="8"/>
        <v/>
      </c>
      <c r="F53" s="405">
        <f t="shared" si="9"/>
        <v>8</v>
      </c>
      <c r="G53" s="406" t="str">
        <f t="shared" si="15"/>
        <v>接受委託業務費</v>
      </c>
      <c r="H53" s="407"/>
      <c r="I53" s="407"/>
      <c r="J53" s="408" t="str">
        <f t="shared" si="4"/>
        <v/>
      </c>
      <c r="K53" s="408" t="str">
        <f t="shared" si="5"/>
        <v/>
      </c>
      <c r="L53" s="409"/>
    </row>
    <row r="54" spans="2:12" x14ac:dyDescent="0.4">
      <c r="B54" s="410">
        <v>5309</v>
      </c>
      <c r="D54" s="405" t="str">
        <f t="shared" si="1"/>
        <v/>
      </c>
      <c r="E54" s="405" t="str">
        <f t="shared" si="8"/>
        <v/>
      </c>
      <c r="F54" s="405">
        <f t="shared" si="9"/>
        <v>9</v>
      </c>
      <c r="G54" s="406" t="str">
        <f t="shared" si="15"/>
        <v>內部作業組織業務費</v>
      </c>
      <c r="H54" s="407"/>
      <c r="I54" s="407"/>
      <c r="J54" s="408" t="str">
        <f t="shared" si="4"/>
        <v/>
      </c>
      <c r="K54" s="408" t="str">
        <f t="shared" si="5"/>
        <v/>
      </c>
      <c r="L54" s="409"/>
    </row>
    <row r="55" spans="2:12" x14ac:dyDescent="0.4">
      <c r="B55" s="410">
        <v>5310</v>
      </c>
      <c r="D55" s="405" t="str">
        <f t="shared" si="1"/>
        <v/>
      </c>
      <c r="E55" s="405" t="str">
        <f t="shared" si="8"/>
        <v/>
      </c>
      <c r="F55" s="405">
        <f t="shared" si="9"/>
        <v>10</v>
      </c>
      <c r="G55" s="406" t="str">
        <f t="shared" si="15"/>
        <v>研究發展費</v>
      </c>
      <c r="H55" s="407"/>
      <c r="I55" s="407"/>
      <c r="J55" s="408" t="str">
        <f t="shared" si="4"/>
        <v/>
      </c>
      <c r="K55" s="408" t="str">
        <f t="shared" si="5"/>
        <v/>
      </c>
      <c r="L55" s="409"/>
    </row>
    <row r="56" spans="2:12" x14ac:dyDescent="0.4">
      <c r="B56" s="410">
        <v>5311</v>
      </c>
      <c r="D56" s="405" t="str">
        <f t="shared" si="1"/>
        <v/>
      </c>
      <c r="E56" s="405" t="str">
        <f t="shared" si="8"/>
        <v/>
      </c>
      <c r="F56" s="405">
        <f t="shared" si="9"/>
        <v>11</v>
      </c>
      <c r="G56" s="406" t="str">
        <f t="shared" si="15"/>
        <v>社會服務費</v>
      </c>
      <c r="H56" s="407"/>
      <c r="I56" s="407"/>
      <c r="J56" s="408" t="str">
        <f t="shared" si="4"/>
        <v/>
      </c>
      <c r="K56" s="408" t="str">
        <f t="shared" si="5"/>
        <v/>
      </c>
      <c r="L56" s="409"/>
    </row>
    <row r="57" spans="2:12" x14ac:dyDescent="0.4">
      <c r="B57" s="410">
        <v>5312</v>
      </c>
      <c r="D57" s="405" t="str">
        <f t="shared" si="1"/>
        <v/>
      </c>
      <c r="E57" s="405" t="str">
        <f t="shared" si="8"/>
        <v/>
      </c>
      <c r="F57" s="405">
        <f t="shared" si="9"/>
        <v>12</v>
      </c>
      <c r="G57" s="406" t="str">
        <f t="shared" si="15"/>
        <v>其他業務費</v>
      </c>
      <c r="H57" s="407"/>
      <c r="I57" s="407"/>
      <c r="J57" s="408" t="str">
        <f t="shared" si="4"/>
        <v/>
      </c>
      <c r="K57" s="408" t="str">
        <f t="shared" si="5"/>
        <v/>
      </c>
      <c r="L57" s="409"/>
    </row>
    <row r="58" spans="2:12" x14ac:dyDescent="0.4">
      <c r="B58" s="410">
        <v>5400</v>
      </c>
      <c r="D58" s="405" t="str">
        <f t="shared" si="1"/>
        <v/>
      </c>
      <c r="E58" s="405" t="str">
        <f t="shared" si="8"/>
        <v>4</v>
      </c>
      <c r="F58" s="405" t="str">
        <f t="shared" si="9"/>
        <v/>
      </c>
      <c r="G58" s="406" t="str">
        <f t="shared" si="15"/>
        <v>其他支出</v>
      </c>
      <c r="H58" s="407">
        <f>SUM(H59:H67)</f>
        <v>0</v>
      </c>
      <c r="I58" s="407">
        <f>SUM(I59:I67)</f>
        <v>0</v>
      </c>
      <c r="J58" s="408" t="str">
        <f t="shared" si="4"/>
        <v/>
      </c>
      <c r="K58" s="408" t="str">
        <f t="shared" si="5"/>
        <v/>
      </c>
      <c r="L58" s="409"/>
    </row>
    <row r="59" spans="2:12" x14ac:dyDescent="0.4">
      <c r="B59" s="410">
        <v>5401</v>
      </c>
      <c r="D59" s="405" t="str">
        <f t="shared" si="1"/>
        <v/>
      </c>
      <c r="E59" s="405" t="str">
        <f t="shared" si="8"/>
        <v/>
      </c>
      <c r="F59" s="405">
        <f t="shared" si="9"/>
        <v>1</v>
      </c>
      <c r="G59" s="406" t="str">
        <f t="shared" si="15"/>
        <v>購置費</v>
      </c>
      <c r="H59" s="407"/>
      <c r="I59" s="407"/>
      <c r="J59" s="408" t="str">
        <f t="shared" si="4"/>
        <v/>
      </c>
      <c r="K59" s="408" t="str">
        <f t="shared" si="5"/>
        <v/>
      </c>
      <c r="L59" s="409"/>
    </row>
    <row r="60" spans="2:12" x14ac:dyDescent="0.4">
      <c r="B60" s="410">
        <v>5402</v>
      </c>
      <c r="D60" s="405" t="str">
        <f t="shared" si="1"/>
        <v/>
      </c>
      <c r="E60" s="405" t="str">
        <f t="shared" si="8"/>
        <v/>
      </c>
      <c r="F60" s="405">
        <f t="shared" si="9"/>
        <v>2</v>
      </c>
      <c r="G60" s="406" t="str">
        <f t="shared" si="15"/>
        <v>折舊</v>
      </c>
      <c r="H60" s="407"/>
      <c r="I60" s="407"/>
      <c r="J60" s="408" t="str">
        <f t="shared" si="4"/>
        <v/>
      </c>
      <c r="K60" s="408" t="str">
        <f t="shared" si="5"/>
        <v/>
      </c>
      <c r="L60" s="409"/>
    </row>
    <row r="61" spans="2:12" x14ac:dyDescent="0.4">
      <c r="B61" s="410">
        <v>5403</v>
      </c>
      <c r="D61" s="405" t="str">
        <f t="shared" si="1"/>
        <v/>
      </c>
      <c r="E61" s="405" t="str">
        <f t="shared" si="8"/>
        <v/>
      </c>
      <c r="F61" s="405">
        <f t="shared" si="9"/>
        <v>3</v>
      </c>
      <c r="G61" s="406" t="str">
        <f t="shared" si="15"/>
        <v>繳納上級團體會費</v>
      </c>
      <c r="H61" s="407"/>
      <c r="I61" s="407"/>
      <c r="J61" s="408" t="str">
        <f t="shared" si="4"/>
        <v/>
      </c>
      <c r="K61" s="408" t="str">
        <f t="shared" si="5"/>
        <v/>
      </c>
      <c r="L61" s="409"/>
    </row>
    <row r="62" spans="2:12" x14ac:dyDescent="0.4">
      <c r="B62" s="410">
        <v>5404</v>
      </c>
      <c r="D62" s="405" t="str">
        <f t="shared" si="1"/>
        <v/>
      </c>
      <c r="E62" s="405" t="str">
        <f t="shared" si="8"/>
        <v/>
      </c>
      <c r="F62" s="405">
        <f t="shared" si="9"/>
        <v>4</v>
      </c>
      <c r="G62" s="406" t="str">
        <f t="shared" si="15"/>
        <v>繳納其他團體會費</v>
      </c>
      <c r="H62" s="407"/>
      <c r="I62" s="407"/>
      <c r="J62" s="408" t="str">
        <f t="shared" si="4"/>
        <v/>
      </c>
      <c r="K62" s="408" t="str">
        <f t="shared" si="5"/>
        <v/>
      </c>
      <c r="L62" s="409"/>
    </row>
    <row r="63" spans="2:12" x14ac:dyDescent="0.4">
      <c r="B63" s="410">
        <v>5405</v>
      </c>
      <c r="D63" s="405" t="str">
        <f t="shared" si="1"/>
        <v/>
      </c>
      <c r="E63" s="405" t="str">
        <f t="shared" si="8"/>
        <v/>
      </c>
      <c r="F63" s="405">
        <f t="shared" si="9"/>
        <v>5</v>
      </c>
      <c r="G63" s="406" t="str">
        <f t="shared" si="15"/>
        <v>捐助費</v>
      </c>
      <c r="H63" s="407"/>
      <c r="I63" s="407"/>
      <c r="J63" s="408" t="str">
        <f t="shared" si="4"/>
        <v/>
      </c>
      <c r="K63" s="408" t="str">
        <f t="shared" si="5"/>
        <v/>
      </c>
      <c r="L63" s="409"/>
    </row>
    <row r="64" spans="2:12" x14ac:dyDescent="0.4">
      <c r="B64" s="410">
        <v>5406</v>
      </c>
      <c r="D64" s="405" t="str">
        <f t="shared" si="1"/>
        <v/>
      </c>
      <c r="E64" s="405" t="str">
        <f t="shared" si="8"/>
        <v/>
      </c>
      <c r="F64" s="405">
        <f t="shared" si="9"/>
        <v>6</v>
      </c>
      <c r="G64" s="406" t="str">
        <f t="shared" si="15"/>
        <v>專案計畫支出</v>
      </c>
      <c r="H64" s="407"/>
      <c r="I64" s="407"/>
      <c r="J64" s="408" t="str">
        <f t="shared" si="4"/>
        <v/>
      </c>
      <c r="K64" s="408" t="str">
        <f t="shared" si="5"/>
        <v/>
      </c>
      <c r="L64" s="409"/>
    </row>
    <row r="65" spans="2:12" x14ac:dyDescent="0.4">
      <c r="B65" s="410">
        <v>5407</v>
      </c>
      <c r="D65" s="405" t="str">
        <f t="shared" si="1"/>
        <v/>
      </c>
      <c r="E65" s="405" t="str">
        <f t="shared" si="8"/>
        <v/>
      </c>
      <c r="F65" s="405">
        <f t="shared" si="9"/>
        <v>7</v>
      </c>
      <c r="G65" s="406" t="str">
        <f t="shared" si="15"/>
        <v>雜項支出</v>
      </c>
      <c r="H65" s="407"/>
      <c r="I65" s="407"/>
      <c r="J65" s="408" t="str">
        <f t="shared" si="4"/>
        <v/>
      </c>
      <c r="K65" s="408" t="str">
        <f t="shared" si="5"/>
        <v/>
      </c>
      <c r="L65" s="409"/>
    </row>
    <row r="66" spans="2:12" x14ac:dyDescent="0.4">
      <c r="B66" s="410">
        <v>5408</v>
      </c>
      <c r="D66" s="405" t="str">
        <f t="shared" ref="D66" si="16">IF(B66="","",IF(MOD(B66,1000)=0,LEFT(B66,1)-3,""))</f>
        <v/>
      </c>
      <c r="E66" s="405" t="str">
        <f t="shared" si="8"/>
        <v/>
      </c>
      <c r="F66" s="405">
        <f t="shared" si="9"/>
        <v>8</v>
      </c>
      <c r="G66" s="406" t="str">
        <f t="shared" si="15"/>
        <v>預備金</v>
      </c>
      <c r="H66" s="407"/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1"/>
        <v/>
      </c>
      <c r="E67" s="405" t="str">
        <f t="shared" ref="E67" si="19">IF(AND(MOD(B67,100)=0,MID(B67,2,1)&lt;&gt;"0"),MID(B67,2,1),"")</f>
        <v/>
      </c>
      <c r="F67" s="405">
        <f t="shared" ref="F67" si="20">IF(MOD(B67,100)&lt;&gt;0,_xlfn.NUMBERVALUE(MID(B67,3,2)),"")</f>
        <v>9</v>
      </c>
      <c r="G67" s="406" t="str">
        <f t="shared" si="15"/>
        <v>提撥基金</v>
      </c>
      <c r="H67" s="407"/>
      <c r="I67" s="407"/>
      <c r="J67" s="408" t="str">
        <f t="shared" si="4"/>
        <v/>
      </c>
      <c r="K67" s="408" t="str">
        <f t="shared" si="5"/>
        <v/>
      </c>
      <c r="L67" s="409"/>
    </row>
    <row r="68" spans="2:12" x14ac:dyDescent="0.4">
      <c r="B68" s="410"/>
      <c r="D68" s="405" t="str">
        <f t="shared" si="1"/>
        <v/>
      </c>
      <c r="E68" s="405" t="str">
        <f t="shared" si="8"/>
        <v/>
      </c>
      <c r="F68" s="405" t="str">
        <f t="shared" si="9"/>
        <v/>
      </c>
      <c r="G68" s="406" t="str">
        <f t="shared" si="15"/>
        <v/>
      </c>
      <c r="H68" s="407"/>
      <c r="I68" s="407"/>
      <c r="J68" s="408" t="str">
        <f t="shared" si="4"/>
        <v/>
      </c>
      <c r="K68" s="408" t="str">
        <f t="shared" si="5"/>
        <v/>
      </c>
      <c r="L68" s="409"/>
    </row>
    <row r="69" spans="2:12" x14ac:dyDescent="0.4">
      <c r="B69" s="410">
        <v>6000</v>
      </c>
      <c r="D69" s="405">
        <f t="shared" si="1"/>
        <v>3</v>
      </c>
      <c r="E69" s="405" t="str">
        <f t="shared" si="8"/>
        <v/>
      </c>
      <c r="F69" s="405" t="str">
        <f t="shared" si="9"/>
        <v/>
      </c>
      <c r="G69" s="406" t="str">
        <f t="shared" si="15"/>
        <v>本期餘絀</v>
      </c>
      <c r="H69" s="407">
        <f>H7-H20</f>
        <v>0</v>
      </c>
      <c r="I69" s="407">
        <f>I7-I20</f>
        <v>0</v>
      </c>
      <c r="J69" s="408" t="str">
        <f t="shared" si="4"/>
        <v/>
      </c>
      <c r="K69" s="408" t="str">
        <f t="shared" si="5"/>
        <v/>
      </c>
      <c r="L69" s="409"/>
    </row>
    <row r="71" spans="2:12" x14ac:dyDescent="0.4">
      <c r="D71" s="441" t="s">
        <v>347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B8" sqref="B8"/>
    </sheetView>
  </sheetViews>
  <sheetFormatPr defaultColWidth="9" defaultRowHeight="17" x14ac:dyDescent="0.4"/>
  <cols>
    <col min="1" max="1" width="2.6328125" style="60" customWidth="1"/>
    <col min="2" max="2" width="5.81640625" style="60" bestFit="1" customWidth="1"/>
    <col min="3" max="3" width="13.6328125" style="60" customWidth="1"/>
    <col min="4" max="4" width="20.1796875" style="60" customWidth="1"/>
    <col min="5" max="5" width="10.81640625" style="60" bestFit="1" customWidth="1"/>
    <col min="6" max="7" width="5.81640625" style="60" bestFit="1" customWidth="1"/>
    <col min="8" max="8" width="11" style="60" bestFit="1" customWidth="1"/>
    <col min="9" max="11" width="10.26953125" style="60" customWidth="1"/>
    <col min="12" max="12" width="10.26953125" style="60" bestFit="1" customWidth="1"/>
    <col min="13" max="13" width="12.54296875" style="60" customWidth="1"/>
    <col min="14" max="14" width="2.6328125" style="60" customWidth="1"/>
    <col min="15" max="16384" width="9" style="60"/>
  </cols>
  <sheetData>
    <row r="1" spans="2:15" s="239" customFormat="1" ht="17" customHeight="1" x14ac:dyDescent="0.4"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2:15" ht="21.5" x14ac:dyDescent="0.45">
      <c r="B2" s="331" t="str">
        <f>公司名稱</f>
        <v>社團法人ＯＯ協會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2:15" ht="19.5" x14ac:dyDescent="0.45">
      <c r="B3" s="332" t="s">
        <v>322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2:15" ht="17.5" thickBot="1" x14ac:dyDescent="0.45">
      <c r="B4" s="449" t="str">
        <f>"中華民國"&amp;年度&amp;"年12月31日"</f>
        <v>中華民國108年12月31日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</row>
    <row r="5" spans="2:15" s="142" customFormat="1" x14ac:dyDescent="0.4">
      <c r="B5" s="451" t="s">
        <v>330</v>
      </c>
      <c r="C5" s="453" t="s">
        <v>323</v>
      </c>
      <c r="D5" s="453" t="s">
        <v>80</v>
      </c>
      <c r="E5" s="453" t="s">
        <v>324</v>
      </c>
      <c r="F5" s="453" t="s">
        <v>294</v>
      </c>
      <c r="G5" s="453" t="s">
        <v>295</v>
      </c>
      <c r="H5" s="453" t="s">
        <v>298</v>
      </c>
      <c r="I5" s="335" t="s">
        <v>321</v>
      </c>
      <c r="J5" s="373"/>
      <c r="K5" s="453" t="s">
        <v>320</v>
      </c>
      <c r="L5" s="453" t="s">
        <v>296</v>
      </c>
      <c r="M5" s="455" t="s">
        <v>297</v>
      </c>
      <c r="O5" s="395" t="s">
        <v>332</v>
      </c>
    </row>
    <row r="6" spans="2:15" ht="17.5" thickBot="1" x14ac:dyDescent="0.45">
      <c r="B6" s="452"/>
      <c r="C6" s="454"/>
      <c r="D6" s="454"/>
      <c r="E6" s="454"/>
      <c r="F6" s="454"/>
      <c r="G6" s="454"/>
      <c r="H6" s="454"/>
      <c r="I6" s="341" t="s">
        <v>318</v>
      </c>
      <c r="J6" s="341" t="s">
        <v>319</v>
      </c>
      <c r="K6" s="454"/>
      <c r="L6" s="454"/>
      <c r="M6" s="456"/>
    </row>
    <row r="7" spans="2:15" x14ac:dyDescent="0.4">
      <c r="B7" s="387" t="s">
        <v>325</v>
      </c>
      <c r="C7" s="388" t="s">
        <v>326</v>
      </c>
      <c r="D7" s="388" t="s">
        <v>327</v>
      </c>
      <c r="E7" s="389">
        <v>43830</v>
      </c>
      <c r="F7" s="390" t="s">
        <v>328</v>
      </c>
      <c r="G7" s="391">
        <v>5</v>
      </c>
      <c r="H7" s="392">
        <v>50000</v>
      </c>
      <c r="I7" s="392"/>
      <c r="J7" s="392"/>
      <c r="K7" s="392">
        <f>H7-J7</f>
        <v>50000</v>
      </c>
      <c r="L7" s="393" t="s">
        <v>329</v>
      </c>
      <c r="M7" s="394"/>
    </row>
    <row r="8" spans="2:15" x14ac:dyDescent="0.4">
      <c r="B8" s="374"/>
      <c r="C8" s="361"/>
      <c r="D8" s="361"/>
      <c r="E8" s="362"/>
      <c r="F8" s="363"/>
      <c r="G8" s="364"/>
      <c r="H8" s="365"/>
      <c r="I8" s="365"/>
      <c r="J8" s="365"/>
      <c r="K8" s="365"/>
      <c r="L8" s="364"/>
      <c r="M8" s="375"/>
    </row>
    <row r="9" spans="2:15" x14ac:dyDescent="0.4">
      <c r="B9" s="374"/>
      <c r="C9" s="361"/>
      <c r="D9" s="361"/>
      <c r="E9" s="362"/>
      <c r="F9" s="363"/>
      <c r="G9" s="364"/>
      <c r="H9" s="365"/>
      <c r="I9" s="365"/>
      <c r="J9" s="365"/>
      <c r="K9" s="365"/>
      <c r="L9" s="364"/>
      <c r="M9" s="375"/>
    </row>
    <row r="10" spans="2:15" x14ac:dyDescent="0.4">
      <c r="B10" s="374"/>
      <c r="C10" s="361"/>
      <c r="D10" s="361"/>
      <c r="E10" s="362"/>
      <c r="F10" s="363"/>
      <c r="G10" s="364"/>
      <c r="H10" s="365"/>
      <c r="I10" s="365"/>
      <c r="J10" s="365"/>
      <c r="K10" s="365"/>
      <c r="L10" s="364"/>
      <c r="M10" s="375"/>
    </row>
    <row r="11" spans="2:15" x14ac:dyDescent="0.4">
      <c r="B11" s="374"/>
      <c r="C11" s="361"/>
      <c r="D11" s="361"/>
      <c r="E11" s="362"/>
      <c r="F11" s="363"/>
      <c r="G11" s="364"/>
      <c r="H11" s="365"/>
      <c r="I11" s="365"/>
      <c r="J11" s="365"/>
      <c r="K11" s="365"/>
      <c r="L11" s="364"/>
      <c r="M11" s="375"/>
    </row>
    <row r="12" spans="2:15" x14ac:dyDescent="0.4">
      <c r="B12" s="374"/>
      <c r="C12" s="361"/>
      <c r="D12" s="361"/>
      <c r="E12" s="362"/>
      <c r="F12" s="363"/>
      <c r="G12" s="364"/>
      <c r="H12" s="365"/>
      <c r="I12" s="365"/>
      <c r="J12" s="365"/>
      <c r="K12" s="365"/>
      <c r="L12" s="364"/>
      <c r="M12" s="375"/>
    </row>
    <row r="13" spans="2:15" x14ac:dyDescent="0.4">
      <c r="B13" s="374"/>
      <c r="C13" s="361"/>
      <c r="D13" s="361"/>
      <c r="E13" s="362"/>
      <c r="F13" s="363"/>
      <c r="G13" s="364"/>
      <c r="H13" s="365"/>
      <c r="I13" s="365"/>
      <c r="J13" s="365"/>
      <c r="K13" s="365"/>
      <c r="L13" s="364"/>
      <c r="M13" s="375"/>
    </row>
    <row r="14" spans="2:15" x14ac:dyDescent="0.4">
      <c r="B14" s="374"/>
      <c r="C14" s="361"/>
      <c r="D14" s="361"/>
      <c r="E14" s="362"/>
      <c r="F14" s="363"/>
      <c r="G14" s="364"/>
      <c r="H14" s="365"/>
      <c r="I14" s="365"/>
      <c r="J14" s="365"/>
      <c r="K14" s="365"/>
      <c r="L14" s="364"/>
      <c r="M14" s="375"/>
    </row>
    <row r="15" spans="2:15" x14ac:dyDescent="0.4">
      <c r="B15" s="374"/>
      <c r="C15" s="361"/>
      <c r="D15" s="361"/>
      <c r="E15" s="362"/>
      <c r="F15" s="363"/>
      <c r="G15" s="364"/>
      <c r="H15" s="365"/>
      <c r="I15" s="365"/>
      <c r="J15" s="365"/>
      <c r="K15" s="365"/>
      <c r="L15" s="364"/>
      <c r="M15" s="375"/>
    </row>
    <row r="16" spans="2:15" x14ac:dyDescent="0.4">
      <c r="B16" s="374"/>
      <c r="C16" s="361"/>
      <c r="D16" s="361"/>
      <c r="E16" s="362"/>
      <c r="F16" s="363"/>
      <c r="G16" s="364"/>
      <c r="H16" s="365"/>
      <c r="I16" s="365"/>
      <c r="J16" s="365"/>
      <c r="K16" s="365"/>
      <c r="L16" s="364"/>
      <c r="M16" s="375"/>
    </row>
    <row r="17" spans="2:13" x14ac:dyDescent="0.4">
      <c r="B17" s="374"/>
      <c r="C17" s="361"/>
      <c r="D17" s="361"/>
      <c r="E17" s="362"/>
      <c r="F17" s="363"/>
      <c r="G17" s="364"/>
      <c r="H17" s="365"/>
      <c r="I17" s="365"/>
      <c r="J17" s="365"/>
      <c r="K17" s="365"/>
      <c r="L17" s="364"/>
      <c r="M17" s="375"/>
    </row>
    <row r="18" spans="2:13" x14ac:dyDescent="0.4">
      <c r="B18" s="374"/>
      <c r="C18" s="361"/>
      <c r="D18" s="361"/>
      <c r="E18" s="362"/>
      <c r="F18" s="363"/>
      <c r="G18" s="364"/>
      <c r="H18" s="365"/>
      <c r="I18" s="365"/>
      <c r="J18" s="365"/>
      <c r="K18" s="365"/>
      <c r="L18" s="364"/>
      <c r="M18" s="375"/>
    </row>
    <row r="19" spans="2:13" x14ac:dyDescent="0.4">
      <c r="B19" s="374"/>
      <c r="C19" s="361"/>
      <c r="D19" s="361"/>
      <c r="E19" s="362"/>
      <c r="F19" s="363"/>
      <c r="G19" s="364"/>
      <c r="H19" s="365"/>
      <c r="I19" s="365"/>
      <c r="J19" s="365"/>
      <c r="K19" s="365"/>
      <c r="L19" s="364"/>
      <c r="M19" s="375"/>
    </row>
    <row r="20" spans="2:13" x14ac:dyDescent="0.4">
      <c r="B20" s="374"/>
      <c r="C20" s="361"/>
      <c r="D20" s="361"/>
      <c r="E20" s="362"/>
      <c r="F20" s="363"/>
      <c r="G20" s="364"/>
      <c r="H20" s="365"/>
      <c r="I20" s="365"/>
      <c r="J20" s="365"/>
      <c r="K20" s="365"/>
      <c r="L20" s="364"/>
      <c r="M20" s="375"/>
    </row>
    <row r="21" spans="2:13" x14ac:dyDescent="0.4">
      <c r="B21" s="374"/>
      <c r="C21" s="361"/>
      <c r="D21" s="361"/>
      <c r="E21" s="362"/>
      <c r="F21" s="363"/>
      <c r="G21" s="364"/>
      <c r="H21" s="365"/>
      <c r="I21" s="365"/>
      <c r="J21" s="365"/>
      <c r="K21" s="365"/>
      <c r="L21" s="364"/>
      <c r="M21" s="375"/>
    </row>
    <row r="22" spans="2:13" x14ac:dyDescent="0.4">
      <c r="B22" s="374"/>
      <c r="C22" s="361"/>
      <c r="D22" s="361"/>
      <c r="E22" s="362"/>
      <c r="F22" s="363"/>
      <c r="G22" s="364"/>
      <c r="H22" s="365"/>
      <c r="I22" s="365"/>
      <c r="J22" s="365"/>
      <c r="K22" s="365"/>
      <c r="L22" s="364"/>
      <c r="M22" s="375"/>
    </row>
    <row r="23" spans="2:13" x14ac:dyDescent="0.4">
      <c r="B23" s="374"/>
      <c r="C23" s="361"/>
      <c r="D23" s="361"/>
      <c r="E23" s="362"/>
      <c r="F23" s="363"/>
      <c r="G23" s="364"/>
      <c r="H23" s="365"/>
      <c r="I23" s="365"/>
      <c r="J23" s="365"/>
      <c r="K23" s="365"/>
      <c r="L23" s="364"/>
      <c r="M23" s="375"/>
    </row>
    <row r="24" spans="2:13" x14ac:dyDescent="0.4">
      <c r="B24" s="374"/>
      <c r="C24" s="361"/>
      <c r="D24" s="361"/>
      <c r="E24" s="362"/>
      <c r="F24" s="363"/>
      <c r="G24" s="364"/>
      <c r="H24" s="365"/>
      <c r="I24" s="365"/>
      <c r="J24" s="365"/>
      <c r="K24" s="365"/>
      <c r="L24" s="364"/>
      <c r="M24" s="375"/>
    </row>
    <row r="25" spans="2:13" x14ac:dyDescent="0.4">
      <c r="B25" s="374"/>
      <c r="C25" s="361"/>
      <c r="D25" s="361"/>
      <c r="E25" s="362"/>
      <c r="F25" s="363"/>
      <c r="G25" s="364"/>
      <c r="H25" s="365"/>
      <c r="I25" s="365"/>
      <c r="J25" s="365"/>
      <c r="K25" s="365"/>
      <c r="L25" s="364"/>
      <c r="M25" s="375"/>
    </row>
    <row r="26" spans="2:13" x14ac:dyDescent="0.4">
      <c r="B26" s="374"/>
      <c r="C26" s="361"/>
      <c r="D26" s="361"/>
      <c r="E26" s="362"/>
      <c r="F26" s="363"/>
      <c r="G26" s="364"/>
      <c r="H26" s="365"/>
      <c r="I26" s="365"/>
      <c r="J26" s="365"/>
      <c r="K26" s="365"/>
      <c r="L26" s="364"/>
      <c r="M26" s="375"/>
    </row>
    <row r="27" spans="2:13" x14ac:dyDescent="0.4">
      <c r="B27" s="374"/>
      <c r="C27" s="361"/>
      <c r="D27" s="361"/>
      <c r="E27" s="362"/>
      <c r="F27" s="363"/>
      <c r="G27" s="364"/>
      <c r="H27" s="365"/>
      <c r="I27" s="365"/>
      <c r="J27" s="365"/>
      <c r="K27" s="365"/>
      <c r="L27" s="364"/>
      <c r="M27" s="375"/>
    </row>
    <row r="28" spans="2:13" x14ac:dyDescent="0.4">
      <c r="B28" s="374"/>
      <c r="C28" s="361"/>
      <c r="D28" s="361"/>
      <c r="E28" s="362"/>
      <c r="F28" s="363"/>
      <c r="G28" s="364"/>
      <c r="H28" s="365"/>
      <c r="I28" s="365"/>
      <c r="J28" s="365"/>
      <c r="K28" s="365"/>
      <c r="L28" s="364"/>
      <c r="M28" s="375"/>
    </row>
    <row r="29" spans="2:13" x14ac:dyDescent="0.4">
      <c r="B29" s="374"/>
      <c r="C29" s="361"/>
      <c r="D29" s="361"/>
      <c r="E29" s="362"/>
      <c r="F29" s="363"/>
      <c r="G29" s="364"/>
      <c r="H29" s="365"/>
      <c r="I29" s="365"/>
      <c r="J29" s="365"/>
      <c r="K29" s="365"/>
      <c r="L29" s="364"/>
      <c r="M29" s="375"/>
    </row>
    <row r="30" spans="2:13" x14ac:dyDescent="0.4">
      <c r="B30" s="374"/>
      <c r="C30" s="361"/>
      <c r="D30" s="361"/>
      <c r="E30" s="362"/>
      <c r="F30" s="363"/>
      <c r="G30" s="364"/>
      <c r="H30" s="365"/>
      <c r="I30" s="365"/>
      <c r="J30" s="365"/>
      <c r="K30" s="365"/>
      <c r="L30" s="364"/>
      <c r="M30" s="375"/>
    </row>
    <row r="31" spans="2:13" x14ac:dyDescent="0.4">
      <c r="B31" s="374"/>
      <c r="C31" s="361"/>
      <c r="D31" s="361"/>
      <c r="E31" s="362"/>
      <c r="F31" s="363"/>
      <c r="G31" s="364"/>
      <c r="H31" s="365"/>
      <c r="I31" s="365"/>
      <c r="J31" s="365"/>
      <c r="K31" s="365"/>
      <c r="L31" s="364"/>
      <c r="M31" s="375"/>
    </row>
    <row r="32" spans="2:13" x14ac:dyDescent="0.4">
      <c r="B32" s="376"/>
      <c r="C32" s="366"/>
      <c r="D32" s="366"/>
      <c r="E32" s="362"/>
      <c r="F32" s="367"/>
      <c r="G32" s="364"/>
      <c r="H32" s="365"/>
      <c r="I32" s="365"/>
      <c r="J32" s="365"/>
      <c r="K32" s="365"/>
      <c r="L32" s="364"/>
      <c r="M32" s="375"/>
    </row>
    <row r="33" spans="2:13" x14ac:dyDescent="0.4">
      <c r="B33" s="376"/>
      <c r="C33" s="366"/>
      <c r="D33" s="366"/>
      <c r="E33" s="362"/>
      <c r="F33" s="367"/>
      <c r="G33" s="364"/>
      <c r="H33" s="365"/>
      <c r="I33" s="365"/>
      <c r="J33" s="365"/>
      <c r="K33" s="365"/>
      <c r="L33" s="364"/>
      <c r="M33" s="375"/>
    </row>
    <row r="34" spans="2:13" x14ac:dyDescent="0.4">
      <c r="B34" s="376"/>
      <c r="C34" s="366"/>
      <c r="D34" s="366"/>
      <c r="E34" s="362"/>
      <c r="F34" s="367"/>
      <c r="G34" s="364"/>
      <c r="H34" s="365"/>
      <c r="I34" s="365"/>
      <c r="J34" s="365"/>
      <c r="K34" s="365"/>
      <c r="L34" s="364"/>
      <c r="M34" s="375"/>
    </row>
    <row r="35" spans="2:13" x14ac:dyDescent="0.4">
      <c r="B35" s="376"/>
      <c r="C35" s="366"/>
      <c r="D35" s="366"/>
      <c r="E35" s="362"/>
      <c r="F35" s="367"/>
      <c r="G35" s="364"/>
      <c r="H35" s="365"/>
      <c r="I35" s="365"/>
      <c r="J35" s="365"/>
      <c r="K35" s="365"/>
      <c r="L35" s="364"/>
      <c r="M35" s="375"/>
    </row>
    <row r="36" spans="2:13" x14ac:dyDescent="0.4">
      <c r="B36" s="376"/>
      <c r="C36" s="366"/>
      <c r="D36" s="366"/>
      <c r="E36" s="362"/>
      <c r="F36" s="367"/>
      <c r="G36" s="364"/>
      <c r="H36" s="365"/>
      <c r="I36" s="365"/>
      <c r="J36" s="365"/>
      <c r="K36" s="365"/>
      <c r="L36" s="364"/>
      <c r="M36" s="375"/>
    </row>
    <row r="37" spans="2:13" x14ac:dyDescent="0.4">
      <c r="B37" s="376"/>
      <c r="C37" s="366"/>
      <c r="D37" s="366"/>
      <c r="E37" s="362"/>
      <c r="F37" s="367"/>
      <c r="G37" s="364"/>
      <c r="H37" s="365"/>
      <c r="I37" s="365"/>
      <c r="J37" s="365"/>
      <c r="K37" s="365"/>
      <c r="L37" s="364"/>
      <c r="M37" s="375"/>
    </row>
    <row r="38" spans="2:13" ht="17.5" thickBot="1" x14ac:dyDescent="0.45">
      <c r="B38" s="377"/>
      <c r="C38" s="368"/>
      <c r="D38" s="368"/>
      <c r="E38" s="369"/>
      <c r="F38" s="370"/>
      <c r="G38" s="371"/>
      <c r="H38" s="372"/>
      <c r="I38" s="372"/>
      <c r="J38" s="372"/>
      <c r="K38" s="372"/>
      <c r="L38" s="371"/>
      <c r="M38" s="378"/>
    </row>
    <row r="39" spans="2:13" ht="18" thickTop="1" thickBot="1" x14ac:dyDescent="0.45">
      <c r="B39" s="379"/>
      <c r="C39" s="380"/>
      <c r="D39" s="381" t="s">
        <v>331</v>
      </c>
      <c r="E39" s="382"/>
      <c r="F39" s="383"/>
      <c r="G39" s="384"/>
      <c r="H39" s="385">
        <f>SUM(H7:H38)</f>
        <v>50000</v>
      </c>
      <c r="I39" s="385">
        <f>SUM(I7:I38)</f>
        <v>0</v>
      </c>
      <c r="J39" s="385">
        <f>SUM(J7:J38)</f>
        <v>0</v>
      </c>
      <c r="K39" s="385">
        <f>SUM(K7:K38)</f>
        <v>50000</v>
      </c>
      <c r="L39" s="384"/>
      <c r="M39" s="386"/>
    </row>
    <row r="41" spans="2:13" x14ac:dyDescent="0.4">
      <c r="B41" s="450" t="s">
        <v>348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299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300</v>
      </c>
      <c r="C5" s="334"/>
      <c r="D5" s="335" t="s">
        <v>301</v>
      </c>
      <c r="E5" s="336"/>
    </row>
    <row r="6" spans="2:5" ht="20" customHeight="1" x14ac:dyDescent="0.4">
      <c r="B6" s="337" t="s">
        <v>302</v>
      </c>
      <c r="C6" s="338" t="s">
        <v>306</v>
      </c>
      <c r="D6" s="338" t="s">
        <v>302</v>
      </c>
      <c r="E6" s="339" t="s">
        <v>306</v>
      </c>
    </row>
    <row r="7" spans="2:5" ht="20" customHeight="1" x14ac:dyDescent="0.4">
      <c r="B7" s="337" t="s">
        <v>303</v>
      </c>
      <c r="C7" s="340"/>
      <c r="D7" s="338" t="s">
        <v>307</v>
      </c>
      <c r="E7" s="342"/>
    </row>
    <row r="8" spans="2:5" ht="20" customHeight="1" thickBot="1" x14ac:dyDescent="0.45">
      <c r="B8" s="356" t="s">
        <v>304</v>
      </c>
      <c r="C8" s="346"/>
      <c r="D8" s="357" t="s">
        <v>308</v>
      </c>
      <c r="E8" s="348"/>
    </row>
    <row r="9" spans="2:5" ht="20" customHeight="1" thickTop="1" thickBot="1" x14ac:dyDescent="0.45">
      <c r="B9" s="358" t="s">
        <v>305</v>
      </c>
      <c r="C9" s="350">
        <f>SUM(C7:C8)</f>
        <v>0</v>
      </c>
      <c r="D9" s="359" t="s">
        <v>305</v>
      </c>
      <c r="E9" s="352">
        <f>SUM(E7:E8)</f>
        <v>0</v>
      </c>
    </row>
    <row r="11" spans="2:5" x14ac:dyDescent="0.4">
      <c r="B11" s="457" t="s">
        <v>309</v>
      </c>
      <c r="C11" s="457"/>
      <c r="D11" s="457"/>
      <c r="E11" s="457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E12" sqref="E12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316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300</v>
      </c>
      <c r="C5" s="334"/>
      <c r="D5" s="335" t="s">
        <v>301</v>
      </c>
      <c r="E5" s="336"/>
    </row>
    <row r="6" spans="2:5" ht="20" customHeight="1" x14ac:dyDescent="0.4">
      <c r="B6" s="337" t="s">
        <v>302</v>
      </c>
      <c r="C6" s="338" t="s">
        <v>306</v>
      </c>
      <c r="D6" s="338" t="s">
        <v>302</v>
      </c>
      <c r="E6" s="339" t="s">
        <v>306</v>
      </c>
    </row>
    <row r="7" spans="2:5" ht="20" customHeight="1" x14ac:dyDescent="0.4">
      <c r="B7" s="420" t="s">
        <v>310</v>
      </c>
      <c r="C7" s="343"/>
      <c r="D7" s="421" t="s">
        <v>310</v>
      </c>
      <c r="E7" s="344"/>
    </row>
    <row r="8" spans="2:5" ht="20" customHeight="1" x14ac:dyDescent="0.4">
      <c r="B8" s="422" t="s">
        <v>311</v>
      </c>
      <c r="C8" s="340"/>
      <c r="D8" s="345" t="s">
        <v>314</v>
      </c>
      <c r="E8" s="342"/>
    </row>
    <row r="9" spans="2:5" ht="20" customHeight="1" x14ac:dyDescent="0.4">
      <c r="B9" s="422" t="s">
        <v>312</v>
      </c>
      <c r="C9" s="340"/>
      <c r="D9" s="345" t="s">
        <v>314</v>
      </c>
      <c r="E9" s="342"/>
    </row>
    <row r="10" spans="2:5" ht="20" customHeight="1" x14ac:dyDescent="0.4">
      <c r="B10" s="422" t="s">
        <v>313</v>
      </c>
      <c r="C10" s="340"/>
      <c r="D10" s="345"/>
      <c r="E10" s="342"/>
    </row>
    <row r="11" spans="2:5" ht="20" customHeight="1" thickBot="1" x14ac:dyDescent="0.45">
      <c r="B11" s="423"/>
      <c r="C11" s="346"/>
      <c r="D11" s="347"/>
      <c r="E11" s="348"/>
    </row>
    <row r="12" spans="2:5" ht="20" customHeight="1" thickTop="1" thickBot="1" x14ac:dyDescent="0.45">
      <c r="B12" s="349" t="s">
        <v>9</v>
      </c>
      <c r="C12" s="350">
        <f>SUM(C8:C11)</f>
        <v>0</v>
      </c>
      <c r="D12" s="351" t="s">
        <v>9</v>
      </c>
      <c r="E12" s="352">
        <f>SUM(E8:E11)</f>
        <v>0</v>
      </c>
    </row>
    <row r="13" spans="2:5" ht="20" customHeight="1" thickBot="1" x14ac:dyDescent="0.45">
      <c r="B13" s="353" t="s">
        <v>315</v>
      </c>
      <c r="C13" s="424">
        <f>C12-E12</f>
        <v>0</v>
      </c>
      <c r="D13" s="354" t="s">
        <v>317</v>
      </c>
      <c r="E13" s="355"/>
    </row>
    <row r="15" spans="2:5" x14ac:dyDescent="0.4">
      <c r="B15" s="457" t="s">
        <v>309</v>
      </c>
      <c r="C15" s="457"/>
      <c r="D15" s="457"/>
      <c r="E15" s="457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7" sqref="E17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0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IF(ROUND(SUM(K:K),4)&lt;&gt;ROUND(SUM(L:L),4),"●日記簿不平 "&amp;FIXED(SUM(K:K)-SUM(L:L),0),IF(會計科目表!N1&lt;&gt;0,"●過帳錯誤",""))&amp;會計科目表!O1</f>
        <v/>
      </c>
      <c r="F1" s="246"/>
      <c r="H1" s="245"/>
      <c r="I1" s="245">
        <f>IF(COUNTIF(H7:H3000,"&gt;0")&gt;COUNTIF(C7:C3000,"&lt;&gt;0"),"●傳票未編號●",0)</f>
        <v>0</v>
      </c>
      <c r="J1" s="234">
        <f>IF(COUNTIF(H7:H3000,"&gt;0")&gt;COUNTIF(D7:D3000,"&lt;&gt;0"),"●傳票缺日期●",0)</f>
        <v>0</v>
      </c>
      <c r="K1" s="247" t="str">
        <f>IF(COUNTIF(I7:I3000,"●此科目尚未啟用")&gt;0,"●科目未啟用","")</f>
        <v/>
      </c>
      <c r="L1" s="234">
        <f ca="1">IF(COUNTBLANK(A7:D3000)&gt;0,"●公式遺失,可能是不當插入列,請詳閱說明",0)</f>
        <v>0</v>
      </c>
    </row>
    <row r="2" spans="1:13" s="68" customFormat="1" ht="25" x14ac:dyDescent="0.4">
      <c r="A2" s="62"/>
      <c r="B2" s="62"/>
      <c r="C2" s="63"/>
      <c r="D2" s="64"/>
      <c r="E2" s="228"/>
      <c r="F2" s="65"/>
      <c r="G2" s="431" t="s">
        <v>196</v>
      </c>
      <c r="H2" s="431"/>
      <c r="I2" s="431"/>
      <c r="J2" s="431"/>
      <c r="K2" s="66"/>
      <c r="L2" s="66"/>
      <c r="M2" s="67"/>
    </row>
    <row r="3" spans="1:13" s="68" customFormat="1" ht="21.5" hidden="1" x14ac:dyDescent="0.4">
      <c r="A3" s="62"/>
      <c r="B3" s="62"/>
      <c r="C3" s="69"/>
      <c r="D3" s="64"/>
      <c r="E3" s="91"/>
      <c r="F3" s="169" t="s">
        <v>71</v>
      </c>
      <c r="G3" s="430"/>
      <c r="H3" s="430"/>
      <c r="I3" s="430"/>
      <c r="J3" s="430"/>
      <c r="K3" s="66"/>
      <c r="L3" s="66"/>
      <c r="M3" s="67"/>
    </row>
    <row r="4" spans="1:13" s="68" customFormat="1" ht="21.5" x14ac:dyDescent="0.4">
      <c r="A4" s="62"/>
      <c r="B4" s="62"/>
      <c r="C4" s="69"/>
      <c r="D4" s="64"/>
      <c r="E4" s="91"/>
      <c r="F4" s="91"/>
      <c r="G4" s="430" t="s">
        <v>5</v>
      </c>
      <c r="H4" s="430"/>
      <c r="I4" s="430"/>
      <c r="J4" s="430"/>
      <c r="K4" s="66"/>
      <c r="L4" s="66"/>
      <c r="M4" s="67"/>
    </row>
    <row r="5" spans="1:13" s="68" customFormat="1" ht="21.75" customHeight="1" thickBot="1" x14ac:dyDescent="0.45">
      <c r="A5" s="62"/>
      <c r="B5" s="70">
        <f>COUNTIF(B7:B3000,TRUE)</f>
        <v>2</v>
      </c>
      <c r="C5" s="63"/>
      <c r="D5" s="64"/>
      <c r="E5" s="91"/>
      <c r="F5" s="65"/>
      <c r="G5" s="429">
        <v>108</v>
      </c>
      <c r="H5" s="429"/>
      <c r="I5" s="429"/>
      <c r="J5" s="429"/>
      <c r="K5" s="51"/>
      <c r="L5" s="165" t="s">
        <v>70</v>
      </c>
      <c r="M5" s="67"/>
    </row>
    <row r="6" spans="1:13" ht="17.5" thickBot="1" x14ac:dyDescent="0.45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78</v>
      </c>
      <c r="I6" s="106" t="s">
        <v>197</v>
      </c>
      <c r="J6" s="106" t="s">
        <v>2</v>
      </c>
      <c r="K6" s="107" t="s">
        <v>3</v>
      </c>
      <c r="L6" s="108" t="s">
        <v>4</v>
      </c>
    </row>
    <row r="7" spans="1:13" hidden="1" x14ac:dyDescent="0.4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29"/>
      <c r="F7" s="147"/>
      <c r="G7" s="148"/>
      <c r="H7" s="267"/>
      <c r="I7" s="100">
        <f>IF(H7="",0,VLOOKUP(H7,會計科目表,2,FALSE))</f>
        <v>0</v>
      </c>
      <c r="J7" s="149"/>
      <c r="K7" s="102"/>
      <c r="L7" s="103">
        <v>0</v>
      </c>
    </row>
    <row r="8" spans="1:13" x14ac:dyDescent="0.4">
      <c r="A8" s="62">
        <f t="shared" ref="A8:A72" ca="1" si="2">IF(B8,COUNTIF(OFFSET(B8,ROW()*-1+6,,ROW()-5),TRUE),)</f>
        <v>1</v>
      </c>
      <c r="B8" s="62" t="b">
        <f t="shared" ref="B8:B72" si="3">AND(分科號=H8,D8&gt;=分起日,D8&lt;=分訖日)</f>
        <v>1</v>
      </c>
      <c r="C8" s="63" t="str">
        <f t="shared" si="0"/>
        <v>19001</v>
      </c>
      <c r="D8" s="73">
        <f t="shared" si="1"/>
        <v>43647</v>
      </c>
      <c r="E8" s="229" t="s">
        <v>241</v>
      </c>
      <c r="F8" s="411">
        <v>43647</v>
      </c>
      <c r="G8" s="114" t="s">
        <v>99</v>
      </c>
      <c r="H8" s="267">
        <v>1120</v>
      </c>
      <c r="I8" s="100" t="str">
        <f t="shared" ref="I8:I71" si="4">IF(H8="",0,IF(VLOOKUP(H8,會計科目表,2,FALSE)="Y",VLOOKUP(H8,會計科目表,3,FALSE),"●科目未啟用"))</f>
        <v>銀行存款</v>
      </c>
      <c r="J8" s="101" t="s">
        <v>101</v>
      </c>
      <c r="K8" s="102">
        <v>1500000</v>
      </c>
      <c r="L8" s="103"/>
    </row>
    <row r="9" spans="1:13" x14ac:dyDescent="0.4">
      <c r="A9" s="62">
        <f t="shared" ca="1" si="2"/>
        <v>0</v>
      </c>
      <c r="B9" s="62" t="b">
        <f t="shared" si="3"/>
        <v>0</v>
      </c>
      <c r="C9" s="63" t="str">
        <f t="shared" si="0"/>
        <v>19001</v>
      </c>
      <c r="D9" s="73">
        <f t="shared" si="1"/>
        <v>43647</v>
      </c>
      <c r="E9" s="227"/>
      <c r="F9" s="411"/>
      <c r="G9" s="114"/>
      <c r="H9" s="268">
        <v>4100</v>
      </c>
      <c r="I9" s="100" t="str">
        <f t="shared" si="4"/>
        <v>入會費</v>
      </c>
      <c r="J9" s="101" t="s">
        <v>101</v>
      </c>
      <c r="K9" s="74"/>
      <c r="L9" s="98">
        <v>1500000</v>
      </c>
    </row>
    <row r="10" spans="1:13" x14ac:dyDescent="0.4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27"/>
      <c r="F10" s="411"/>
      <c r="G10" s="114"/>
      <c r="H10" s="268"/>
      <c r="I10" s="100">
        <f t="shared" si="4"/>
        <v>0</v>
      </c>
      <c r="J10" s="93"/>
      <c r="K10" s="74"/>
      <c r="L10" s="98"/>
    </row>
    <row r="11" spans="1:13" x14ac:dyDescent="0.4">
      <c r="A11" s="62">
        <f t="shared" ca="1" si="2"/>
        <v>0</v>
      </c>
      <c r="B11" s="62" t="b">
        <f t="shared" si="3"/>
        <v>0</v>
      </c>
      <c r="C11" s="63" t="str">
        <f t="shared" si="0"/>
        <v>19002</v>
      </c>
      <c r="D11" s="73">
        <f t="shared" si="1"/>
        <v>43647</v>
      </c>
      <c r="E11" s="227" t="s">
        <v>243</v>
      </c>
      <c r="F11" s="411">
        <v>43647</v>
      </c>
      <c r="G11" s="114" t="s">
        <v>361</v>
      </c>
      <c r="H11" s="268">
        <v>1410</v>
      </c>
      <c r="I11" s="100" t="str">
        <f t="shared" si="4"/>
        <v>存出保證金</v>
      </c>
      <c r="J11" s="93" t="s">
        <v>220</v>
      </c>
      <c r="K11" s="74">
        <v>100000</v>
      </c>
      <c r="L11" s="98"/>
    </row>
    <row r="12" spans="1:13" x14ac:dyDescent="0.4">
      <c r="A12" s="62">
        <f t="shared" ca="1" si="2"/>
        <v>0</v>
      </c>
      <c r="B12" s="62" t="b">
        <f t="shared" si="3"/>
        <v>0</v>
      </c>
      <c r="C12" s="63" t="str">
        <f t="shared" si="0"/>
        <v>19002</v>
      </c>
      <c r="D12" s="73">
        <f t="shared" si="1"/>
        <v>43647</v>
      </c>
      <c r="E12" s="227"/>
      <c r="F12" s="411"/>
      <c r="G12" s="114"/>
      <c r="H12" s="268">
        <v>5207</v>
      </c>
      <c r="I12" s="100" t="str">
        <f t="shared" si="4"/>
        <v>租賦費</v>
      </c>
      <c r="J12" s="93" t="s">
        <v>362</v>
      </c>
      <c r="K12" s="74">
        <v>50000</v>
      </c>
      <c r="L12" s="98"/>
    </row>
    <row r="13" spans="1:13" x14ac:dyDescent="0.4">
      <c r="A13" s="62">
        <f t="shared" ca="1" si="2"/>
        <v>0</v>
      </c>
      <c r="B13" s="62" t="b">
        <f t="shared" si="3"/>
        <v>0</v>
      </c>
      <c r="C13" s="63" t="str">
        <f t="shared" si="0"/>
        <v>19002</v>
      </c>
      <c r="D13" s="73">
        <f t="shared" si="1"/>
        <v>43647</v>
      </c>
      <c r="E13" s="227"/>
      <c r="F13" s="411"/>
      <c r="G13" s="114"/>
      <c r="H13" s="268">
        <v>21401</v>
      </c>
      <c r="I13" s="100" t="str">
        <f t="shared" si="4"/>
        <v>代收款項-健保費</v>
      </c>
      <c r="J13" s="93" t="s">
        <v>362</v>
      </c>
      <c r="K13" s="74"/>
      <c r="L13" s="98">
        <v>955</v>
      </c>
    </row>
    <row r="14" spans="1:13" x14ac:dyDescent="0.4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 t="str">
        <f t="shared" si="0"/>
        <v>19002</v>
      </c>
      <c r="D14" s="73">
        <f t="shared" si="1"/>
        <v>43647</v>
      </c>
      <c r="E14" s="227"/>
      <c r="F14" s="411"/>
      <c r="G14" s="114"/>
      <c r="H14" s="268">
        <v>21403</v>
      </c>
      <c r="I14" s="100" t="str">
        <f t="shared" si="4"/>
        <v>代收款項-扣繳稅款</v>
      </c>
      <c r="J14" s="93" t="s">
        <v>362</v>
      </c>
      <c r="K14" s="74"/>
      <c r="L14" s="98">
        <v>5000</v>
      </c>
    </row>
    <row r="15" spans="1:13" x14ac:dyDescent="0.4">
      <c r="A15" s="62">
        <f ca="1">IF(B15,COUNTIF(OFFSET(B15,ROW()*-1+6,,ROW()-5),TRUE),)</f>
        <v>2</v>
      </c>
      <c r="B15" s="62" t="b">
        <f>AND(分科號=H15,D15&gt;=分起日,D15&lt;=分訖日)</f>
        <v>1</v>
      </c>
      <c r="C15" s="63" t="str">
        <f t="shared" si="0"/>
        <v>19002</v>
      </c>
      <c r="D15" s="73">
        <f t="shared" si="1"/>
        <v>43647</v>
      </c>
      <c r="E15" s="227"/>
      <c r="F15" s="411"/>
      <c r="G15" s="114"/>
      <c r="H15" s="268">
        <v>1120</v>
      </c>
      <c r="I15" s="100" t="str">
        <f t="shared" si="4"/>
        <v>銀行存款</v>
      </c>
      <c r="J15" s="93" t="s">
        <v>363</v>
      </c>
      <c r="K15" s="74"/>
      <c r="L15" s="98">
        <v>144045</v>
      </c>
    </row>
    <row r="16" spans="1:13" x14ac:dyDescent="0.4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27"/>
      <c r="F16" s="411"/>
      <c r="G16" s="114"/>
      <c r="H16" s="268"/>
      <c r="I16" s="100">
        <f t="shared" si="4"/>
        <v>0</v>
      </c>
      <c r="J16" s="93"/>
      <c r="K16" s="74"/>
      <c r="L16" s="98"/>
    </row>
    <row r="17" spans="1:12" x14ac:dyDescent="0.4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27"/>
      <c r="F17" s="411"/>
      <c r="G17" s="114"/>
      <c r="H17" s="268"/>
      <c r="I17" s="100">
        <f t="shared" si="4"/>
        <v>0</v>
      </c>
      <c r="J17" s="93"/>
      <c r="K17" s="74"/>
      <c r="L17" s="98"/>
    </row>
    <row r="18" spans="1:12" x14ac:dyDescent="0.4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27"/>
      <c r="F18" s="411"/>
      <c r="G18" s="114"/>
      <c r="H18" s="268"/>
      <c r="I18" s="100">
        <f t="shared" si="4"/>
        <v>0</v>
      </c>
      <c r="J18" s="93"/>
      <c r="K18" s="74"/>
      <c r="L18" s="98"/>
    </row>
    <row r="19" spans="1:12" x14ac:dyDescent="0.4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27"/>
      <c r="F19" s="411"/>
      <c r="G19" s="114"/>
      <c r="H19" s="268"/>
      <c r="I19" s="100">
        <f t="shared" si="4"/>
        <v>0</v>
      </c>
      <c r="J19" s="93"/>
      <c r="K19" s="74"/>
      <c r="L19" s="98"/>
    </row>
    <row r="20" spans="1:12" x14ac:dyDescent="0.4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27"/>
      <c r="F20" s="411"/>
      <c r="G20" s="114"/>
      <c r="H20" s="268"/>
      <c r="I20" s="100">
        <f t="shared" si="4"/>
        <v>0</v>
      </c>
      <c r="J20" s="93"/>
      <c r="K20" s="74"/>
      <c r="L20" s="98"/>
    </row>
    <row r="21" spans="1:12" x14ac:dyDescent="0.4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27"/>
      <c r="F21" s="411"/>
      <c r="G21" s="114"/>
      <c r="H21" s="268"/>
      <c r="I21" s="100">
        <f t="shared" si="4"/>
        <v>0</v>
      </c>
      <c r="J21" s="93"/>
      <c r="K21" s="74"/>
      <c r="L21" s="98"/>
    </row>
    <row r="22" spans="1:12" x14ac:dyDescent="0.4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27"/>
      <c r="F22" s="411"/>
      <c r="G22" s="114"/>
      <c r="H22" s="268"/>
      <c r="I22" s="100">
        <f t="shared" si="4"/>
        <v>0</v>
      </c>
      <c r="J22" s="93"/>
      <c r="K22" s="74"/>
      <c r="L22" s="98"/>
    </row>
    <row r="23" spans="1:12" x14ac:dyDescent="0.4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27"/>
      <c r="F23" s="411"/>
      <c r="G23" s="114"/>
      <c r="H23" s="268"/>
      <c r="I23" s="100">
        <f t="shared" si="4"/>
        <v>0</v>
      </c>
      <c r="J23" s="93"/>
      <c r="K23" s="74"/>
      <c r="L23" s="98"/>
    </row>
    <row r="24" spans="1:12" x14ac:dyDescent="0.4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27"/>
      <c r="F24" s="411"/>
      <c r="G24" s="114"/>
      <c r="H24" s="268"/>
      <c r="I24" s="100">
        <f t="shared" si="4"/>
        <v>0</v>
      </c>
      <c r="J24" s="93"/>
      <c r="K24" s="74"/>
      <c r="L24" s="98"/>
    </row>
    <row r="25" spans="1:12" x14ac:dyDescent="0.4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27"/>
      <c r="F25" s="411"/>
      <c r="G25" s="114"/>
      <c r="H25" s="268"/>
      <c r="I25" s="100">
        <f t="shared" si="4"/>
        <v>0</v>
      </c>
      <c r="J25" s="93"/>
      <c r="K25" s="74"/>
      <c r="L25" s="98"/>
    </row>
    <row r="26" spans="1:12" x14ac:dyDescent="0.4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27"/>
      <c r="F26" s="411"/>
      <c r="G26" s="114"/>
      <c r="H26" s="268"/>
      <c r="I26" s="100">
        <f t="shared" si="4"/>
        <v>0</v>
      </c>
      <c r="J26" s="93"/>
      <c r="K26" s="74"/>
      <c r="L26" s="98"/>
    </row>
    <row r="27" spans="1:12" x14ac:dyDescent="0.4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27"/>
      <c r="F27" s="411"/>
      <c r="G27" s="114"/>
      <c r="H27" s="268"/>
      <c r="I27" s="100">
        <f t="shared" si="4"/>
        <v>0</v>
      </c>
      <c r="J27" s="93"/>
      <c r="K27" s="74"/>
      <c r="L27" s="98"/>
    </row>
    <row r="28" spans="1:12" x14ac:dyDescent="0.4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27"/>
      <c r="F28" s="411"/>
      <c r="G28" s="114"/>
      <c r="H28" s="268"/>
      <c r="I28" s="100">
        <f t="shared" si="4"/>
        <v>0</v>
      </c>
      <c r="J28" s="93"/>
      <c r="K28" s="74"/>
      <c r="L28" s="98"/>
    </row>
    <row r="29" spans="1:12" x14ac:dyDescent="0.4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27"/>
      <c r="F29" s="411"/>
      <c r="G29" s="114"/>
      <c r="H29" s="268"/>
      <c r="I29" s="100">
        <f t="shared" si="4"/>
        <v>0</v>
      </c>
      <c r="J29" s="93"/>
      <c r="K29" s="74"/>
      <c r="L29" s="98"/>
    </row>
    <row r="30" spans="1:12" x14ac:dyDescent="0.4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27"/>
      <c r="F30" s="411"/>
      <c r="G30" s="114"/>
      <c r="H30" s="268"/>
      <c r="I30" s="100">
        <f t="shared" si="4"/>
        <v>0</v>
      </c>
      <c r="J30" s="93"/>
      <c r="K30" s="74"/>
      <c r="L30" s="98"/>
    </row>
    <row r="31" spans="1:12" x14ac:dyDescent="0.4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27"/>
      <c r="F31" s="411"/>
      <c r="G31" s="114"/>
      <c r="H31" s="268"/>
      <c r="I31" s="100">
        <f t="shared" si="4"/>
        <v>0</v>
      </c>
      <c r="J31" s="93"/>
      <c r="K31" s="74"/>
      <c r="L31" s="98"/>
    </row>
    <row r="32" spans="1:12" x14ac:dyDescent="0.4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27"/>
      <c r="F32" s="411"/>
      <c r="G32" s="114"/>
      <c r="H32" s="268"/>
      <c r="I32" s="100">
        <f t="shared" si="4"/>
        <v>0</v>
      </c>
      <c r="J32" s="93"/>
      <c r="K32" s="74"/>
      <c r="L32" s="98"/>
    </row>
    <row r="33" spans="1:12" x14ac:dyDescent="0.4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27"/>
      <c r="F33" s="411"/>
      <c r="G33" s="114"/>
      <c r="H33" s="268"/>
      <c r="I33" s="100">
        <f t="shared" si="4"/>
        <v>0</v>
      </c>
      <c r="J33" s="93"/>
      <c r="K33" s="74"/>
      <c r="L33" s="98"/>
    </row>
    <row r="34" spans="1:12" x14ac:dyDescent="0.4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27"/>
      <c r="F34" s="411"/>
      <c r="G34" s="114"/>
      <c r="H34" s="268"/>
      <c r="I34" s="100">
        <f t="shared" si="4"/>
        <v>0</v>
      </c>
      <c r="J34" s="93"/>
      <c r="K34" s="74"/>
      <c r="L34" s="98"/>
    </row>
    <row r="35" spans="1:12" x14ac:dyDescent="0.4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27"/>
      <c r="F35" s="411"/>
      <c r="G35" s="114"/>
      <c r="H35" s="268"/>
      <c r="I35" s="100">
        <f t="shared" si="4"/>
        <v>0</v>
      </c>
      <c r="J35" s="93"/>
      <c r="K35" s="74"/>
      <c r="L35" s="98"/>
    </row>
    <row r="36" spans="1:12" x14ac:dyDescent="0.4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27"/>
      <c r="F36" s="411"/>
      <c r="G36" s="114"/>
      <c r="H36" s="268"/>
      <c r="I36" s="100">
        <f t="shared" si="4"/>
        <v>0</v>
      </c>
      <c r="J36" s="93"/>
      <c r="K36" s="74"/>
      <c r="L36" s="98"/>
    </row>
    <row r="37" spans="1:12" x14ac:dyDescent="0.4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27"/>
      <c r="F37" s="411"/>
      <c r="G37" s="114"/>
      <c r="H37" s="268"/>
      <c r="I37" s="100">
        <f t="shared" si="4"/>
        <v>0</v>
      </c>
      <c r="J37" s="93"/>
      <c r="K37" s="74"/>
      <c r="L37" s="98"/>
    </row>
    <row r="38" spans="1:12" x14ac:dyDescent="0.4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27"/>
      <c r="F38" s="411"/>
      <c r="G38" s="114"/>
      <c r="H38" s="268"/>
      <c r="I38" s="100">
        <f t="shared" si="4"/>
        <v>0</v>
      </c>
      <c r="J38" s="93"/>
      <c r="K38" s="74"/>
      <c r="L38" s="98"/>
    </row>
    <row r="39" spans="1:12" x14ac:dyDescent="0.4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27"/>
      <c r="F39" s="411"/>
      <c r="G39" s="114"/>
      <c r="H39" s="268"/>
      <c r="I39" s="100">
        <f t="shared" si="4"/>
        <v>0</v>
      </c>
      <c r="J39" s="93"/>
      <c r="K39" s="74"/>
      <c r="L39" s="98"/>
    </row>
    <row r="40" spans="1:12" x14ac:dyDescent="0.4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27"/>
      <c r="F40" s="411"/>
      <c r="G40" s="114"/>
      <c r="H40" s="268"/>
      <c r="I40" s="100">
        <f t="shared" si="4"/>
        <v>0</v>
      </c>
      <c r="J40" s="93"/>
      <c r="K40" s="74"/>
      <c r="L40" s="98"/>
    </row>
    <row r="41" spans="1:12" x14ac:dyDescent="0.4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27"/>
      <c r="F41" s="411"/>
      <c r="G41" s="114"/>
      <c r="H41" s="268"/>
      <c r="I41" s="100">
        <f t="shared" si="4"/>
        <v>0</v>
      </c>
      <c r="J41" s="93"/>
      <c r="K41" s="74"/>
      <c r="L41" s="98"/>
    </row>
    <row r="42" spans="1:12" x14ac:dyDescent="0.4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27"/>
      <c r="F42" s="411"/>
      <c r="G42" s="114"/>
      <c r="H42" s="268"/>
      <c r="I42" s="100">
        <f t="shared" si="4"/>
        <v>0</v>
      </c>
      <c r="J42" s="93"/>
      <c r="K42" s="74"/>
      <c r="L42" s="98"/>
    </row>
    <row r="43" spans="1:12" x14ac:dyDescent="0.4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27"/>
      <c r="F43" s="411"/>
      <c r="G43" s="114"/>
      <c r="H43" s="268"/>
      <c r="I43" s="100">
        <f t="shared" si="4"/>
        <v>0</v>
      </c>
      <c r="J43" s="93"/>
      <c r="K43" s="74"/>
      <c r="L43" s="98"/>
    </row>
    <row r="44" spans="1:12" x14ac:dyDescent="0.4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27"/>
      <c r="F44" s="411"/>
      <c r="G44" s="114"/>
      <c r="H44" s="268"/>
      <c r="I44" s="100">
        <f t="shared" si="4"/>
        <v>0</v>
      </c>
      <c r="J44" s="93"/>
      <c r="K44" s="74"/>
      <c r="L44" s="98"/>
    </row>
    <row r="45" spans="1:12" x14ac:dyDescent="0.4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27"/>
      <c r="F45" s="411"/>
      <c r="G45" s="114"/>
      <c r="H45" s="268"/>
      <c r="I45" s="100">
        <f t="shared" si="4"/>
        <v>0</v>
      </c>
      <c r="J45" s="93"/>
      <c r="K45" s="74"/>
      <c r="L45" s="98"/>
    </row>
    <row r="46" spans="1:12" x14ac:dyDescent="0.4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27"/>
      <c r="F46" s="411"/>
      <c r="G46" s="114"/>
      <c r="H46" s="268"/>
      <c r="I46" s="100">
        <f t="shared" si="4"/>
        <v>0</v>
      </c>
      <c r="J46" s="93"/>
      <c r="K46" s="74"/>
      <c r="L46" s="98"/>
    </row>
    <row r="47" spans="1:12" x14ac:dyDescent="0.4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27"/>
      <c r="F47" s="411"/>
      <c r="G47" s="114"/>
      <c r="H47" s="268"/>
      <c r="I47" s="100">
        <f t="shared" si="4"/>
        <v>0</v>
      </c>
      <c r="J47" s="93"/>
      <c r="K47" s="74"/>
      <c r="L47" s="98"/>
    </row>
    <row r="48" spans="1:12" x14ac:dyDescent="0.4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27"/>
      <c r="F48" s="411"/>
      <c r="G48" s="114"/>
      <c r="H48" s="268"/>
      <c r="I48" s="100">
        <f t="shared" si="4"/>
        <v>0</v>
      </c>
      <c r="J48" s="93"/>
      <c r="K48" s="74"/>
      <c r="L48" s="98"/>
    </row>
    <row r="49" spans="1:12" x14ac:dyDescent="0.4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27"/>
      <c r="F49" s="411"/>
      <c r="G49" s="114"/>
      <c r="H49" s="268"/>
      <c r="I49" s="100">
        <f t="shared" si="4"/>
        <v>0</v>
      </c>
      <c r="J49" s="93"/>
      <c r="K49" s="74"/>
      <c r="L49" s="98"/>
    </row>
    <row r="50" spans="1:12" x14ac:dyDescent="0.4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27"/>
      <c r="F50" s="411"/>
      <c r="G50" s="114"/>
      <c r="H50" s="268"/>
      <c r="I50" s="100">
        <f t="shared" si="4"/>
        <v>0</v>
      </c>
      <c r="J50" s="93"/>
      <c r="K50" s="74"/>
      <c r="L50" s="98"/>
    </row>
    <row r="51" spans="1:12" x14ac:dyDescent="0.4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27"/>
      <c r="F51" s="411"/>
      <c r="G51" s="114"/>
      <c r="H51" s="268"/>
      <c r="I51" s="100">
        <f t="shared" si="4"/>
        <v>0</v>
      </c>
      <c r="J51" s="93"/>
      <c r="K51" s="74"/>
      <c r="L51" s="98"/>
    </row>
    <row r="52" spans="1:12" x14ac:dyDescent="0.4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27"/>
      <c r="F52" s="411"/>
      <c r="G52" s="114"/>
      <c r="H52" s="268"/>
      <c r="I52" s="100">
        <f t="shared" si="4"/>
        <v>0</v>
      </c>
      <c r="J52" s="93"/>
      <c r="K52" s="74"/>
      <c r="L52" s="98"/>
    </row>
    <row r="53" spans="1:12" x14ac:dyDescent="0.4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27"/>
      <c r="F53" s="411"/>
      <c r="G53" s="114"/>
      <c r="H53" s="268"/>
      <c r="I53" s="100">
        <f t="shared" si="4"/>
        <v>0</v>
      </c>
      <c r="J53" s="93"/>
      <c r="K53" s="74"/>
      <c r="L53" s="98"/>
    </row>
    <row r="54" spans="1:12" x14ac:dyDescent="0.4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27"/>
      <c r="F54" s="411"/>
      <c r="G54" s="114"/>
      <c r="H54" s="268"/>
      <c r="I54" s="100">
        <f t="shared" si="4"/>
        <v>0</v>
      </c>
      <c r="J54" s="93"/>
      <c r="K54" s="74"/>
      <c r="L54" s="98"/>
    </row>
    <row r="55" spans="1:12" x14ac:dyDescent="0.4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27"/>
      <c r="F55" s="411"/>
      <c r="G55" s="114"/>
      <c r="H55" s="268"/>
      <c r="I55" s="100">
        <f t="shared" si="4"/>
        <v>0</v>
      </c>
      <c r="J55" s="93"/>
      <c r="K55" s="74"/>
      <c r="L55" s="98"/>
    </row>
    <row r="56" spans="1:12" x14ac:dyDescent="0.4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27"/>
      <c r="F56" s="411"/>
      <c r="G56" s="114"/>
      <c r="H56" s="268"/>
      <c r="I56" s="100">
        <f t="shared" si="4"/>
        <v>0</v>
      </c>
      <c r="J56" s="93"/>
      <c r="K56" s="74"/>
      <c r="L56" s="98"/>
    </row>
    <row r="57" spans="1:12" x14ac:dyDescent="0.4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27"/>
      <c r="F57" s="411"/>
      <c r="G57" s="114"/>
      <c r="H57" s="268"/>
      <c r="I57" s="100">
        <f t="shared" si="4"/>
        <v>0</v>
      </c>
      <c r="J57" s="93"/>
      <c r="K57" s="74"/>
      <c r="L57" s="98"/>
    </row>
    <row r="58" spans="1:12" x14ac:dyDescent="0.4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27"/>
      <c r="F58" s="411"/>
      <c r="G58" s="114"/>
      <c r="H58" s="268"/>
      <c r="I58" s="100">
        <f t="shared" si="4"/>
        <v>0</v>
      </c>
      <c r="J58" s="93"/>
      <c r="K58" s="74"/>
      <c r="L58" s="98"/>
    </row>
    <row r="59" spans="1:12" x14ac:dyDescent="0.4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27"/>
      <c r="F59" s="411"/>
      <c r="G59" s="114"/>
      <c r="H59" s="268"/>
      <c r="I59" s="100">
        <f t="shared" si="4"/>
        <v>0</v>
      </c>
      <c r="J59" s="93"/>
      <c r="K59" s="74"/>
      <c r="L59" s="98"/>
    </row>
    <row r="60" spans="1:12" x14ac:dyDescent="0.4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27"/>
      <c r="F60" s="411"/>
      <c r="G60" s="114"/>
      <c r="H60" s="268"/>
      <c r="I60" s="100">
        <f t="shared" si="4"/>
        <v>0</v>
      </c>
      <c r="J60" s="93"/>
      <c r="K60" s="74"/>
      <c r="L60" s="98"/>
    </row>
    <row r="61" spans="1:12" x14ac:dyDescent="0.4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27"/>
      <c r="F61" s="411"/>
      <c r="G61" s="114"/>
      <c r="H61" s="268"/>
      <c r="I61" s="100">
        <f t="shared" si="4"/>
        <v>0</v>
      </c>
      <c r="J61" s="93"/>
      <c r="K61" s="74"/>
      <c r="L61" s="98"/>
    </row>
    <row r="62" spans="1:12" x14ac:dyDescent="0.4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27"/>
      <c r="F62" s="411"/>
      <c r="G62" s="119"/>
      <c r="H62" s="268"/>
      <c r="I62" s="100">
        <f t="shared" si="4"/>
        <v>0</v>
      </c>
      <c r="J62" s="118"/>
      <c r="K62" s="74"/>
      <c r="L62" s="98"/>
    </row>
    <row r="63" spans="1:12" x14ac:dyDescent="0.4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27"/>
      <c r="F63" s="411"/>
      <c r="G63" s="114"/>
      <c r="H63" s="268"/>
      <c r="I63" s="100">
        <f t="shared" si="4"/>
        <v>0</v>
      </c>
      <c r="J63" s="118"/>
      <c r="K63" s="74"/>
      <c r="L63" s="98"/>
    </row>
    <row r="64" spans="1:12" x14ac:dyDescent="0.4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27"/>
      <c r="F64" s="411"/>
      <c r="G64" s="114"/>
      <c r="H64" s="268"/>
      <c r="I64" s="100">
        <f t="shared" si="4"/>
        <v>0</v>
      </c>
      <c r="J64" s="118"/>
      <c r="K64" s="74"/>
      <c r="L64" s="98"/>
    </row>
    <row r="65" spans="1:12" x14ac:dyDescent="0.4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27"/>
      <c r="F65" s="411"/>
      <c r="G65" s="114"/>
      <c r="H65" s="268"/>
      <c r="I65" s="100">
        <f t="shared" si="4"/>
        <v>0</v>
      </c>
      <c r="J65" s="118"/>
      <c r="K65" s="74"/>
      <c r="L65" s="98"/>
    </row>
    <row r="66" spans="1:12" x14ac:dyDescent="0.4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27"/>
      <c r="F66" s="411"/>
      <c r="G66" s="114"/>
      <c r="H66" s="268"/>
      <c r="I66" s="100">
        <f t="shared" si="4"/>
        <v>0</v>
      </c>
      <c r="J66" s="118"/>
      <c r="K66" s="74"/>
      <c r="L66" s="98"/>
    </row>
    <row r="67" spans="1:12" x14ac:dyDescent="0.4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27"/>
      <c r="F67" s="411"/>
      <c r="G67" s="114"/>
      <c r="H67" s="268"/>
      <c r="I67" s="100">
        <f t="shared" si="4"/>
        <v>0</v>
      </c>
      <c r="J67" s="118"/>
      <c r="K67" s="74"/>
      <c r="L67" s="98"/>
    </row>
    <row r="68" spans="1:12" x14ac:dyDescent="0.4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27"/>
      <c r="F68" s="411"/>
      <c r="G68" s="114"/>
      <c r="H68" s="268"/>
      <c r="I68" s="100">
        <f t="shared" si="4"/>
        <v>0</v>
      </c>
      <c r="J68" s="118"/>
      <c r="K68" s="74"/>
      <c r="L68" s="98"/>
    </row>
    <row r="69" spans="1:12" x14ac:dyDescent="0.4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27"/>
      <c r="F69" s="411"/>
      <c r="G69" s="114"/>
      <c r="H69" s="268"/>
      <c r="I69" s="100">
        <f t="shared" si="4"/>
        <v>0</v>
      </c>
      <c r="J69" s="118"/>
      <c r="K69" s="74"/>
      <c r="L69" s="98"/>
    </row>
    <row r="70" spans="1:12" x14ac:dyDescent="0.4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27"/>
      <c r="F70" s="411"/>
      <c r="G70" s="114"/>
      <c r="H70" s="268"/>
      <c r="I70" s="100">
        <f t="shared" si="4"/>
        <v>0</v>
      </c>
      <c r="J70" s="118"/>
      <c r="K70" s="74"/>
      <c r="L70" s="98"/>
    </row>
    <row r="71" spans="1:12" x14ac:dyDescent="0.4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27"/>
      <c r="F71" s="411"/>
      <c r="G71" s="114"/>
      <c r="H71" s="268"/>
      <c r="I71" s="100">
        <f t="shared" si="4"/>
        <v>0</v>
      </c>
      <c r="J71" s="93"/>
      <c r="K71" s="74"/>
      <c r="L71" s="98"/>
    </row>
    <row r="72" spans="1:12" x14ac:dyDescent="0.4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27"/>
      <c r="F72" s="411"/>
      <c r="G72" s="114"/>
      <c r="H72" s="268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 x14ac:dyDescent="0.4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27"/>
      <c r="F73" s="411"/>
      <c r="G73" s="114"/>
      <c r="H73" s="268"/>
      <c r="I73" s="100">
        <f t="shared" si="9"/>
        <v>0</v>
      </c>
      <c r="J73" s="93"/>
      <c r="K73" s="74"/>
      <c r="L73" s="98"/>
    </row>
    <row r="74" spans="1:12" x14ac:dyDescent="0.4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27"/>
      <c r="F74" s="411"/>
      <c r="G74" s="114"/>
      <c r="H74" s="268"/>
      <c r="I74" s="100">
        <f t="shared" si="9"/>
        <v>0</v>
      </c>
      <c r="J74" s="93"/>
      <c r="K74" s="74"/>
      <c r="L74" s="98"/>
    </row>
    <row r="75" spans="1:12" x14ac:dyDescent="0.4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27"/>
      <c r="F75" s="411"/>
      <c r="G75" s="114"/>
      <c r="H75" s="268"/>
      <c r="I75" s="100">
        <f t="shared" si="9"/>
        <v>0</v>
      </c>
      <c r="J75" s="93"/>
      <c r="K75" s="74"/>
      <c r="L75" s="98"/>
    </row>
    <row r="76" spans="1:12" x14ac:dyDescent="0.4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27"/>
      <c r="F76" s="411"/>
      <c r="G76" s="114"/>
      <c r="H76" s="268"/>
      <c r="I76" s="100">
        <f t="shared" si="9"/>
        <v>0</v>
      </c>
      <c r="J76" s="93"/>
      <c r="K76" s="74"/>
      <c r="L76" s="98"/>
    </row>
    <row r="77" spans="1:12" x14ac:dyDescent="0.4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27"/>
      <c r="F77" s="411"/>
      <c r="G77" s="114"/>
      <c r="H77" s="268"/>
      <c r="I77" s="100">
        <f t="shared" si="9"/>
        <v>0</v>
      </c>
      <c r="J77" s="93"/>
      <c r="K77" s="74"/>
      <c r="L77" s="98"/>
    </row>
    <row r="78" spans="1:12" x14ac:dyDescent="0.4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27"/>
      <c r="F78" s="411"/>
      <c r="G78" s="114"/>
      <c r="H78" s="268"/>
      <c r="I78" s="100">
        <f t="shared" si="9"/>
        <v>0</v>
      </c>
      <c r="J78" s="93"/>
      <c r="K78" s="74"/>
      <c r="L78" s="98"/>
    </row>
    <row r="79" spans="1:12" x14ac:dyDescent="0.4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27"/>
      <c r="F79" s="411"/>
      <c r="G79" s="114"/>
      <c r="H79" s="268"/>
      <c r="I79" s="100">
        <f t="shared" si="9"/>
        <v>0</v>
      </c>
      <c r="J79" s="93"/>
      <c r="K79" s="74"/>
      <c r="L79" s="98"/>
    </row>
    <row r="80" spans="1:12" x14ac:dyDescent="0.4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27"/>
      <c r="F80" s="411"/>
      <c r="G80" s="114"/>
      <c r="H80" s="268"/>
      <c r="I80" s="100">
        <f t="shared" si="9"/>
        <v>0</v>
      </c>
      <c r="J80" s="93"/>
      <c r="K80" s="74"/>
      <c r="L80" s="98"/>
    </row>
    <row r="81" spans="1:12" x14ac:dyDescent="0.4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27"/>
      <c r="F81" s="411"/>
      <c r="G81" s="114"/>
      <c r="H81" s="268"/>
      <c r="I81" s="100">
        <f t="shared" si="9"/>
        <v>0</v>
      </c>
      <c r="J81" s="93"/>
      <c r="K81" s="74"/>
      <c r="L81" s="98"/>
    </row>
    <row r="82" spans="1:12" x14ac:dyDescent="0.4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27"/>
      <c r="F82" s="411"/>
      <c r="G82" s="114"/>
      <c r="H82" s="268"/>
      <c r="I82" s="100">
        <f t="shared" si="9"/>
        <v>0</v>
      </c>
      <c r="J82" s="93"/>
      <c r="K82" s="74"/>
      <c r="L82" s="98"/>
    </row>
    <row r="83" spans="1:12" x14ac:dyDescent="0.4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27"/>
      <c r="F83" s="411"/>
      <c r="G83" s="114"/>
      <c r="H83" s="268"/>
      <c r="I83" s="100">
        <f t="shared" si="9"/>
        <v>0</v>
      </c>
      <c r="J83" s="93"/>
      <c r="K83" s="74"/>
      <c r="L83" s="98"/>
    </row>
    <row r="84" spans="1:12" x14ac:dyDescent="0.4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27"/>
      <c r="F84" s="411"/>
      <c r="G84" s="114"/>
      <c r="H84" s="268"/>
      <c r="I84" s="100">
        <f t="shared" si="9"/>
        <v>0</v>
      </c>
      <c r="J84" s="93"/>
      <c r="K84" s="74"/>
      <c r="L84" s="98"/>
    </row>
    <row r="85" spans="1:12" x14ac:dyDescent="0.4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27"/>
      <c r="F85" s="411"/>
      <c r="G85" s="114"/>
      <c r="H85" s="268"/>
      <c r="I85" s="100">
        <f t="shared" si="9"/>
        <v>0</v>
      </c>
      <c r="J85" s="93"/>
      <c r="K85" s="74"/>
      <c r="L85" s="98"/>
    </row>
    <row r="86" spans="1:12" x14ac:dyDescent="0.4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27"/>
      <c r="F86" s="411"/>
      <c r="G86" s="114"/>
      <c r="H86" s="268"/>
      <c r="I86" s="100">
        <f t="shared" si="9"/>
        <v>0</v>
      </c>
      <c r="J86" s="93"/>
      <c r="K86" s="74"/>
      <c r="L86" s="98"/>
    </row>
    <row r="87" spans="1:12" x14ac:dyDescent="0.4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27"/>
      <c r="F87" s="411"/>
      <c r="G87" s="114"/>
      <c r="H87" s="268"/>
      <c r="I87" s="100">
        <f t="shared" si="9"/>
        <v>0</v>
      </c>
      <c r="J87" s="93"/>
      <c r="K87" s="74"/>
      <c r="L87" s="98"/>
    </row>
    <row r="88" spans="1:12" x14ac:dyDescent="0.4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27"/>
      <c r="F88" s="411"/>
      <c r="G88" s="114"/>
      <c r="H88" s="268"/>
      <c r="I88" s="100">
        <f t="shared" si="9"/>
        <v>0</v>
      </c>
      <c r="J88" s="93"/>
      <c r="K88" s="74"/>
      <c r="L88" s="98"/>
    </row>
    <row r="89" spans="1:12" x14ac:dyDescent="0.4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27"/>
      <c r="F89" s="411"/>
      <c r="G89" s="114"/>
      <c r="H89" s="268"/>
      <c r="I89" s="100">
        <f t="shared" si="9"/>
        <v>0</v>
      </c>
      <c r="J89" s="93"/>
      <c r="K89" s="74"/>
      <c r="L89" s="98"/>
    </row>
    <row r="90" spans="1:12" x14ac:dyDescent="0.4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27"/>
      <c r="F90" s="411"/>
      <c r="G90" s="114"/>
      <c r="H90" s="268"/>
      <c r="I90" s="100">
        <f t="shared" si="9"/>
        <v>0</v>
      </c>
      <c r="J90" s="93"/>
      <c r="K90" s="74"/>
      <c r="L90" s="98"/>
    </row>
    <row r="91" spans="1:12" x14ac:dyDescent="0.4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27"/>
      <c r="F91" s="411"/>
      <c r="G91" s="114"/>
      <c r="H91" s="268"/>
      <c r="I91" s="100">
        <f t="shared" si="9"/>
        <v>0</v>
      </c>
      <c r="J91" s="93"/>
      <c r="K91" s="74"/>
      <c r="L91" s="98"/>
    </row>
    <row r="92" spans="1:12" x14ac:dyDescent="0.4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27"/>
      <c r="F92" s="411"/>
      <c r="G92" s="114"/>
      <c r="H92" s="268"/>
      <c r="I92" s="100">
        <f t="shared" si="9"/>
        <v>0</v>
      </c>
      <c r="J92" s="93"/>
      <c r="K92" s="74"/>
      <c r="L92" s="98"/>
    </row>
    <row r="93" spans="1:12" x14ac:dyDescent="0.4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27"/>
      <c r="F93" s="411"/>
      <c r="G93" s="114"/>
      <c r="H93" s="268"/>
      <c r="I93" s="100">
        <f t="shared" si="9"/>
        <v>0</v>
      </c>
      <c r="J93" s="93"/>
      <c r="K93" s="74"/>
      <c r="L93" s="98"/>
    </row>
    <row r="94" spans="1:12" x14ac:dyDescent="0.4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27"/>
      <c r="F94" s="411"/>
      <c r="G94" s="114"/>
      <c r="H94" s="268"/>
      <c r="I94" s="100">
        <f t="shared" si="9"/>
        <v>0</v>
      </c>
      <c r="J94" s="93"/>
      <c r="K94" s="74"/>
      <c r="L94" s="98"/>
    </row>
    <row r="95" spans="1:12" x14ac:dyDescent="0.4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27"/>
      <c r="F95" s="411"/>
      <c r="G95" s="114"/>
      <c r="H95" s="268"/>
      <c r="I95" s="100">
        <f t="shared" si="9"/>
        <v>0</v>
      </c>
      <c r="J95" s="93"/>
      <c r="K95" s="74"/>
      <c r="L95" s="98"/>
    </row>
    <row r="96" spans="1:12" x14ac:dyDescent="0.4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27"/>
      <c r="F96" s="411"/>
      <c r="G96" s="114"/>
      <c r="H96" s="268"/>
      <c r="I96" s="100">
        <f t="shared" si="9"/>
        <v>0</v>
      </c>
      <c r="J96" s="93"/>
      <c r="K96" s="74"/>
      <c r="L96" s="98"/>
    </row>
    <row r="97" spans="1:12" x14ac:dyDescent="0.4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27"/>
      <c r="F97" s="411"/>
      <c r="G97" s="114"/>
      <c r="H97" s="268"/>
      <c r="I97" s="100">
        <f t="shared" si="9"/>
        <v>0</v>
      </c>
      <c r="J97" s="93"/>
      <c r="K97" s="74"/>
      <c r="L97" s="98"/>
    </row>
    <row r="98" spans="1:12" x14ac:dyDescent="0.4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27"/>
      <c r="F98" s="411"/>
      <c r="G98" s="114"/>
      <c r="H98" s="268"/>
      <c r="I98" s="100">
        <f t="shared" si="9"/>
        <v>0</v>
      </c>
      <c r="J98" s="93"/>
      <c r="K98" s="74"/>
      <c r="L98" s="98"/>
    </row>
    <row r="99" spans="1:12" x14ac:dyDescent="0.4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27"/>
      <c r="F99" s="411"/>
      <c r="G99" s="114"/>
      <c r="H99" s="268"/>
      <c r="I99" s="100">
        <f t="shared" si="9"/>
        <v>0</v>
      </c>
      <c r="J99" s="93"/>
      <c r="K99" s="74"/>
      <c r="L99" s="98"/>
    </row>
    <row r="100" spans="1:12" x14ac:dyDescent="0.4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27"/>
      <c r="F100" s="411"/>
      <c r="G100" s="114"/>
      <c r="H100" s="268"/>
      <c r="I100" s="100">
        <f t="shared" si="9"/>
        <v>0</v>
      </c>
      <c r="J100" s="93"/>
      <c r="K100" s="74"/>
      <c r="L100" s="98"/>
    </row>
    <row r="101" spans="1:12" x14ac:dyDescent="0.4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27"/>
      <c r="F101" s="411"/>
      <c r="G101" s="114"/>
      <c r="H101" s="268"/>
      <c r="I101" s="100">
        <f t="shared" si="9"/>
        <v>0</v>
      </c>
      <c r="J101" s="93"/>
      <c r="K101" s="74"/>
      <c r="L101" s="98"/>
    </row>
    <row r="102" spans="1:12" x14ac:dyDescent="0.4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27"/>
      <c r="F102" s="411"/>
      <c r="G102" s="114"/>
      <c r="H102" s="268"/>
      <c r="I102" s="100">
        <f t="shared" si="9"/>
        <v>0</v>
      </c>
      <c r="J102" s="93"/>
      <c r="K102" s="74"/>
      <c r="L102" s="98"/>
    </row>
    <row r="103" spans="1:12" x14ac:dyDescent="0.4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27"/>
      <c r="F103" s="411"/>
      <c r="G103" s="114"/>
      <c r="H103" s="268"/>
      <c r="I103" s="100">
        <f t="shared" si="9"/>
        <v>0</v>
      </c>
      <c r="J103" s="93"/>
      <c r="K103" s="74"/>
      <c r="L103" s="98"/>
    </row>
    <row r="104" spans="1:12" x14ac:dyDescent="0.4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27"/>
      <c r="F104" s="411"/>
      <c r="G104" s="114"/>
      <c r="H104" s="268"/>
      <c r="I104" s="100">
        <f t="shared" si="9"/>
        <v>0</v>
      </c>
      <c r="J104" s="93"/>
      <c r="K104" s="74"/>
      <c r="L104" s="98"/>
    </row>
    <row r="105" spans="1:12" x14ac:dyDescent="0.4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27"/>
      <c r="F105" s="411"/>
      <c r="G105" s="114"/>
      <c r="H105" s="268"/>
      <c r="I105" s="100">
        <f t="shared" si="9"/>
        <v>0</v>
      </c>
      <c r="J105" s="93"/>
      <c r="K105" s="74"/>
      <c r="L105" s="98"/>
    </row>
    <row r="106" spans="1:12" x14ac:dyDescent="0.4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27"/>
      <c r="F106" s="411"/>
      <c r="G106" s="114"/>
      <c r="H106" s="268"/>
      <c r="I106" s="100">
        <f t="shared" si="9"/>
        <v>0</v>
      </c>
      <c r="J106" s="93"/>
      <c r="K106" s="74"/>
      <c r="L106" s="98"/>
    </row>
    <row r="107" spans="1:12" x14ac:dyDescent="0.4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27"/>
      <c r="F107" s="411"/>
      <c r="G107" s="114"/>
      <c r="H107" s="268"/>
      <c r="I107" s="100">
        <f t="shared" si="9"/>
        <v>0</v>
      </c>
      <c r="J107" s="93"/>
      <c r="K107" s="74"/>
      <c r="L107" s="98"/>
    </row>
    <row r="108" spans="1:12" x14ac:dyDescent="0.4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27"/>
      <c r="F108" s="411"/>
      <c r="G108" s="114"/>
      <c r="H108" s="268"/>
      <c r="I108" s="100">
        <f t="shared" si="9"/>
        <v>0</v>
      </c>
      <c r="J108" s="93"/>
      <c r="K108" s="74"/>
      <c r="L108" s="98"/>
    </row>
    <row r="109" spans="1:12" x14ac:dyDescent="0.4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27"/>
      <c r="F109" s="411"/>
      <c r="G109" s="114"/>
      <c r="H109" s="268"/>
      <c r="I109" s="100">
        <f t="shared" si="9"/>
        <v>0</v>
      </c>
      <c r="J109" s="93"/>
      <c r="K109" s="74"/>
      <c r="L109" s="98"/>
    </row>
    <row r="110" spans="1:12" x14ac:dyDescent="0.4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27"/>
      <c r="F110" s="411"/>
      <c r="G110" s="114"/>
      <c r="H110" s="268"/>
      <c r="I110" s="100">
        <f t="shared" si="9"/>
        <v>0</v>
      </c>
      <c r="J110" s="93"/>
      <c r="K110" s="74"/>
      <c r="L110" s="98"/>
    </row>
    <row r="111" spans="1:12" x14ac:dyDescent="0.4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27"/>
      <c r="F111" s="411"/>
      <c r="G111" s="114"/>
      <c r="H111" s="268"/>
      <c r="I111" s="100">
        <f t="shared" si="9"/>
        <v>0</v>
      </c>
      <c r="J111" s="93"/>
      <c r="K111" s="74"/>
      <c r="L111" s="98"/>
    </row>
    <row r="112" spans="1:12" x14ac:dyDescent="0.4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27"/>
      <c r="F112" s="411"/>
      <c r="G112" s="114"/>
      <c r="H112" s="268"/>
      <c r="I112" s="100">
        <f t="shared" si="9"/>
        <v>0</v>
      </c>
      <c r="J112" s="93"/>
      <c r="K112" s="74"/>
      <c r="L112" s="98"/>
    </row>
    <row r="113" spans="1:12" x14ac:dyDescent="0.4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27"/>
      <c r="F113" s="411"/>
      <c r="G113" s="114"/>
      <c r="H113" s="268"/>
      <c r="I113" s="100">
        <f t="shared" si="9"/>
        <v>0</v>
      </c>
      <c r="J113" s="93"/>
      <c r="K113" s="74"/>
      <c r="L113" s="98"/>
    </row>
    <row r="114" spans="1:12" x14ac:dyDescent="0.4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27"/>
      <c r="F114" s="411"/>
      <c r="G114" s="114"/>
      <c r="H114" s="268"/>
      <c r="I114" s="100">
        <f t="shared" si="9"/>
        <v>0</v>
      </c>
      <c r="J114" s="93"/>
      <c r="K114" s="74"/>
      <c r="L114" s="98"/>
    </row>
    <row r="115" spans="1:12" x14ac:dyDescent="0.4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27"/>
      <c r="F115" s="411"/>
      <c r="G115" s="114"/>
      <c r="H115" s="268"/>
      <c r="I115" s="100">
        <f t="shared" si="9"/>
        <v>0</v>
      </c>
      <c r="J115" s="93"/>
      <c r="K115" s="74"/>
      <c r="L115" s="98"/>
    </row>
    <row r="116" spans="1:12" x14ac:dyDescent="0.4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27"/>
      <c r="F116" s="411"/>
      <c r="G116" s="114"/>
      <c r="H116" s="268"/>
      <c r="I116" s="100">
        <f t="shared" si="9"/>
        <v>0</v>
      </c>
      <c r="J116" s="93"/>
      <c r="K116" s="74"/>
      <c r="L116" s="98"/>
    </row>
    <row r="117" spans="1:12" x14ac:dyDescent="0.4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27"/>
      <c r="F117" s="411"/>
      <c r="G117" s="114"/>
      <c r="H117" s="268"/>
      <c r="I117" s="100">
        <f t="shared" si="9"/>
        <v>0</v>
      </c>
      <c r="J117" s="93"/>
      <c r="K117" s="74"/>
      <c r="L117" s="98"/>
    </row>
    <row r="118" spans="1:12" x14ac:dyDescent="0.4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27"/>
      <c r="F118" s="411"/>
      <c r="G118" s="114"/>
      <c r="H118" s="268"/>
      <c r="I118" s="100">
        <f t="shared" si="9"/>
        <v>0</v>
      </c>
      <c r="J118" s="93"/>
      <c r="K118" s="74"/>
      <c r="L118" s="98"/>
    </row>
    <row r="119" spans="1:12" x14ac:dyDescent="0.4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27"/>
      <c r="F119" s="411"/>
      <c r="G119" s="114"/>
      <c r="H119" s="268"/>
      <c r="I119" s="100">
        <f t="shared" si="9"/>
        <v>0</v>
      </c>
      <c r="J119" s="93"/>
      <c r="K119" s="74"/>
      <c r="L119" s="98"/>
    </row>
    <row r="120" spans="1:12" x14ac:dyDescent="0.4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27"/>
      <c r="F120" s="411"/>
      <c r="G120" s="114"/>
      <c r="H120" s="268"/>
      <c r="I120" s="100">
        <f t="shared" si="9"/>
        <v>0</v>
      </c>
      <c r="J120" s="93"/>
      <c r="K120" s="74"/>
      <c r="L120" s="98"/>
    </row>
    <row r="121" spans="1:12" x14ac:dyDescent="0.4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27"/>
      <c r="F121" s="411"/>
      <c r="G121" s="114"/>
      <c r="H121" s="268"/>
      <c r="I121" s="100">
        <f t="shared" si="9"/>
        <v>0</v>
      </c>
      <c r="J121" s="93"/>
      <c r="K121" s="74"/>
      <c r="L121" s="98"/>
    </row>
    <row r="122" spans="1:12" x14ac:dyDescent="0.4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27"/>
      <c r="F122" s="411"/>
      <c r="G122" s="114"/>
      <c r="H122" s="268"/>
      <c r="I122" s="100">
        <f t="shared" si="9"/>
        <v>0</v>
      </c>
      <c r="J122" s="93"/>
      <c r="K122" s="74"/>
      <c r="L122" s="98"/>
    </row>
    <row r="123" spans="1:12" x14ac:dyDescent="0.4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27"/>
      <c r="F123" s="411"/>
      <c r="G123" s="114"/>
      <c r="H123" s="268"/>
      <c r="I123" s="100">
        <f t="shared" si="9"/>
        <v>0</v>
      </c>
      <c r="J123" s="93"/>
      <c r="K123" s="74"/>
      <c r="L123" s="98"/>
    </row>
    <row r="124" spans="1:12" x14ac:dyDescent="0.4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27"/>
      <c r="F124" s="411"/>
      <c r="G124" s="114"/>
      <c r="H124" s="268"/>
      <c r="I124" s="100">
        <f t="shared" si="9"/>
        <v>0</v>
      </c>
      <c r="J124" s="93"/>
      <c r="K124" s="74"/>
      <c r="L124" s="98"/>
    </row>
    <row r="125" spans="1:12" x14ac:dyDescent="0.4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27"/>
      <c r="F125" s="411"/>
      <c r="G125" s="114"/>
      <c r="H125" s="268"/>
      <c r="I125" s="100">
        <f t="shared" si="9"/>
        <v>0</v>
      </c>
      <c r="J125" s="93"/>
      <c r="K125" s="74"/>
      <c r="L125" s="98"/>
    </row>
    <row r="126" spans="1:12" x14ac:dyDescent="0.4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27"/>
      <c r="F126" s="411"/>
      <c r="G126" s="114"/>
      <c r="H126" s="268"/>
      <c r="I126" s="100">
        <f t="shared" si="9"/>
        <v>0</v>
      </c>
      <c r="J126" s="93"/>
      <c r="K126" s="74"/>
      <c r="L126" s="98"/>
    </row>
    <row r="127" spans="1:12" x14ac:dyDescent="0.4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27"/>
      <c r="F127" s="411"/>
      <c r="G127" s="114"/>
      <c r="H127" s="268"/>
      <c r="I127" s="100">
        <f t="shared" si="9"/>
        <v>0</v>
      </c>
      <c r="J127" s="93"/>
      <c r="K127" s="74"/>
      <c r="L127" s="98"/>
    </row>
    <row r="128" spans="1:12" x14ac:dyDescent="0.4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27"/>
      <c r="F128" s="411"/>
      <c r="G128" s="114"/>
      <c r="H128" s="268"/>
      <c r="I128" s="100">
        <f t="shared" si="9"/>
        <v>0</v>
      </c>
      <c r="J128" s="93"/>
      <c r="K128" s="74"/>
      <c r="L128" s="98"/>
    </row>
    <row r="129" spans="1:12" x14ac:dyDescent="0.4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27"/>
      <c r="F129" s="411"/>
      <c r="G129" s="114"/>
      <c r="H129" s="268"/>
      <c r="I129" s="100">
        <f t="shared" si="9"/>
        <v>0</v>
      </c>
      <c r="J129" s="93"/>
      <c r="K129" s="74"/>
      <c r="L129" s="98"/>
    </row>
    <row r="130" spans="1:12" x14ac:dyDescent="0.4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27"/>
      <c r="F130" s="411"/>
      <c r="G130" s="114"/>
      <c r="H130" s="268"/>
      <c r="I130" s="100">
        <f t="shared" si="9"/>
        <v>0</v>
      </c>
      <c r="J130" s="93"/>
      <c r="K130" s="74"/>
      <c r="L130" s="98"/>
    </row>
    <row r="131" spans="1:12" x14ac:dyDescent="0.4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27"/>
      <c r="F131" s="411"/>
      <c r="G131" s="114"/>
      <c r="H131" s="268"/>
      <c r="I131" s="100">
        <f t="shared" si="9"/>
        <v>0</v>
      </c>
      <c r="J131" s="93"/>
      <c r="K131" s="74"/>
      <c r="L131" s="98"/>
    </row>
    <row r="132" spans="1:12" x14ac:dyDescent="0.4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27"/>
      <c r="F132" s="411"/>
      <c r="G132" s="114"/>
      <c r="H132" s="268"/>
      <c r="I132" s="100">
        <f t="shared" si="9"/>
        <v>0</v>
      </c>
      <c r="J132" s="93"/>
      <c r="K132" s="74"/>
      <c r="L132" s="98"/>
    </row>
    <row r="133" spans="1:12" x14ac:dyDescent="0.4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27"/>
      <c r="F133" s="411"/>
      <c r="G133" s="114"/>
      <c r="H133" s="268"/>
      <c r="I133" s="100">
        <f t="shared" si="9"/>
        <v>0</v>
      </c>
      <c r="J133" s="93"/>
      <c r="K133" s="74"/>
      <c r="L133" s="98"/>
    </row>
    <row r="134" spans="1:12" x14ac:dyDescent="0.4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27"/>
      <c r="F134" s="411"/>
      <c r="G134" s="114"/>
      <c r="H134" s="268"/>
      <c r="I134" s="100">
        <f t="shared" si="9"/>
        <v>0</v>
      </c>
      <c r="J134" s="93"/>
      <c r="K134" s="74"/>
      <c r="L134" s="98"/>
    </row>
    <row r="135" spans="1:12" x14ac:dyDescent="0.4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27"/>
      <c r="F135" s="411"/>
      <c r="G135" s="114"/>
      <c r="H135" s="268"/>
      <c r="I135" s="100">
        <f t="shared" si="9"/>
        <v>0</v>
      </c>
      <c r="J135" s="93"/>
      <c r="K135" s="74"/>
      <c r="L135" s="98"/>
    </row>
    <row r="136" spans="1:12" x14ac:dyDescent="0.4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27"/>
      <c r="F136" s="411"/>
      <c r="G136" s="114"/>
      <c r="H136" s="268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 x14ac:dyDescent="0.4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27"/>
      <c r="F137" s="411"/>
      <c r="G137" s="114"/>
      <c r="H137" s="268"/>
      <c r="I137" s="100">
        <f t="shared" si="16"/>
        <v>0</v>
      </c>
      <c r="J137" s="93"/>
      <c r="K137" s="74"/>
      <c r="L137" s="98"/>
    </row>
    <row r="138" spans="1:12" x14ac:dyDescent="0.4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27"/>
      <c r="F138" s="411"/>
      <c r="G138" s="114"/>
      <c r="H138" s="268"/>
      <c r="I138" s="100">
        <f t="shared" si="16"/>
        <v>0</v>
      </c>
      <c r="J138" s="93"/>
      <c r="K138" s="74"/>
      <c r="L138" s="98"/>
    </row>
    <row r="139" spans="1:12" x14ac:dyDescent="0.4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27"/>
      <c r="F139" s="411"/>
      <c r="G139" s="114"/>
      <c r="H139" s="268"/>
      <c r="I139" s="100">
        <f t="shared" si="16"/>
        <v>0</v>
      </c>
      <c r="J139" s="93"/>
      <c r="K139" s="74"/>
      <c r="L139" s="98"/>
    </row>
    <row r="140" spans="1:12" x14ac:dyDescent="0.4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27"/>
      <c r="F140" s="411"/>
      <c r="G140" s="114"/>
      <c r="H140" s="268"/>
      <c r="I140" s="100">
        <f t="shared" si="16"/>
        <v>0</v>
      </c>
      <c r="J140" s="93"/>
      <c r="K140" s="74"/>
      <c r="L140" s="98"/>
    </row>
    <row r="141" spans="1:12" x14ac:dyDescent="0.4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27"/>
      <c r="F141" s="411"/>
      <c r="G141" s="114"/>
      <c r="H141" s="268"/>
      <c r="I141" s="100">
        <f t="shared" si="16"/>
        <v>0</v>
      </c>
      <c r="J141" s="93"/>
      <c r="K141" s="74"/>
      <c r="L141" s="98"/>
    </row>
    <row r="142" spans="1:12" x14ac:dyDescent="0.4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27"/>
      <c r="F142" s="411"/>
      <c r="G142" s="114"/>
      <c r="H142" s="268"/>
      <c r="I142" s="100">
        <f t="shared" si="16"/>
        <v>0</v>
      </c>
      <c r="J142" s="93"/>
      <c r="K142" s="74"/>
      <c r="L142" s="98"/>
    </row>
    <row r="143" spans="1:12" x14ac:dyDescent="0.4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27"/>
      <c r="F143" s="411"/>
      <c r="G143" s="114"/>
      <c r="H143" s="268"/>
      <c r="I143" s="100">
        <f t="shared" si="16"/>
        <v>0</v>
      </c>
      <c r="J143" s="93"/>
      <c r="K143" s="74"/>
      <c r="L143" s="98"/>
    </row>
    <row r="144" spans="1:12" x14ac:dyDescent="0.4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27"/>
      <c r="F144" s="411"/>
      <c r="G144" s="114"/>
      <c r="H144" s="268"/>
      <c r="I144" s="100">
        <f t="shared" si="16"/>
        <v>0</v>
      </c>
      <c r="J144" s="93"/>
      <c r="K144" s="74"/>
      <c r="L144" s="98"/>
    </row>
    <row r="145" spans="1:12" x14ac:dyDescent="0.4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27"/>
      <c r="F145" s="411"/>
      <c r="G145" s="114"/>
      <c r="H145" s="268"/>
      <c r="I145" s="100">
        <f t="shared" si="16"/>
        <v>0</v>
      </c>
      <c r="J145" s="93"/>
      <c r="K145" s="74"/>
      <c r="L145" s="98"/>
    </row>
    <row r="146" spans="1:12" x14ac:dyDescent="0.4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27"/>
      <c r="F146" s="411"/>
      <c r="G146" s="114"/>
      <c r="H146" s="268"/>
      <c r="I146" s="100">
        <f t="shared" si="16"/>
        <v>0</v>
      </c>
      <c r="J146" s="93"/>
      <c r="K146" s="74"/>
      <c r="L146" s="98"/>
    </row>
    <row r="147" spans="1:12" x14ac:dyDescent="0.4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27"/>
      <c r="F147" s="411"/>
      <c r="G147" s="114"/>
      <c r="H147" s="268"/>
      <c r="I147" s="100">
        <f t="shared" si="16"/>
        <v>0</v>
      </c>
      <c r="J147" s="93"/>
      <c r="K147" s="74"/>
      <c r="L147" s="98"/>
    </row>
    <row r="148" spans="1:12" x14ac:dyDescent="0.4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27"/>
      <c r="F148" s="411"/>
      <c r="G148" s="114"/>
      <c r="H148" s="268"/>
      <c r="I148" s="100">
        <f t="shared" si="16"/>
        <v>0</v>
      </c>
      <c r="J148" s="93"/>
      <c r="K148" s="74"/>
      <c r="L148" s="98"/>
    </row>
    <row r="149" spans="1:12" x14ac:dyDescent="0.4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27"/>
      <c r="F149" s="411"/>
      <c r="G149" s="114"/>
      <c r="H149" s="268"/>
      <c r="I149" s="100">
        <f t="shared" si="16"/>
        <v>0</v>
      </c>
      <c r="J149" s="93"/>
      <c r="K149" s="74"/>
      <c r="L149" s="98"/>
    </row>
    <row r="150" spans="1:12" x14ac:dyDescent="0.4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27"/>
      <c r="F150" s="411"/>
      <c r="G150" s="114"/>
      <c r="H150" s="268"/>
      <c r="I150" s="100">
        <f t="shared" si="16"/>
        <v>0</v>
      </c>
      <c r="J150" s="93"/>
      <c r="K150" s="74"/>
      <c r="L150" s="98"/>
    </row>
    <row r="151" spans="1:12" x14ac:dyDescent="0.4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27"/>
      <c r="F151" s="411"/>
      <c r="G151" s="114"/>
      <c r="H151" s="268"/>
      <c r="I151" s="100">
        <f t="shared" si="16"/>
        <v>0</v>
      </c>
      <c r="J151" s="93"/>
      <c r="K151" s="74"/>
      <c r="L151" s="98"/>
    </row>
    <row r="152" spans="1:12" x14ac:dyDescent="0.4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27"/>
      <c r="F152" s="411"/>
      <c r="G152" s="114"/>
      <c r="H152" s="268"/>
      <c r="I152" s="100">
        <f t="shared" si="16"/>
        <v>0</v>
      </c>
      <c r="J152" s="93"/>
      <c r="K152" s="74"/>
      <c r="L152" s="98"/>
    </row>
    <row r="153" spans="1:12" x14ac:dyDescent="0.4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27"/>
      <c r="F153" s="411"/>
      <c r="G153" s="114"/>
      <c r="H153" s="268"/>
      <c r="I153" s="100">
        <f t="shared" si="16"/>
        <v>0</v>
      </c>
      <c r="J153" s="93"/>
      <c r="K153" s="74"/>
      <c r="L153" s="98"/>
    </row>
    <row r="154" spans="1:12" x14ac:dyDescent="0.4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27"/>
      <c r="F154" s="411"/>
      <c r="G154" s="114"/>
      <c r="H154" s="268"/>
      <c r="I154" s="100">
        <f t="shared" si="16"/>
        <v>0</v>
      </c>
      <c r="J154" s="93"/>
      <c r="K154" s="74"/>
      <c r="L154" s="98"/>
    </row>
    <row r="155" spans="1:12" x14ac:dyDescent="0.4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27"/>
      <c r="F155" s="411"/>
      <c r="G155" s="114"/>
      <c r="H155" s="268"/>
      <c r="I155" s="100">
        <f t="shared" si="16"/>
        <v>0</v>
      </c>
      <c r="J155" s="93"/>
      <c r="K155" s="74"/>
      <c r="L155" s="98"/>
    </row>
    <row r="156" spans="1:12" x14ac:dyDescent="0.4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27"/>
      <c r="F156" s="411"/>
      <c r="G156" s="114"/>
      <c r="H156" s="268"/>
      <c r="I156" s="100">
        <f t="shared" si="16"/>
        <v>0</v>
      </c>
      <c r="J156" s="93"/>
      <c r="K156" s="74"/>
      <c r="L156" s="98"/>
    </row>
    <row r="157" spans="1:12" x14ac:dyDescent="0.4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27"/>
      <c r="F157" s="411"/>
      <c r="G157" s="114"/>
      <c r="H157" s="268"/>
      <c r="I157" s="100">
        <f t="shared" si="16"/>
        <v>0</v>
      </c>
      <c r="J157" s="93"/>
      <c r="K157" s="74"/>
      <c r="L157" s="98"/>
    </row>
    <row r="158" spans="1:12" x14ac:dyDescent="0.4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27"/>
      <c r="F158" s="411"/>
      <c r="G158" s="114"/>
      <c r="H158" s="268"/>
      <c r="I158" s="100">
        <f t="shared" si="16"/>
        <v>0</v>
      </c>
      <c r="J158" s="93"/>
      <c r="K158" s="74"/>
      <c r="L158" s="98"/>
    </row>
    <row r="159" spans="1:12" x14ac:dyDescent="0.4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27"/>
      <c r="F159" s="411"/>
      <c r="G159" s="114"/>
      <c r="H159" s="268"/>
      <c r="I159" s="100">
        <f t="shared" si="16"/>
        <v>0</v>
      </c>
      <c r="J159" s="93"/>
      <c r="K159" s="74"/>
      <c r="L159" s="98"/>
    </row>
    <row r="160" spans="1:12" x14ac:dyDescent="0.4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27"/>
      <c r="F160" s="411"/>
      <c r="G160" s="114"/>
      <c r="H160" s="268"/>
      <c r="I160" s="100">
        <f t="shared" si="16"/>
        <v>0</v>
      </c>
      <c r="J160" s="93"/>
      <c r="K160" s="74"/>
      <c r="L160" s="98"/>
    </row>
    <row r="161" spans="1:12" x14ac:dyDescent="0.4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27"/>
      <c r="F161" s="411"/>
      <c r="G161" s="114"/>
      <c r="H161" s="268"/>
      <c r="I161" s="100">
        <f t="shared" si="16"/>
        <v>0</v>
      </c>
      <c r="J161" s="93"/>
      <c r="K161" s="74"/>
      <c r="L161" s="98"/>
    </row>
    <row r="162" spans="1:12" x14ac:dyDescent="0.4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27"/>
      <c r="F162" s="411"/>
      <c r="G162" s="114"/>
      <c r="H162" s="268"/>
      <c r="I162" s="100">
        <f t="shared" si="16"/>
        <v>0</v>
      </c>
      <c r="J162" s="93"/>
      <c r="K162" s="74"/>
      <c r="L162" s="98"/>
    </row>
    <row r="163" spans="1:12" x14ac:dyDescent="0.4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27"/>
      <c r="F163" s="411"/>
      <c r="G163" s="114"/>
      <c r="H163" s="268"/>
      <c r="I163" s="100">
        <f t="shared" si="16"/>
        <v>0</v>
      </c>
      <c r="J163" s="93"/>
      <c r="K163" s="74"/>
      <c r="L163" s="98"/>
    </row>
    <row r="164" spans="1:12" x14ac:dyDescent="0.4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27"/>
      <c r="F164" s="411"/>
      <c r="G164" s="114"/>
      <c r="H164" s="268"/>
      <c r="I164" s="100">
        <f t="shared" si="16"/>
        <v>0</v>
      </c>
      <c r="J164" s="93"/>
      <c r="K164" s="74"/>
      <c r="L164" s="98"/>
    </row>
    <row r="165" spans="1:12" x14ac:dyDescent="0.4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27"/>
      <c r="F165" s="411"/>
      <c r="G165" s="114"/>
      <c r="H165" s="268"/>
      <c r="I165" s="100">
        <f t="shared" si="16"/>
        <v>0</v>
      </c>
      <c r="J165" s="93"/>
      <c r="K165" s="74"/>
      <c r="L165" s="98"/>
    </row>
    <row r="166" spans="1:12" x14ac:dyDescent="0.4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27"/>
      <c r="F166" s="411"/>
      <c r="G166" s="114"/>
      <c r="H166" s="268"/>
      <c r="I166" s="100">
        <f t="shared" si="16"/>
        <v>0</v>
      </c>
      <c r="J166" s="93"/>
      <c r="K166" s="74"/>
      <c r="L166" s="98"/>
    </row>
    <row r="167" spans="1:12" x14ac:dyDescent="0.4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27"/>
      <c r="F167" s="411"/>
      <c r="G167" s="114"/>
      <c r="H167" s="268"/>
      <c r="I167" s="100">
        <f t="shared" si="16"/>
        <v>0</v>
      </c>
      <c r="J167" s="93"/>
      <c r="K167" s="74"/>
      <c r="L167" s="98"/>
    </row>
    <row r="168" spans="1:12" x14ac:dyDescent="0.4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27"/>
      <c r="F168" s="411"/>
      <c r="G168" s="114"/>
      <c r="H168" s="268"/>
      <c r="I168" s="100">
        <f t="shared" si="16"/>
        <v>0</v>
      </c>
      <c r="J168" s="93"/>
      <c r="K168" s="74"/>
      <c r="L168" s="98"/>
    </row>
    <row r="169" spans="1:12" x14ac:dyDescent="0.4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27"/>
      <c r="F169" s="411"/>
      <c r="G169" s="114"/>
      <c r="H169" s="268"/>
      <c r="I169" s="100">
        <f t="shared" si="16"/>
        <v>0</v>
      </c>
      <c r="J169" s="93"/>
      <c r="K169" s="74"/>
      <c r="L169" s="98"/>
    </row>
    <row r="170" spans="1:12" x14ac:dyDescent="0.4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27"/>
      <c r="F170" s="411"/>
      <c r="G170" s="114"/>
      <c r="H170" s="268"/>
      <c r="I170" s="100">
        <f t="shared" si="16"/>
        <v>0</v>
      </c>
      <c r="J170" s="93"/>
      <c r="K170" s="74"/>
      <c r="L170" s="98"/>
    </row>
    <row r="171" spans="1:12" x14ac:dyDescent="0.4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27"/>
      <c r="F171" s="411"/>
      <c r="G171" s="114"/>
      <c r="H171" s="268"/>
      <c r="I171" s="100">
        <f t="shared" si="16"/>
        <v>0</v>
      </c>
      <c r="J171" s="93"/>
      <c r="K171" s="74"/>
      <c r="L171" s="98"/>
    </row>
    <row r="172" spans="1:12" x14ac:dyDescent="0.4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27"/>
      <c r="F172" s="411"/>
      <c r="G172" s="114"/>
      <c r="H172" s="268"/>
      <c r="I172" s="100">
        <f t="shared" si="16"/>
        <v>0</v>
      </c>
      <c r="J172" s="93"/>
      <c r="K172" s="74"/>
      <c r="L172" s="98"/>
    </row>
    <row r="173" spans="1:12" x14ac:dyDescent="0.4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27"/>
      <c r="F173" s="411"/>
      <c r="G173" s="114"/>
      <c r="H173" s="268"/>
      <c r="I173" s="100">
        <f t="shared" si="16"/>
        <v>0</v>
      </c>
      <c r="J173" s="93"/>
      <c r="K173" s="74"/>
      <c r="L173" s="98"/>
    </row>
    <row r="174" spans="1:12" x14ac:dyDescent="0.4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27"/>
      <c r="F174" s="411"/>
      <c r="G174" s="114"/>
      <c r="H174" s="268"/>
      <c r="I174" s="100">
        <f t="shared" si="16"/>
        <v>0</v>
      </c>
      <c r="J174" s="93"/>
      <c r="K174" s="74"/>
      <c r="L174" s="98"/>
    </row>
    <row r="175" spans="1:12" x14ac:dyDescent="0.4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27"/>
      <c r="F175" s="411"/>
      <c r="G175" s="114"/>
      <c r="H175" s="268"/>
      <c r="I175" s="100">
        <f t="shared" si="16"/>
        <v>0</v>
      </c>
      <c r="J175" s="93"/>
      <c r="K175" s="74"/>
      <c r="L175" s="98"/>
    </row>
    <row r="176" spans="1:12" x14ac:dyDescent="0.4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27"/>
      <c r="F176" s="411"/>
      <c r="G176" s="114"/>
      <c r="H176" s="268"/>
      <c r="I176" s="100">
        <f t="shared" si="16"/>
        <v>0</v>
      </c>
      <c r="J176" s="93"/>
      <c r="K176" s="74"/>
      <c r="L176" s="98"/>
    </row>
    <row r="177" spans="1:12" x14ac:dyDescent="0.4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27"/>
      <c r="F177" s="411"/>
      <c r="G177" s="114"/>
      <c r="H177" s="268"/>
      <c r="I177" s="100">
        <f t="shared" si="16"/>
        <v>0</v>
      </c>
      <c r="J177" s="93"/>
      <c r="K177" s="74"/>
      <c r="L177" s="98"/>
    </row>
    <row r="178" spans="1:12" x14ac:dyDescent="0.4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27"/>
      <c r="F178" s="411"/>
      <c r="G178" s="114"/>
      <c r="H178" s="268"/>
      <c r="I178" s="100">
        <f t="shared" si="16"/>
        <v>0</v>
      </c>
      <c r="J178" s="93"/>
      <c r="K178" s="74"/>
      <c r="L178" s="98"/>
    </row>
    <row r="179" spans="1:12" x14ac:dyDescent="0.4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27"/>
      <c r="F179" s="411"/>
      <c r="G179" s="114"/>
      <c r="H179" s="268"/>
      <c r="I179" s="100">
        <f t="shared" si="16"/>
        <v>0</v>
      </c>
      <c r="J179" s="93"/>
      <c r="K179" s="74"/>
      <c r="L179" s="98"/>
    </row>
    <row r="180" spans="1:12" x14ac:dyDescent="0.4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27"/>
      <c r="F180" s="411"/>
      <c r="G180" s="114"/>
      <c r="H180" s="268"/>
      <c r="I180" s="100">
        <f t="shared" si="16"/>
        <v>0</v>
      </c>
      <c r="J180" s="93"/>
      <c r="K180" s="74"/>
      <c r="L180" s="98"/>
    </row>
    <row r="181" spans="1:12" x14ac:dyDescent="0.4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27"/>
      <c r="F181" s="411"/>
      <c r="G181" s="114"/>
      <c r="H181" s="268"/>
      <c r="I181" s="100">
        <f t="shared" si="16"/>
        <v>0</v>
      </c>
      <c r="J181" s="93"/>
      <c r="K181" s="74"/>
      <c r="L181" s="98"/>
    </row>
    <row r="182" spans="1:12" x14ac:dyDescent="0.4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27"/>
      <c r="F182" s="411"/>
      <c r="G182" s="114"/>
      <c r="H182" s="268"/>
      <c r="I182" s="100">
        <f t="shared" si="16"/>
        <v>0</v>
      </c>
      <c r="J182" s="93"/>
      <c r="K182" s="74"/>
      <c r="L182" s="98"/>
    </row>
    <row r="183" spans="1:12" x14ac:dyDescent="0.4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27"/>
      <c r="F183" s="411"/>
      <c r="G183" s="114"/>
      <c r="H183" s="268"/>
      <c r="I183" s="100">
        <f t="shared" si="16"/>
        <v>0</v>
      </c>
      <c r="J183" s="93"/>
      <c r="K183" s="74"/>
      <c r="L183" s="98"/>
    </row>
    <row r="184" spans="1:12" x14ac:dyDescent="0.4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27"/>
      <c r="F184" s="411"/>
      <c r="G184" s="114"/>
      <c r="H184" s="268"/>
      <c r="I184" s="100">
        <f t="shared" si="16"/>
        <v>0</v>
      </c>
      <c r="J184" s="93"/>
      <c r="K184" s="74"/>
      <c r="L184" s="98"/>
    </row>
    <row r="185" spans="1:12" x14ac:dyDescent="0.4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27"/>
      <c r="F185" s="411"/>
      <c r="G185" s="114"/>
      <c r="H185" s="268"/>
      <c r="I185" s="100">
        <f t="shared" si="16"/>
        <v>0</v>
      </c>
      <c r="J185" s="93"/>
      <c r="K185" s="74"/>
      <c r="L185" s="98"/>
    </row>
    <row r="186" spans="1:12" x14ac:dyDescent="0.4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27"/>
      <c r="F186" s="411"/>
      <c r="G186" s="114"/>
      <c r="H186" s="268"/>
      <c r="I186" s="100">
        <f t="shared" si="16"/>
        <v>0</v>
      </c>
      <c r="J186" s="93"/>
      <c r="K186" s="74"/>
      <c r="L186" s="98"/>
    </row>
    <row r="187" spans="1:12" x14ac:dyDescent="0.4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27"/>
      <c r="F187" s="411"/>
      <c r="G187" s="114"/>
      <c r="H187" s="268"/>
      <c r="I187" s="100">
        <f t="shared" si="16"/>
        <v>0</v>
      </c>
      <c r="J187" s="93"/>
      <c r="K187" s="74"/>
      <c r="L187" s="98"/>
    </row>
    <row r="188" spans="1:12" x14ac:dyDescent="0.4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27"/>
      <c r="F188" s="411"/>
      <c r="G188" s="114"/>
      <c r="H188" s="268"/>
      <c r="I188" s="100">
        <f t="shared" si="16"/>
        <v>0</v>
      </c>
      <c r="J188" s="93"/>
      <c r="K188" s="74"/>
      <c r="L188" s="98"/>
    </row>
    <row r="189" spans="1:12" x14ac:dyDescent="0.4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27"/>
      <c r="F189" s="411"/>
      <c r="G189" s="114"/>
      <c r="H189" s="268"/>
      <c r="I189" s="100">
        <f t="shared" si="16"/>
        <v>0</v>
      </c>
      <c r="J189" s="93"/>
      <c r="K189" s="74"/>
      <c r="L189" s="98"/>
    </row>
    <row r="190" spans="1:12" x14ac:dyDescent="0.4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27"/>
      <c r="F190" s="411"/>
      <c r="G190" s="114"/>
      <c r="H190" s="268"/>
      <c r="I190" s="100">
        <f t="shared" si="16"/>
        <v>0</v>
      </c>
      <c r="J190" s="93"/>
      <c r="K190" s="74"/>
      <c r="L190" s="98"/>
    </row>
    <row r="191" spans="1:12" x14ac:dyDescent="0.4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27"/>
      <c r="F191" s="411"/>
      <c r="G191" s="114"/>
      <c r="H191" s="268"/>
      <c r="I191" s="100">
        <f t="shared" si="16"/>
        <v>0</v>
      </c>
      <c r="J191" s="93"/>
      <c r="K191" s="74"/>
      <c r="L191" s="98"/>
    </row>
    <row r="192" spans="1:12" x14ac:dyDescent="0.4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27"/>
      <c r="F192" s="411"/>
      <c r="G192" s="114"/>
      <c r="H192" s="268"/>
      <c r="I192" s="100">
        <f t="shared" si="16"/>
        <v>0</v>
      </c>
      <c r="J192" s="93"/>
      <c r="K192" s="74"/>
      <c r="L192" s="98"/>
    </row>
    <row r="193" spans="1:12" x14ac:dyDescent="0.4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27"/>
      <c r="F193" s="411"/>
      <c r="G193" s="114"/>
      <c r="H193" s="268"/>
      <c r="I193" s="100">
        <f t="shared" si="16"/>
        <v>0</v>
      </c>
      <c r="J193" s="93"/>
      <c r="K193" s="74"/>
      <c r="L193" s="98"/>
    </row>
    <row r="194" spans="1:12" x14ac:dyDescent="0.4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27"/>
      <c r="F194" s="411"/>
      <c r="G194" s="114"/>
      <c r="H194" s="268"/>
      <c r="I194" s="100">
        <f t="shared" si="16"/>
        <v>0</v>
      </c>
      <c r="J194" s="93"/>
      <c r="K194" s="74"/>
      <c r="L194" s="98"/>
    </row>
    <row r="195" spans="1:12" x14ac:dyDescent="0.4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27"/>
      <c r="F195" s="411"/>
      <c r="G195" s="114"/>
      <c r="H195" s="268"/>
      <c r="I195" s="100">
        <f t="shared" si="16"/>
        <v>0</v>
      </c>
      <c r="J195" s="93"/>
      <c r="K195" s="74"/>
      <c r="L195" s="98"/>
    </row>
    <row r="196" spans="1:12" x14ac:dyDescent="0.4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27"/>
      <c r="F196" s="411"/>
      <c r="G196" s="114"/>
      <c r="H196" s="268"/>
      <c r="I196" s="100">
        <f t="shared" si="16"/>
        <v>0</v>
      </c>
      <c r="J196" s="93"/>
      <c r="K196" s="74"/>
      <c r="L196" s="98"/>
    </row>
    <row r="197" spans="1:12" x14ac:dyDescent="0.4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27"/>
      <c r="F197" s="411"/>
      <c r="G197" s="114"/>
      <c r="H197" s="268"/>
      <c r="I197" s="100">
        <f t="shared" si="16"/>
        <v>0</v>
      </c>
      <c r="J197" s="93"/>
      <c r="K197" s="74"/>
      <c r="L197" s="98"/>
    </row>
    <row r="198" spans="1:12" x14ac:dyDescent="0.4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27"/>
      <c r="F198" s="411"/>
      <c r="G198" s="114"/>
      <c r="H198" s="268"/>
      <c r="I198" s="100">
        <f t="shared" si="16"/>
        <v>0</v>
      </c>
      <c r="J198" s="93"/>
      <c r="K198" s="74"/>
      <c r="L198" s="98"/>
    </row>
    <row r="199" spans="1:12" x14ac:dyDescent="0.4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27"/>
      <c r="F199" s="411"/>
      <c r="G199" s="114"/>
      <c r="H199" s="268"/>
      <c r="I199" s="100">
        <f t="shared" si="16"/>
        <v>0</v>
      </c>
      <c r="J199" s="93"/>
      <c r="K199" s="74"/>
      <c r="L199" s="98"/>
    </row>
    <row r="200" spans="1:12" x14ac:dyDescent="0.4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27"/>
      <c r="F200" s="411"/>
      <c r="G200" s="114"/>
      <c r="H200" s="268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 x14ac:dyDescent="0.4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27"/>
      <c r="F201" s="411"/>
      <c r="G201" s="114"/>
      <c r="H201" s="268"/>
      <c r="I201" s="100">
        <f t="shared" si="21"/>
        <v>0</v>
      </c>
      <c r="J201" s="93"/>
      <c r="K201" s="74"/>
      <c r="L201" s="98"/>
    </row>
    <row r="202" spans="1:12" x14ac:dyDescent="0.4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27"/>
      <c r="F202" s="411"/>
      <c r="G202" s="114"/>
      <c r="H202" s="268"/>
      <c r="I202" s="100">
        <f t="shared" si="21"/>
        <v>0</v>
      </c>
      <c r="J202" s="93"/>
      <c r="K202" s="74"/>
      <c r="L202" s="98"/>
    </row>
    <row r="203" spans="1:12" x14ac:dyDescent="0.4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27"/>
      <c r="F203" s="411"/>
      <c r="G203" s="114"/>
      <c r="H203" s="268"/>
      <c r="I203" s="100">
        <f t="shared" si="21"/>
        <v>0</v>
      </c>
      <c r="J203" s="93"/>
      <c r="K203" s="74"/>
      <c r="L203" s="98"/>
    </row>
    <row r="204" spans="1:12" x14ac:dyDescent="0.4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27"/>
      <c r="F204" s="411"/>
      <c r="G204" s="114"/>
      <c r="H204" s="268"/>
      <c r="I204" s="100">
        <f t="shared" si="21"/>
        <v>0</v>
      </c>
      <c r="J204" s="93"/>
      <c r="K204" s="74"/>
      <c r="L204" s="98"/>
    </row>
    <row r="205" spans="1:12" x14ac:dyDescent="0.4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27"/>
      <c r="F205" s="411"/>
      <c r="G205" s="114"/>
      <c r="H205" s="268"/>
      <c r="I205" s="100">
        <f t="shared" si="21"/>
        <v>0</v>
      </c>
      <c r="J205" s="93"/>
      <c r="K205" s="74"/>
      <c r="L205" s="98"/>
    </row>
    <row r="206" spans="1:12" x14ac:dyDescent="0.4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27"/>
      <c r="F206" s="411"/>
      <c r="G206" s="114"/>
      <c r="H206" s="268"/>
      <c r="I206" s="100">
        <f t="shared" si="21"/>
        <v>0</v>
      </c>
      <c r="J206" s="93"/>
      <c r="K206" s="74"/>
      <c r="L206" s="98"/>
    </row>
    <row r="207" spans="1:12" x14ac:dyDescent="0.4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27"/>
      <c r="F207" s="411"/>
      <c r="G207" s="114"/>
      <c r="H207" s="268"/>
      <c r="I207" s="100">
        <f t="shared" si="21"/>
        <v>0</v>
      </c>
      <c r="J207" s="93"/>
      <c r="K207" s="74"/>
      <c r="L207" s="98"/>
    </row>
    <row r="208" spans="1:12" x14ac:dyDescent="0.4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27"/>
      <c r="F208" s="411"/>
      <c r="G208" s="114"/>
      <c r="H208" s="268"/>
      <c r="I208" s="100">
        <f t="shared" si="21"/>
        <v>0</v>
      </c>
      <c r="J208" s="93"/>
      <c r="K208" s="74"/>
      <c r="L208" s="98"/>
    </row>
    <row r="209" spans="1:12" x14ac:dyDescent="0.4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27"/>
      <c r="F209" s="411"/>
      <c r="G209" s="114"/>
      <c r="H209" s="268"/>
      <c r="I209" s="100">
        <f t="shared" si="21"/>
        <v>0</v>
      </c>
      <c r="J209" s="93"/>
      <c r="K209" s="74"/>
      <c r="L209" s="98"/>
    </row>
    <row r="210" spans="1:12" x14ac:dyDescent="0.4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27"/>
      <c r="F210" s="411"/>
      <c r="G210" s="114"/>
      <c r="H210" s="268"/>
      <c r="I210" s="100">
        <f t="shared" si="21"/>
        <v>0</v>
      </c>
      <c r="J210" s="93"/>
      <c r="K210" s="74"/>
      <c r="L210" s="98"/>
    </row>
    <row r="211" spans="1:12" x14ac:dyDescent="0.4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27"/>
      <c r="F211" s="411"/>
      <c r="G211" s="114"/>
      <c r="H211" s="268"/>
      <c r="I211" s="100">
        <f t="shared" si="21"/>
        <v>0</v>
      </c>
      <c r="J211" s="93"/>
      <c r="K211" s="74"/>
      <c r="L211" s="98"/>
    </row>
    <row r="212" spans="1:12" x14ac:dyDescent="0.4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27"/>
      <c r="F212" s="411"/>
      <c r="G212" s="114"/>
      <c r="H212" s="268"/>
      <c r="I212" s="100">
        <f t="shared" si="21"/>
        <v>0</v>
      </c>
      <c r="J212" s="93"/>
      <c r="K212" s="74"/>
      <c r="L212" s="98"/>
    </row>
    <row r="213" spans="1:12" x14ac:dyDescent="0.4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27"/>
      <c r="F213" s="411"/>
      <c r="G213" s="114"/>
      <c r="H213" s="268"/>
      <c r="I213" s="100">
        <f t="shared" si="21"/>
        <v>0</v>
      </c>
      <c r="J213" s="93"/>
      <c r="K213" s="74"/>
      <c r="L213" s="98"/>
    </row>
    <row r="214" spans="1:12" x14ac:dyDescent="0.4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27"/>
      <c r="F214" s="411"/>
      <c r="G214" s="114"/>
      <c r="H214" s="268"/>
      <c r="I214" s="100">
        <f t="shared" si="21"/>
        <v>0</v>
      </c>
      <c r="J214" s="93"/>
      <c r="K214" s="74"/>
      <c r="L214" s="98"/>
    </row>
    <row r="215" spans="1:12" x14ac:dyDescent="0.4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27"/>
      <c r="F215" s="411"/>
      <c r="G215" s="114"/>
      <c r="H215" s="268"/>
      <c r="I215" s="100">
        <f t="shared" si="21"/>
        <v>0</v>
      </c>
      <c r="J215" s="93"/>
      <c r="K215" s="74"/>
      <c r="L215" s="98"/>
    </row>
    <row r="216" spans="1:12" x14ac:dyDescent="0.4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27"/>
      <c r="F216" s="411"/>
      <c r="G216" s="114"/>
      <c r="H216" s="268"/>
      <c r="I216" s="100">
        <f t="shared" si="21"/>
        <v>0</v>
      </c>
      <c r="J216" s="93"/>
      <c r="K216" s="74"/>
      <c r="L216" s="98"/>
    </row>
    <row r="217" spans="1:12" x14ac:dyDescent="0.4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27"/>
      <c r="F217" s="411"/>
      <c r="G217" s="114"/>
      <c r="H217" s="268"/>
      <c r="I217" s="100">
        <f t="shared" si="21"/>
        <v>0</v>
      </c>
      <c r="J217" s="93"/>
      <c r="K217" s="74"/>
      <c r="L217" s="98"/>
    </row>
    <row r="218" spans="1:12" x14ac:dyDescent="0.4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27"/>
      <c r="F218" s="411"/>
      <c r="G218" s="114"/>
      <c r="H218" s="268"/>
      <c r="I218" s="100">
        <f t="shared" si="21"/>
        <v>0</v>
      </c>
      <c r="J218" s="93"/>
      <c r="K218" s="74"/>
      <c r="L218" s="98"/>
    </row>
    <row r="219" spans="1:12" x14ac:dyDescent="0.4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27"/>
      <c r="F219" s="411"/>
      <c r="G219" s="114"/>
      <c r="H219" s="268"/>
      <c r="I219" s="100">
        <f t="shared" si="21"/>
        <v>0</v>
      </c>
      <c r="J219" s="93"/>
      <c r="K219" s="74"/>
      <c r="L219" s="98"/>
    </row>
    <row r="220" spans="1:12" x14ac:dyDescent="0.4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27"/>
      <c r="F220" s="411"/>
      <c r="G220" s="114"/>
      <c r="H220" s="268"/>
      <c r="I220" s="100">
        <f t="shared" si="21"/>
        <v>0</v>
      </c>
      <c r="J220" s="93"/>
      <c r="K220" s="74"/>
      <c r="L220" s="98"/>
    </row>
    <row r="221" spans="1:12" x14ac:dyDescent="0.4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27"/>
      <c r="F221" s="411"/>
      <c r="G221" s="114"/>
      <c r="H221" s="268"/>
      <c r="I221" s="100">
        <f t="shared" si="21"/>
        <v>0</v>
      </c>
      <c r="J221" s="93"/>
      <c r="K221" s="74"/>
      <c r="L221" s="98"/>
    </row>
    <row r="222" spans="1:12" x14ac:dyDescent="0.4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27"/>
      <c r="F222" s="411"/>
      <c r="G222" s="114"/>
      <c r="H222" s="268"/>
      <c r="I222" s="100">
        <f t="shared" si="21"/>
        <v>0</v>
      </c>
      <c r="J222" s="93"/>
      <c r="K222" s="74"/>
      <c r="L222" s="98"/>
    </row>
    <row r="223" spans="1:12" x14ac:dyDescent="0.4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27"/>
      <c r="F223" s="411"/>
      <c r="G223" s="114"/>
      <c r="H223" s="268"/>
      <c r="I223" s="100">
        <f t="shared" si="21"/>
        <v>0</v>
      </c>
      <c r="J223" s="93"/>
      <c r="K223" s="74"/>
      <c r="L223" s="98"/>
    </row>
    <row r="224" spans="1:12" x14ac:dyDescent="0.4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27"/>
      <c r="F224" s="411"/>
      <c r="G224" s="114"/>
      <c r="H224" s="268"/>
      <c r="I224" s="100">
        <f t="shared" si="21"/>
        <v>0</v>
      </c>
      <c r="J224" s="93"/>
      <c r="K224" s="74"/>
      <c r="L224" s="98"/>
    </row>
    <row r="225" spans="1:12" x14ac:dyDescent="0.4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27"/>
      <c r="F225" s="411"/>
      <c r="G225" s="114"/>
      <c r="H225" s="268"/>
      <c r="I225" s="100">
        <f t="shared" si="21"/>
        <v>0</v>
      </c>
      <c r="J225" s="93"/>
      <c r="K225" s="74"/>
      <c r="L225" s="98"/>
    </row>
    <row r="226" spans="1:12" x14ac:dyDescent="0.4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27"/>
      <c r="F226" s="411"/>
      <c r="G226" s="114"/>
      <c r="H226" s="268"/>
      <c r="I226" s="100">
        <f t="shared" si="21"/>
        <v>0</v>
      </c>
      <c r="J226" s="93"/>
      <c r="K226" s="74"/>
      <c r="L226" s="98"/>
    </row>
    <row r="227" spans="1:12" x14ac:dyDescent="0.4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27"/>
      <c r="F227" s="411"/>
      <c r="G227" s="114"/>
      <c r="H227" s="268"/>
      <c r="I227" s="100">
        <f t="shared" si="21"/>
        <v>0</v>
      </c>
      <c r="J227" s="93"/>
      <c r="K227" s="74"/>
      <c r="L227" s="98"/>
    </row>
    <row r="228" spans="1:12" x14ac:dyDescent="0.4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27"/>
      <c r="F228" s="411"/>
      <c r="G228" s="114"/>
      <c r="H228" s="268"/>
      <c r="I228" s="100">
        <f t="shared" si="21"/>
        <v>0</v>
      </c>
      <c r="J228" s="93"/>
      <c r="K228" s="74"/>
      <c r="L228" s="98"/>
    </row>
    <row r="229" spans="1:12" x14ac:dyDescent="0.4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27"/>
      <c r="F229" s="411"/>
      <c r="G229" s="114"/>
      <c r="H229" s="268"/>
      <c r="I229" s="100">
        <f t="shared" si="21"/>
        <v>0</v>
      </c>
      <c r="J229" s="93"/>
      <c r="K229" s="74"/>
      <c r="L229" s="98"/>
    </row>
    <row r="230" spans="1:12" x14ac:dyDescent="0.4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27"/>
      <c r="F230" s="411"/>
      <c r="G230" s="114"/>
      <c r="H230" s="268"/>
      <c r="I230" s="100">
        <f t="shared" si="21"/>
        <v>0</v>
      </c>
      <c r="J230" s="93"/>
      <c r="K230" s="74"/>
      <c r="L230" s="98"/>
    </row>
    <row r="231" spans="1:12" x14ac:dyDescent="0.4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27"/>
      <c r="F231" s="411"/>
      <c r="G231" s="114"/>
      <c r="H231" s="268"/>
      <c r="I231" s="100">
        <f t="shared" si="21"/>
        <v>0</v>
      </c>
      <c r="J231" s="93"/>
      <c r="K231" s="74"/>
      <c r="L231" s="98"/>
    </row>
    <row r="232" spans="1:12" x14ac:dyDescent="0.4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27"/>
      <c r="F232" s="411"/>
      <c r="G232" s="114"/>
      <c r="H232" s="268"/>
      <c r="I232" s="100">
        <f t="shared" si="21"/>
        <v>0</v>
      </c>
      <c r="J232" s="93"/>
      <c r="K232" s="74"/>
      <c r="L232" s="98"/>
    </row>
    <row r="233" spans="1:12" x14ac:dyDescent="0.4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27"/>
      <c r="F233" s="411"/>
      <c r="G233" s="114"/>
      <c r="H233" s="268"/>
      <c r="I233" s="100">
        <f t="shared" si="21"/>
        <v>0</v>
      </c>
      <c r="J233" s="93"/>
      <c r="K233" s="74"/>
      <c r="L233" s="98"/>
    </row>
    <row r="234" spans="1:12" x14ac:dyDescent="0.4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27"/>
      <c r="F234" s="411"/>
      <c r="G234" s="114"/>
      <c r="H234" s="268"/>
      <c r="I234" s="100">
        <f t="shared" si="21"/>
        <v>0</v>
      </c>
      <c r="J234" s="93"/>
      <c r="K234" s="74"/>
      <c r="L234" s="98"/>
    </row>
    <row r="235" spans="1:12" x14ac:dyDescent="0.4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27"/>
      <c r="F235" s="411"/>
      <c r="G235" s="114"/>
      <c r="H235" s="268"/>
      <c r="I235" s="100">
        <f t="shared" si="21"/>
        <v>0</v>
      </c>
      <c r="J235" s="93"/>
      <c r="K235" s="74"/>
      <c r="L235" s="98"/>
    </row>
    <row r="236" spans="1:12" x14ac:dyDescent="0.4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27"/>
      <c r="F236" s="411"/>
      <c r="G236" s="114"/>
      <c r="H236" s="268"/>
      <c r="I236" s="100">
        <f t="shared" si="21"/>
        <v>0</v>
      </c>
      <c r="J236" s="93"/>
      <c r="K236" s="74"/>
      <c r="L236" s="98"/>
    </row>
    <row r="237" spans="1:12" x14ac:dyDescent="0.4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27"/>
      <c r="F237" s="411"/>
      <c r="G237" s="114"/>
      <c r="H237" s="268"/>
      <c r="I237" s="100">
        <f t="shared" si="21"/>
        <v>0</v>
      </c>
      <c r="J237" s="93"/>
      <c r="K237" s="74"/>
      <c r="L237" s="98"/>
    </row>
    <row r="238" spans="1:12" x14ac:dyDescent="0.4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27"/>
      <c r="F238" s="411"/>
      <c r="G238" s="114"/>
      <c r="H238" s="268"/>
      <c r="I238" s="100">
        <f t="shared" si="21"/>
        <v>0</v>
      </c>
      <c r="J238" s="93"/>
      <c r="K238" s="74"/>
      <c r="L238" s="98"/>
    </row>
    <row r="239" spans="1:12" x14ac:dyDescent="0.4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27"/>
      <c r="F239" s="411"/>
      <c r="G239" s="114"/>
      <c r="H239" s="268"/>
      <c r="I239" s="100">
        <f t="shared" si="21"/>
        <v>0</v>
      </c>
      <c r="J239" s="93"/>
      <c r="K239" s="74"/>
      <c r="L239" s="98"/>
    </row>
    <row r="240" spans="1:12" x14ac:dyDescent="0.4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27"/>
      <c r="F240" s="411"/>
      <c r="G240" s="114"/>
      <c r="H240" s="268"/>
      <c r="I240" s="100">
        <f t="shared" si="21"/>
        <v>0</v>
      </c>
      <c r="J240" s="93"/>
      <c r="K240" s="74"/>
      <c r="L240" s="98"/>
    </row>
    <row r="241" spans="1:12" x14ac:dyDescent="0.4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27"/>
      <c r="F241" s="411"/>
      <c r="G241" s="114"/>
      <c r="H241" s="268"/>
      <c r="I241" s="100">
        <f t="shared" si="21"/>
        <v>0</v>
      </c>
      <c r="J241" s="93"/>
      <c r="K241" s="74"/>
      <c r="L241" s="98"/>
    </row>
    <row r="242" spans="1:12" x14ac:dyDescent="0.4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27"/>
      <c r="F242" s="411"/>
      <c r="G242" s="114"/>
      <c r="H242" s="268"/>
      <c r="I242" s="100">
        <f t="shared" si="21"/>
        <v>0</v>
      </c>
      <c r="J242" s="93"/>
      <c r="K242" s="74"/>
      <c r="L242" s="98"/>
    </row>
    <row r="243" spans="1:12" x14ac:dyDescent="0.4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27"/>
      <c r="F243" s="411"/>
      <c r="G243" s="114"/>
      <c r="H243" s="268"/>
      <c r="I243" s="100">
        <f t="shared" si="21"/>
        <v>0</v>
      </c>
      <c r="J243" s="93"/>
      <c r="K243" s="74"/>
      <c r="L243" s="98"/>
    </row>
    <row r="244" spans="1:12" x14ac:dyDescent="0.4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27"/>
      <c r="F244" s="411"/>
      <c r="G244" s="114"/>
      <c r="H244" s="268"/>
      <c r="I244" s="100">
        <f t="shared" si="21"/>
        <v>0</v>
      </c>
      <c r="J244" s="93"/>
      <c r="K244" s="74"/>
      <c r="L244" s="98"/>
    </row>
    <row r="245" spans="1:12" x14ac:dyDescent="0.4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27"/>
      <c r="F245" s="411"/>
      <c r="G245" s="114"/>
      <c r="H245" s="268"/>
      <c r="I245" s="100">
        <f t="shared" si="21"/>
        <v>0</v>
      </c>
      <c r="J245" s="93"/>
      <c r="K245" s="74"/>
      <c r="L245" s="98"/>
    </row>
    <row r="246" spans="1:12" x14ac:dyDescent="0.4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27"/>
      <c r="F246" s="411"/>
      <c r="G246" s="114"/>
      <c r="H246" s="268"/>
      <c r="I246" s="100">
        <f t="shared" si="21"/>
        <v>0</v>
      </c>
      <c r="J246" s="93"/>
      <c r="K246" s="74"/>
      <c r="L246" s="98"/>
    </row>
    <row r="247" spans="1:12" x14ac:dyDescent="0.4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27"/>
      <c r="F247" s="411"/>
      <c r="G247" s="114"/>
      <c r="H247" s="268"/>
      <c r="I247" s="100">
        <f t="shared" si="21"/>
        <v>0</v>
      </c>
      <c r="J247" s="93"/>
      <c r="K247" s="74"/>
      <c r="L247" s="98"/>
    </row>
    <row r="248" spans="1:12" x14ac:dyDescent="0.4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27"/>
      <c r="F248" s="411"/>
      <c r="G248" s="114"/>
      <c r="H248" s="268"/>
      <c r="I248" s="100">
        <f t="shared" si="21"/>
        <v>0</v>
      </c>
      <c r="J248" s="93"/>
      <c r="K248" s="74"/>
      <c r="L248" s="98"/>
    </row>
    <row r="249" spans="1:12" x14ac:dyDescent="0.4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27"/>
      <c r="F249" s="411"/>
      <c r="G249" s="114"/>
      <c r="H249" s="268"/>
      <c r="I249" s="100">
        <f t="shared" si="21"/>
        <v>0</v>
      </c>
      <c r="J249" s="93"/>
      <c r="K249" s="74"/>
      <c r="L249" s="98"/>
    </row>
    <row r="250" spans="1:12" x14ac:dyDescent="0.4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27"/>
      <c r="F250" s="411"/>
      <c r="G250" s="114"/>
      <c r="H250" s="268"/>
      <c r="I250" s="100">
        <f t="shared" si="21"/>
        <v>0</v>
      </c>
      <c r="J250" s="93"/>
      <c r="K250" s="74"/>
      <c r="L250" s="98"/>
    </row>
    <row r="251" spans="1:12" x14ac:dyDescent="0.4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27"/>
      <c r="F251" s="411"/>
      <c r="G251" s="114"/>
      <c r="H251" s="268"/>
      <c r="I251" s="100">
        <f t="shared" si="21"/>
        <v>0</v>
      </c>
      <c r="J251" s="93"/>
      <c r="K251" s="74"/>
      <c r="L251" s="98"/>
    </row>
    <row r="252" spans="1:12" x14ac:dyDescent="0.4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27"/>
      <c r="F252" s="411"/>
      <c r="G252" s="114"/>
      <c r="H252" s="268"/>
      <c r="I252" s="100">
        <f t="shared" si="21"/>
        <v>0</v>
      </c>
      <c r="J252" s="93"/>
      <c r="K252" s="74"/>
      <c r="L252" s="98"/>
    </row>
    <row r="253" spans="1:12" x14ac:dyDescent="0.4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27"/>
      <c r="F253" s="411"/>
      <c r="G253" s="114"/>
      <c r="H253" s="268"/>
      <c r="I253" s="100">
        <f t="shared" si="21"/>
        <v>0</v>
      </c>
      <c r="J253" s="93"/>
      <c r="K253" s="74"/>
      <c r="L253" s="98"/>
    </row>
    <row r="254" spans="1:12" x14ac:dyDescent="0.4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27"/>
      <c r="F254" s="411"/>
      <c r="G254" s="114"/>
      <c r="H254" s="268"/>
      <c r="I254" s="100">
        <f t="shared" si="21"/>
        <v>0</v>
      </c>
      <c r="J254" s="93"/>
      <c r="K254" s="74"/>
      <c r="L254" s="98"/>
    </row>
    <row r="255" spans="1:12" x14ac:dyDescent="0.4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27"/>
      <c r="F255" s="411"/>
      <c r="G255" s="114"/>
      <c r="H255" s="268"/>
      <c r="I255" s="100">
        <f t="shared" si="21"/>
        <v>0</v>
      </c>
      <c r="J255" s="93"/>
      <c r="K255" s="74"/>
      <c r="L255" s="98"/>
    </row>
    <row r="256" spans="1:12" x14ac:dyDescent="0.4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27"/>
      <c r="F256" s="411"/>
      <c r="G256" s="114"/>
      <c r="H256" s="268"/>
      <c r="I256" s="100">
        <f t="shared" si="21"/>
        <v>0</v>
      </c>
      <c r="J256" s="93"/>
      <c r="K256" s="74"/>
      <c r="L256" s="98"/>
    </row>
    <row r="257" spans="1:12" x14ac:dyDescent="0.4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27"/>
      <c r="F257" s="411"/>
      <c r="G257" s="114"/>
      <c r="H257" s="268"/>
      <c r="I257" s="100">
        <f t="shared" si="21"/>
        <v>0</v>
      </c>
      <c r="J257" s="93"/>
      <c r="K257" s="74"/>
      <c r="L257" s="98"/>
    </row>
    <row r="258" spans="1:12" x14ac:dyDescent="0.4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27"/>
      <c r="F258" s="411"/>
      <c r="G258" s="114"/>
      <c r="H258" s="268"/>
      <c r="I258" s="100">
        <f t="shared" si="21"/>
        <v>0</v>
      </c>
      <c r="J258" s="93"/>
      <c r="K258" s="74"/>
      <c r="L258" s="98"/>
    </row>
    <row r="259" spans="1:12" x14ac:dyDescent="0.4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27"/>
      <c r="F259" s="411"/>
      <c r="G259" s="114"/>
      <c r="H259" s="268"/>
      <c r="I259" s="100">
        <f t="shared" si="21"/>
        <v>0</v>
      </c>
      <c r="J259" s="93"/>
      <c r="K259" s="74"/>
      <c r="L259" s="98"/>
    </row>
    <row r="260" spans="1:12" x14ac:dyDescent="0.4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27"/>
      <c r="F260" s="411"/>
      <c r="G260" s="114"/>
      <c r="H260" s="268"/>
      <c r="I260" s="100">
        <f t="shared" si="21"/>
        <v>0</v>
      </c>
      <c r="J260" s="93"/>
      <c r="K260" s="74"/>
      <c r="L260" s="98"/>
    </row>
    <row r="261" spans="1:12" x14ac:dyDescent="0.4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27"/>
      <c r="F261" s="411"/>
      <c r="G261" s="114"/>
      <c r="H261" s="268"/>
      <c r="I261" s="100">
        <f t="shared" si="21"/>
        <v>0</v>
      </c>
      <c r="J261" s="93"/>
      <c r="K261" s="74"/>
      <c r="L261" s="98"/>
    </row>
    <row r="262" spans="1:12" x14ac:dyDescent="0.4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27"/>
      <c r="F262" s="411"/>
      <c r="G262" s="114"/>
      <c r="H262" s="268"/>
      <c r="I262" s="100">
        <f t="shared" si="21"/>
        <v>0</v>
      </c>
      <c r="J262" s="93"/>
      <c r="K262" s="74"/>
      <c r="L262" s="98"/>
    </row>
    <row r="263" spans="1:12" x14ac:dyDescent="0.4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27"/>
      <c r="F263" s="411"/>
      <c r="G263" s="114"/>
      <c r="H263" s="268"/>
      <c r="I263" s="100">
        <f t="shared" si="21"/>
        <v>0</v>
      </c>
      <c r="J263" s="93"/>
      <c r="K263" s="74"/>
      <c r="L263" s="98"/>
    </row>
    <row r="264" spans="1:12" x14ac:dyDescent="0.4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27"/>
      <c r="F264" s="411"/>
      <c r="G264" s="114"/>
      <c r="H264" s="268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 x14ac:dyDescent="0.4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27"/>
      <c r="F265" s="411"/>
      <c r="G265" s="114"/>
      <c r="H265" s="268"/>
      <c r="I265" s="100">
        <f t="shared" si="26"/>
        <v>0</v>
      </c>
      <c r="J265" s="93"/>
      <c r="K265" s="74"/>
      <c r="L265" s="98"/>
    </row>
    <row r="266" spans="1:12" x14ac:dyDescent="0.4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27"/>
      <c r="F266" s="411"/>
      <c r="G266" s="114"/>
      <c r="H266" s="268"/>
      <c r="I266" s="100">
        <f t="shared" si="26"/>
        <v>0</v>
      </c>
      <c r="J266" s="93"/>
      <c r="K266" s="74"/>
      <c r="L266" s="98"/>
    </row>
    <row r="267" spans="1:12" x14ac:dyDescent="0.4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27"/>
      <c r="F267" s="411"/>
      <c r="G267" s="114"/>
      <c r="H267" s="268"/>
      <c r="I267" s="100">
        <f t="shared" si="26"/>
        <v>0</v>
      </c>
      <c r="J267" s="93"/>
      <c r="K267" s="74"/>
      <c r="L267" s="98"/>
    </row>
    <row r="268" spans="1:12" x14ac:dyDescent="0.4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27"/>
      <c r="F268" s="411"/>
      <c r="G268" s="114"/>
      <c r="H268" s="268"/>
      <c r="I268" s="100">
        <f t="shared" si="26"/>
        <v>0</v>
      </c>
      <c r="J268" s="93"/>
      <c r="K268" s="74"/>
      <c r="L268" s="98"/>
    </row>
    <row r="269" spans="1:12" x14ac:dyDescent="0.4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27"/>
      <c r="F269" s="411"/>
      <c r="G269" s="114"/>
      <c r="H269" s="268"/>
      <c r="I269" s="100">
        <f t="shared" si="26"/>
        <v>0</v>
      </c>
      <c r="J269" s="93"/>
      <c r="K269" s="74"/>
      <c r="L269" s="98"/>
    </row>
    <row r="270" spans="1:12" x14ac:dyDescent="0.4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27"/>
      <c r="F270" s="411"/>
      <c r="G270" s="114"/>
      <c r="H270" s="268"/>
      <c r="I270" s="100">
        <f t="shared" si="26"/>
        <v>0</v>
      </c>
      <c r="J270" s="93"/>
      <c r="K270" s="74"/>
      <c r="L270" s="98"/>
    </row>
    <row r="271" spans="1:12" x14ac:dyDescent="0.4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27"/>
      <c r="F271" s="411"/>
      <c r="G271" s="114"/>
      <c r="H271" s="268"/>
      <c r="I271" s="100">
        <f t="shared" si="26"/>
        <v>0</v>
      </c>
      <c r="J271" s="93"/>
      <c r="K271" s="74"/>
      <c r="L271" s="98"/>
    </row>
    <row r="272" spans="1:12" x14ac:dyDescent="0.4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27"/>
      <c r="F272" s="411"/>
      <c r="G272" s="114"/>
      <c r="H272" s="268"/>
      <c r="I272" s="100">
        <f t="shared" si="26"/>
        <v>0</v>
      </c>
      <c r="J272" s="93"/>
      <c r="K272" s="74"/>
      <c r="L272" s="98"/>
    </row>
    <row r="273" spans="1:12" x14ac:dyDescent="0.4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27"/>
      <c r="F273" s="411"/>
      <c r="G273" s="114"/>
      <c r="H273" s="268"/>
      <c r="I273" s="100">
        <f t="shared" si="26"/>
        <v>0</v>
      </c>
      <c r="J273" s="93"/>
      <c r="K273" s="74"/>
      <c r="L273" s="98"/>
    </row>
    <row r="274" spans="1:12" x14ac:dyDescent="0.4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27"/>
      <c r="F274" s="411"/>
      <c r="G274" s="114"/>
      <c r="H274" s="268"/>
      <c r="I274" s="100">
        <f t="shared" si="26"/>
        <v>0</v>
      </c>
      <c r="J274" s="93"/>
      <c r="K274" s="74"/>
      <c r="L274" s="98"/>
    </row>
    <row r="275" spans="1:12" x14ac:dyDescent="0.4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27"/>
      <c r="F275" s="411"/>
      <c r="G275" s="114"/>
      <c r="H275" s="268"/>
      <c r="I275" s="100">
        <f t="shared" si="26"/>
        <v>0</v>
      </c>
      <c r="J275" s="93"/>
      <c r="K275" s="74"/>
      <c r="L275" s="98"/>
    </row>
    <row r="276" spans="1:12" x14ac:dyDescent="0.4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27"/>
      <c r="F276" s="411"/>
      <c r="G276" s="114"/>
      <c r="H276" s="268"/>
      <c r="I276" s="100">
        <f t="shared" si="26"/>
        <v>0</v>
      </c>
      <c r="J276" s="93"/>
      <c r="K276" s="74"/>
      <c r="L276" s="98"/>
    </row>
    <row r="277" spans="1:12" x14ac:dyDescent="0.4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27"/>
      <c r="F277" s="411"/>
      <c r="G277" s="114"/>
      <c r="H277" s="268"/>
      <c r="I277" s="100">
        <f t="shared" si="26"/>
        <v>0</v>
      </c>
      <c r="J277" s="93"/>
      <c r="K277" s="74"/>
      <c r="L277" s="98"/>
    </row>
    <row r="278" spans="1:12" x14ac:dyDescent="0.4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27"/>
      <c r="F278" s="411"/>
      <c r="G278" s="114"/>
      <c r="H278" s="268"/>
      <c r="I278" s="100">
        <f t="shared" si="26"/>
        <v>0</v>
      </c>
      <c r="J278" s="93"/>
      <c r="K278" s="74"/>
      <c r="L278" s="98"/>
    </row>
    <row r="279" spans="1:12" x14ac:dyDescent="0.4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27"/>
      <c r="F279" s="411"/>
      <c r="G279" s="114"/>
      <c r="H279" s="268"/>
      <c r="I279" s="100">
        <f t="shared" si="26"/>
        <v>0</v>
      </c>
      <c r="J279" s="93"/>
      <c r="K279" s="74"/>
      <c r="L279" s="98"/>
    </row>
    <row r="280" spans="1:12" x14ac:dyDescent="0.4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27"/>
      <c r="F280" s="411"/>
      <c r="G280" s="114"/>
      <c r="H280" s="268"/>
      <c r="I280" s="100">
        <f t="shared" si="26"/>
        <v>0</v>
      </c>
      <c r="J280" s="93"/>
      <c r="K280" s="74"/>
      <c r="L280" s="98"/>
    </row>
    <row r="281" spans="1:12" x14ac:dyDescent="0.4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27"/>
      <c r="F281" s="411"/>
      <c r="G281" s="114"/>
      <c r="H281" s="268"/>
      <c r="I281" s="100">
        <f t="shared" si="26"/>
        <v>0</v>
      </c>
      <c r="J281" s="93"/>
      <c r="K281" s="74"/>
      <c r="L281" s="98"/>
    </row>
    <row r="282" spans="1:12" x14ac:dyDescent="0.4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27"/>
      <c r="F282" s="411"/>
      <c r="G282" s="114"/>
      <c r="H282" s="268"/>
      <c r="I282" s="100">
        <f t="shared" si="26"/>
        <v>0</v>
      </c>
      <c r="J282" s="93"/>
      <c r="K282" s="74"/>
      <c r="L282" s="98"/>
    </row>
    <row r="283" spans="1:12" x14ac:dyDescent="0.4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27"/>
      <c r="F283" s="411"/>
      <c r="G283" s="114"/>
      <c r="H283" s="268"/>
      <c r="I283" s="100">
        <f t="shared" si="26"/>
        <v>0</v>
      </c>
      <c r="J283" s="93"/>
      <c r="K283" s="74"/>
      <c r="L283" s="98"/>
    </row>
    <row r="284" spans="1:12" x14ac:dyDescent="0.4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27"/>
      <c r="F284" s="411"/>
      <c r="G284" s="114"/>
      <c r="H284" s="268"/>
      <c r="I284" s="100">
        <f t="shared" si="26"/>
        <v>0</v>
      </c>
      <c r="J284" s="93"/>
      <c r="K284" s="74"/>
      <c r="L284" s="98"/>
    </row>
    <row r="285" spans="1:12" x14ac:dyDescent="0.4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27"/>
      <c r="F285" s="411"/>
      <c r="G285" s="114"/>
      <c r="H285" s="268"/>
      <c r="I285" s="100">
        <f t="shared" si="26"/>
        <v>0</v>
      </c>
      <c r="J285" s="93"/>
      <c r="K285" s="74"/>
      <c r="L285" s="98"/>
    </row>
    <row r="286" spans="1:12" x14ac:dyDescent="0.4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27"/>
      <c r="F286" s="411"/>
      <c r="G286" s="114"/>
      <c r="H286" s="268"/>
      <c r="I286" s="100">
        <f t="shared" si="26"/>
        <v>0</v>
      </c>
      <c r="J286" s="93"/>
      <c r="K286" s="74"/>
      <c r="L286" s="98"/>
    </row>
    <row r="287" spans="1:12" x14ac:dyDescent="0.4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27"/>
      <c r="F287" s="411"/>
      <c r="G287" s="114"/>
      <c r="H287" s="268"/>
      <c r="I287" s="100">
        <f t="shared" si="26"/>
        <v>0</v>
      </c>
      <c r="J287" s="93"/>
      <c r="K287" s="74"/>
      <c r="L287" s="98"/>
    </row>
    <row r="288" spans="1:12" x14ac:dyDescent="0.4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27"/>
      <c r="F288" s="411"/>
      <c r="G288" s="114"/>
      <c r="H288" s="268"/>
      <c r="I288" s="100">
        <f t="shared" si="26"/>
        <v>0</v>
      </c>
      <c r="J288" s="93"/>
      <c r="K288" s="74"/>
      <c r="L288" s="98"/>
    </row>
    <row r="289" spans="1:12" x14ac:dyDescent="0.4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27"/>
      <c r="F289" s="411"/>
      <c r="G289" s="114"/>
      <c r="H289" s="268"/>
      <c r="I289" s="100">
        <f t="shared" si="26"/>
        <v>0</v>
      </c>
      <c r="J289" s="93"/>
      <c r="K289" s="74"/>
      <c r="L289" s="98"/>
    </row>
    <row r="290" spans="1:12" x14ac:dyDescent="0.4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27"/>
      <c r="F290" s="411"/>
      <c r="G290" s="114"/>
      <c r="H290" s="268"/>
      <c r="I290" s="100">
        <f t="shared" si="26"/>
        <v>0</v>
      </c>
      <c r="J290" s="93"/>
      <c r="K290" s="74"/>
      <c r="L290" s="98"/>
    </row>
    <row r="291" spans="1:12" x14ac:dyDescent="0.4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27"/>
      <c r="F291" s="411"/>
      <c r="G291" s="114"/>
      <c r="H291" s="268"/>
      <c r="I291" s="100">
        <f t="shared" si="26"/>
        <v>0</v>
      </c>
      <c r="J291" s="93"/>
      <c r="K291" s="74"/>
      <c r="L291" s="98"/>
    </row>
    <row r="292" spans="1:12" x14ac:dyDescent="0.4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27"/>
      <c r="F292" s="411"/>
      <c r="G292" s="114"/>
      <c r="H292" s="268"/>
      <c r="I292" s="100">
        <f t="shared" si="26"/>
        <v>0</v>
      </c>
      <c r="J292" s="93"/>
      <c r="K292" s="74"/>
      <c r="L292" s="98"/>
    </row>
    <row r="293" spans="1:12" x14ac:dyDescent="0.4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27"/>
      <c r="F293" s="411"/>
      <c r="G293" s="114"/>
      <c r="H293" s="268"/>
      <c r="I293" s="100">
        <f t="shared" si="26"/>
        <v>0</v>
      </c>
      <c r="J293" s="93"/>
      <c r="K293" s="74"/>
      <c r="L293" s="98"/>
    </row>
    <row r="294" spans="1:12" x14ac:dyDescent="0.4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27"/>
      <c r="F294" s="411"/>
      <c r="G294" s="114"/>
      <c r="H294" s="268"/>
      <c r="I294" s="100">
        <f t="shared" si="26"/>
        <v>0</v>
      </c>
      <c r="J294" s="93"/>
      <c r="K294" s="74"/>
      <c r="L294" s="98"/>
    </row>
    <row r="295" spans="1:12" x14ac:dyDescent="0.4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27"/>
      <c r="F295" s="411"/>
      <c r="G295" s="114"/>
      <c r="H295" s="268"/>
      <c r="I295" s="100">
        <f t="shared" si="26"/>
        <v>0</v>
      </c>
      <c r="J295" s="93"/>
      <c r="K295" s="74"/>
      <c r="L295" s="98"/>
    </row>
    <row r="296" spans="1:12" x14ac:dyDescent="0.4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27"/>
      <c r="F296" s="411"/>
      <c r="G296" s="114"/>
      <c r="H296" s="268"/>
      <c r="I296" s="100">
        <f t="shared" si="26"/>
        <v>0</v>
      </c>
      <c r="J296" s="93"/>
      <c r="K296" s="74"/>
      <c r="L296" s="98"/>
    </row>
    <row r="297" spans="1:12" x14ac:dyDescent="0.4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27"/>
      <c r="F297" s="411"/>
      <c r="G297" s="114"/>
      <c r="H297" s="268"/>
      <c r="I297" s="100">
        <f t="shared" si="26"/>
        <v>0</v>
      </c>
      <c r="J297" s="93"/>
      <c r="K297" s="74"/>
      <c r="L297" s="98"/>
    </row>
    <row r="298" spans="1:12" x14ac:dyDescent="0.4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27"/>
      <c r="F298" s="411"/>
      <c r="G298" s="114"/>
      <c r="H298" s="268"/>
      <c r="I298" s="100">
        <f t="shared" si="26"/>
        <v>0</v>
      </c>
      <c r="J298" s="93"/>
      <c r="K298" s="74"/>
      <c r="L298" s="98"/>
    </row>
    <row r="299" spans="1:12" x14ac:dyDescent="0.4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27"/>
      <c r="F299" s="411"/>
      <c r="G299" s="114"/>
      <c r="H299" s="268"/>
      <c r="I299" s="100">
        <f t="shared" si="26"/>
        <v>0</v>
      </c>
      <c r="J299" s="93"/>
      <c r="K299" s="74"/>
      <c r="L299" s="98"/>
    </row>
    <row r="300" spans="1:12" x14ac:dyDescent="0.4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27"/>
      <c r="F300" s="411"/>
      <c r="G300" s="114"/>
      <c r="H300" s="268"/>
      <c r="I300" s="100">
        <f t="shared" si="26"/>
        <v>0</v>
      </c>
      <c r="J300" s="93"/>
      <c r="K300" s="74"/>
      <c r="L300" s="98"/>
    </row>
    <row r="301" spans="1:12" x14ac:dyDescent="0.4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27"/>
      <c r="F301" s="411"/>
      <c r="G301" s="114"/>
      <c r="H301" s="268"/>
      <c r="I301" s="100">
        <f t="shared" si="26"/>
        <v>0</v>
      </c>
      <c r="J301" s="93"/>
      <c r="K301" s="74"/>
      <c r="L301" s="98"/>
    </row>
    <row r="302" spans="1:12" x14ac:dyDescent="0.4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27"/>
      <c r="F302" s="411"/>
      <c r="G302" s="114"/>
      <c r="H302" s="268"/>
      <c r="I302" s="100">
        <f t="shared" si="26"/>
        <v>0</v>
      </c>
      <c r="J302" s="93"/>
      <c r="K302" s="74"/>
      <c r="L302" s="98"/>
    </row>
    <row r="303" spans="1:12" x14ac:dyDescent="0.4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27"/>
      <c r="F303" s="411"/>
      <c r="G303" s="114"/>
      <c r="H303" s="268"/>
      <c r="I303" s="100">
        <f t="shared" si="26"/>
        <v>0</v>
      </c>
      <c r="J303" s="93"/>
      <c r="K303" s="74"/>
      <c r="L303" s="98"/>
    </row>
    <row r="304" spans="1:12" x14ac:dyDescent="0.4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27"/>
      <c r="F304" s="411"/>
      <c r="G304" s="114"/>
      <c r="H304" s="268"/>
      <c r="I304" s="100">
        <f t="shared" si="26"/>
        <v>0</v>
      </c>
      <c r="J304" s="93"/>
      <c r="K304" s="74"/>
      <c r="L304" s="98"/>
    </row>
    <row r="305" spans="1:12" x14ac:dyDescent="0.4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27"/>
      <c r="F305" s="411"/>
      <c r="G305" s="114"/>
      <c r="H305" s="268"/>
      <c r="I305" s="100">
        <f t="shared" si="26"/>
        <v>0</v>
      </c>
      <c r="J305" s="93"/>
      <c r="K305" s="74"/>
      <c r="L305" s="98"/>
    </row>
    <row r="306" spans="1:12" x14ac:dyDescent="0.4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27"/>
      <c r="F306" s="411"/>
      <c r="G306" s="114"/>
      <c r="H306" s="268"/>
      <c r="I306" s="100">
        <f t="shared" si="26"/>
        <v>0</v>
      </c>
      <c r="J306" s="93"/>
      <c r="K306" s="74"/>
      <c r="L306" s="98"/>
    </row>
    <row r="307" spans="1:12" x14ac:dyDescent="0.4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27"/>
      <c r="F307" s="411"/>
      <c r="G307" s="114"/>
      <c r="H307" s="268"/>
      <c r="I307" s="100">
        <f t="shared" si="26"/>
        <v>0</v>
      </c>
      <c r="J307" s="93"/>
      <c r="K307" s="74"/>
      <c r="L307" s="98"/>
    </row>
    <row r="308" spans="1:12" x14ac:dyDescent="0.4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27"/>
      <c r="F308" s="411"/>
      <c r="G308" s="114"/>
      <c r="H308" s="268"/>
      <c r="I308" s="100">
        <f t="shared" si="26"/>
        <v>0</v>
      </c>
      <c r="J308" s="93"/>
      <c r="K308" s="74"/>
      <c r="L308" s="98"/>
    </row>
    <row r="309" spans="1:12" x14ac:dyDescent="0.4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27"/>
      <c r="F309" s="411"/>
      <c r="G309" s="114"/>
      <c r="H309" s="268"/>
      <c r="I309" s="100">
        <f t="shared" si="26"/>
        <v>0</v>
      </c>
      <c r="J309" s="93"/>
      <c r="K309" s="74"/>
      <c r="L309" s="98"/>
    </row>
    <row r="310" spans="1:12" x14ac:dyDescent="0.4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27"/>
      <c r="F310" s="411"/>
      <c r="G310" s="114"/>
      <c r="H310" s="268"/>
      <c r="I310" s="100">
        <f t="shared" si="26"/>
        <v>0</v>
      </c>
      <c r="J310" s="93"/>
      <c r="K310" s="74"/>
      <c r="L310" s="98"/>
    </row>
    <row r="311" spans="1:12" x14ac:dyDescent="0.4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27"/>
      <c r="F311" s="411"/>
      <c r="G311" s="114"/>
      <c r="H311" s="268"/>
      <c r="I311" s="100">
        <f t="shared" si="26"/>
        <v>0</v>
      </c>
      <c r="J311" s="93"/>
      <c r="K311" s="74"/>
      <c r="L311" s="98"/>
    </row>
    <row r="312" spans="1:12" x14ac:dyDescent="0.4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27"/>
      <c r="F312" s="411"/>
      <c r="G312" s="114"/>
      <c r="H312" s="268"/>
      <c r="I312" s="100">
        <f t="shared" si="26"/>
        <v>0</v>
      </c>
      <c r="J312" s="93"/>
      <c r="K312" s="74"/>
      <c r="L312" s="98"/>
    </row>
    <row r="313" spans="1:12" x14ac:dyDescent="0.4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27"/>
      <c r="F313" s="411"/>
      <c r="G313" s="114"/>
      <c r="H313" s="268"/>
      <c r="I313" s="100">
        <f t="shared" si="26"/>
        <v>0</v>
      </c>
      <c r="J313" s="93"/>
      <c r="K313" s="74"/>
      <c r="L313" s="98"/>
    </row>
    <row r="314" spans="1:12" x14ac:dyDescent="0.4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27"/>
      <c r="F314" s="411"/>
      <c r="G314" s="114"/>
      <c r="H314" s="268"/>
      <c r="I314" s="100">
        <f t="shared" si="26"/>
        <v>0</v>
      </c>
      <c r="J314" s="93"/>
      <c r="K314" s="74"/>
      <c r="L314" s="98"/>
    </row>
    <row r="315" spans="1:12" x14ac:dyDescent="0.4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27"/>
      <c r="F315" s="411"/>
      <c r="G315" s="114"/>
      <c r="H315" s="268"/>
      <c r="I315" s="100">
        <f t="shared" si="26"/>
        <v>0</v>
      </c>
      <c r="J315" s="93"/>
      <c r="K315" s="74"/>
      <c r="L315" s="98"/>
    </row>
    <row r="316" spans="1:12" x14ac:dyDescent="0.4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27"/>
      <c r="F316" s="411"/>
      <c r="G316" s="114"/>
      <c r="H316" s="268"/>
      <c r="I316" s="100">
        <f t="shared" si="26"/>
        <v>0</v>
      </c>
      <c r="J316" s="93"/>
      <c r="K316" s="74"/>
      <c r="L316" s="98"/>
    </row>
    <row r="317" spans="1:12" x14ac:dyDescent="0.4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27"/>
      <c r="F317" s="411"/>
      <c r="G317" s="114"/>
      <c r="H317" s="268"/>
      <c r="I317" s="100">
        <f t="shared" si="26"/>
        <v>0</v>
      </c>
      <c r="J317" s="93"/>
      <c r="K317" s="74"/>
      <c r="L317" s="98"/>
    </row>
    <row r="318" spans="1:12" x14ac:dyDescent="0.4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27"/>
      <c r="F318" s="411"/>
      <c r="G318" s="114"/>
      <c r="H318" s="268"/>
      <c r="I318" s="100">
        <f t="shared" si="26"/>
        <v>0</v>
      </c>
      <c r="J318" s="93"/>
      <c r="K318" s="74"/>
      <c r="L318" s="98"/>
    </row>
    <row r="319" spans="1:12" x14ac:dyDescent="0.4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27"/>
      <c r="F319" s="411"/>
      <c r="G319" s="114"/>
      <c r="H319" s="268"/>
      <c r="I319" s="100">
        <f t="shared" si="26"/>
        <v>0</v>
      </c>
      <c r="J319" s="93"/>
      <c r="K319" s="74"/>
      <c r="L319" s="98"/>
    </row>
    <row r="320" spans="1:12" x14ac:dyDescent="0.4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27"/>
      <c r="F320" s="411"/>
      <c r="G320" s="114"/>
      <c r="H320" s="268"/>
      <c r="I320" s="100">
        <f t="shared" si="26"/>
        <v>0</v>
      </c>
      <c r="J320" s="93"/>
      <c r="K320" s="74"/>
      <c r="L320" s="98"/>
    </row>
    <row r="321" spans="1:12" x14ac:dyDescent="0.4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27"/>
      <c r="F321" s="411"/>
      <c r="G321" s="114"/>
      <c r="H321" s="268"/>
      <c r="I321" s="100">
        <f t="shared" si="26"/>
        <v>0</v>
      </c>
      <c r="J321" s="93"/>
      <c r="K321" s="74"/>
      <c r="L321" s="98"/>
    </row>
    <row r="322" spans="1:12" x14ac:dyDescent="0.4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27"/>
      <c r="F322" s="411"/>
      <c r="G322" s="114"/>
      <c r="H322" s="268"/>
      <c r="I322" s="100">
        <f t="shared" si="26"/>
        <v>0</v>
      </c>
      <c r="J322" s="93"/>
      <c r="K322" s="74"/>
      <c r="L322" s="98"/>
    </row>
    <row r="323" spans="1:12" x14ac:dyDescent="0.4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27"/>
      <c r="F323" s="411"/>
      <c r="G323" s="114"/>
      <c r="H323" s="268"/>
      <c r="I323" s="100">
        <f t="shared" si="26"/>
        <v>0</v>
      </c>
      <c r="J323" s="93"/>
      <c r="K323" s="74"/>
      <c r="L323" s="98"/>
    </row>
    <row r="324" spans="1:12" x14ac:dyDescent="0.4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27"/>
      <c r="F324" s="411"/>
      <c r="G324" s="114"/>
      <c r="H324" s="268"/>
      <c r="I324" s="100">
        <f t="shared" si="26"/>
        <v>0</v>
      </c>
      <c r="J324" s="93"/>
      <c r="K324" s="74"/>
      <c r="L324" s="98"/>
    </row>
    <row r="325" spans="1:12" x14ac:dyDescent="0.4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27"/>
      <c r="F325" s="411"/>
      <c r="G325" s="114"/>
      <c r="H325" s="268"/>
      <c r="I325" s="100">
        <f t="shared" si="26"/>
        <v>0</v>
      </c>
      <c r="J325" s="93"/>
      <c r="K325" s="74"/>
      <c r="L325" s="98"/>
    </row>
    <row r="326" spans="1:12" x14ac:dyDescent="0.4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27"/>
      <c r="F326" s="411"/>
      <c r="G326" s="114"/>
      <c r="H326" s="268"/>
      <c r="I326" s="100">
        <f t="shared" si="26"/>
        <v>0</v>
      </c>
      <c r="J326" s="93"/>
      <c r="K326" s="74"/>
      <c r="L326" s="98"/>
    </row>
    <row r="327" spans="1:12" x14ac:dyDescent="0.4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27"/>
      <c r="F327" s="411"/>
      <c r="G327" s="114"/>
      <c r="H327" s="268"/>
      <c r="I327" s="100">
        <f t="shared" si="26"/>
        <v>0</v>
      </c>
      <c r="J327" s="93"/>
      <c r="K327" s="74"/>
      <c r="L327" s="98"/>
    </row>
    <row r="328" spans="1:12" x14ac:dyDescent="0.4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27"/>
      <c r="F328" s="411"/>
      <c r="G328" s="114"/>
      <c r="H328" s="268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 x14ac:dyDescent="0.4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27"/>
      <c r="F329" s="411"/>
      <c r="G329" s="114"/>
      <c r="H329" s="268"/>
      <c r="I329" s="100">
        <f t="shared" si="31"/>
        <v>0</v>
      </c>
      <c r="J329" s="93"/>
      <c r="K329" s="74"/>
      <c r="L329" s="98"/>
    </row>
    <row r="330" spans="1:12" x14ac:dyDescent="0.4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27"/>
      <c r="F330" s="411"/>
      <c r="G330" s="114"/>
      <c r="H330" s="268"/>
      <c r="I330" s="100">
        <f t="shared" si="31"/>
        <v>0</v>
      </c>
      <c r="J330" s="93"/>
      <c r="K330" s="74"/>
      <c r="L330" s="98"/>
    </row>
    <row r="331" spans="1:12" x14ac:dyDescent="0.4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27"/>
      <c r="F331" s="411"/>
      <c r="G331" s="114"/>
      <c r="H331" s="268"/>
      <c r="I331" s="100">
        <f t="shared" si="31"/>
        <v>0</v>
      </c>
      <c r="J331" s="93"/>
      <c r="K331" s="74"/>
      <c r="L331" s="98"/>
    </row>
    <row r="332" spans="1:12" x14ac:dyDescent="0.4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27"/>
      <c r="F332" s="411"/>
      <c r="G332" s="114"/>
      <c r="H332" s="268"/>
      <c r="I332" s="100">
        <f t="shared" si="31"/>
        <v>0</v>
      </c>
      <c r="J332" s="93"/>
      <c r="K332" s="74"/>
      <c r="L332" s="98"/>
    </row>
    <row r="333" spans="1:12" x14ac:dyDescent="0.4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27"/>
      <c r="F333" s="411"/>
      <c r="G333" s="114"/>
      <c r="H333" s="268"/>
      <c r="I333" s="100">
        <f t="shared" si="31"/>
        <v>0</v>
      </c>
      <c r="J333" s="93"/>
      <c r="K333" s="74"/>
      <c r="L333" s="98"/>
    </row>
    <row r="334" spans="1:12" x14ac:dyDescent="0.4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27"/>
      <c r="F334" s="411"/>
      <c r="G334" s="114"/>
      <c r="H334" s="268"/>
      <c r="I334" s="100">
        <f t="shared" si="31"/>
        <v>0</v>
      </c>
      <c r="J334" s="93"/>
      <c r="K334" s="74"/>
      <c r="L334" s="98"/>
    </row>
    <row r="335" spans="1:12" x14ac:dyDescent="0.4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27"/>
      <c r="F335" s="411"/>
      <c r="G335" s="114"/>
      <c r="H335" s="268"/>
      <c r="I335" s="100">
        <f t="shared" si="31"/>
        <v>0</v>
      </c>
      <c r="J335" s="93"/>
      <c r="K335" s="74"/>
      <c r="L335" s="98"/>
    </row>
    <row r="336" spans="1:12" x14ac:dyDescent="0.4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27"/>
      <c r="F336" s="411"/>
      <c r="G336" s="114"/>
      <c r="H336" s="268"/>
      <c r="I336" s="100">
        <f t="shared" si="31"/>
        <v>0</v>
      </c>
      <c r="J336" s="93"/>
      <c r="K336" s="74"/>
      <c r="L336" s="98"/>
    </row>
    <row r="337" spans="1:12" x14ac:dyDescent="0.4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27"/>
      <c r="F337" s="411"/>
      <c r="G337" s="114"/>
      <c r="H337" s="268"/>
      <c r="I337" s="100">
        <f t="shared" si="31"/>
        <v>0</v>
      </c>
      <c r="J337" s="93"/>
      <c r="K337" s="74"/>
      <c r="L337" s="98"/>
    </row>
    <row r="338" spans="1:12" x14ac:dyDescent="0.4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27"/>
      <c r="F338" s="411"/>
      <c r="G338" s="114"/>
      <c r="H338" s="268"/>
      <c r="I338" s="100">
        <f t="shared" si="31"/>
        <v>0</v>
      </c>
      <c r="J338" s="93"/>
      <c r="K338" s="74"/>
      <c r="L338" s="98"/>
    </row>
    <row r="339" spans="1:12" x14ac:dyDescent="0.4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27"/>
      <c r="F339" s="411"/>
      <c r="G339" s="114"/>
      <c r="H339" s="268"/>
      <c r="I339" s="100">
        <f t="shared" si="31"/>
        <v>0</v>
      </c>
      <c r="J339" s="93"/>
      <c r="K339" s="74"/>
      <c r="L339" s="98"/>
    </row>
    <row r="340" spans="1:12" x14ac:dyDescent="0.4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27"/>
      <c r="F340" s="411"/>
      <c r="G340" s="114"/>
      <c r="H340" s="268"/>
      <c r="I340" s="100">
        <f t="shared" si="31"/>
        <v>0</v>
      </c>
      <c r="J340" s="93"/>
      <c r="K340" s="74"/>
      <c r="L340" s="98"/>
    </row>
    <row r="341" spans="1:12" x14ac:dyDescent="0.4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27"/>
      <c r="F341" s="411"/>
      <c r="G341" s="114"/>
      <c r="H341" s="268"/>
      <c r="I341" s="100">
        <f t="shared" si="31"/>
        <v>0</v>
      </c>
      <c r="J341" s="93"/>
      <c r="K341" s="74"/>
      <c r="L341" s="98"/>
    </row>
    <row r="342" spans="1:12" x14ac:dyDescent="0.4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27"/>
      <c r="F342" s="411"/>
      <c r="G342" s="114"/>
      <c r="H342" s="268"/>
      <c r="I342" s="100">
        <f t="shared" si="31"/>
        <v>0</v>
      </c>
      <c r="J342" s="93"/>
      <c r="K342" s="74"/>
      <c r="L342" s="98"/>
    </row>
    <row r="343" spans="1:12" x14ac:dyDescent="0.4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27"/>
      <c r="F343" s="411"/>
      <c r="G343" s="114"/>
      <c r="H343" s="268"/>
      <c r="I343" s="100">
        <f t="shared" si="31"/>
        <v>0</v>
      </c>
      <c r="J343" s="93"/>
      <c r="K343" s="74"/>
      <c r="L343" s="98"/>
    </row>
    <row r="344" spans="1:12" x14ac:dyDescent="0.4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27"/>
      <c r="F344" s="411"/>
      <c r="G344" s="114"/>
      <c r="H344" s="268"/>
      <c r="I344" s="100">
        <f t="shared" si="31"/>
        <v>0</v>
      </c>
      <c r="J344" s="93"/>
      <c r="K344" s="74"/>
      <c r="L344" s="98"/>
    </row>
    <row r="345" spans="1:12" x14ac:dyDescent="0.4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27"/>
      <c r="F345" s="411"/>
      <c r="G345" s="114"/>
      <c r="H345" s="268"/>
      <c r="I345" s="100">
        <f t="shared" si="31"/>
        <v>0</v>
      </c>
      <c r="J345" s="93"/>
      <c r="K345" s="74"/>
      <c r="L345" s="98"/>
    </row>
    <row r="346" spans="1:12" x14ac:dyDescent="0.4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27"/>
      <c r="F346" s="411"/>
      <c r="G346" s="114"/>
      <c r="H346" s="268"/>
      <c r="I346" s="100">
        <f t="shared" si="31"/>
        <v>0</v>
      </c>
      <c r="J346" s="93"/>
      <c r="K346" s="74"/>
      <c r="L346" s="98"/>
    </row>
    <row r="347" spans="1:12" x14ac:dyDescent="0.4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27"/>
      <c r="F347" s="411"/>
      <c r="G347" s="114"/>
      <c r="H347" s="268"/>
      <c r="I347" s="100">
        <f t="shared" si="31"/>
        <v>0</v>
      </c>
      <c r="J347" s="93"/>
      <c r="K347" s="74"/>
      <c r="L347" s="98"/>
    </row>
    <row r="348" spans="1:12" x14ac:dyDescent="0.4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27"/>
      <c r="F348" s="411"/>
      <c r="G348" s="114"/>
      <c r="H348" s="268"/>
      <c r="I348" s="100">
        <f t="shared" si="31"/>
        <v>0</v>
      </c>
      <c r="J348" s="93"/>
      <c r="K348" s="74"/>
      <c r="L348" s="98"/>
    </row>
    <row r="349" spans="1:12" x14ac:dyDescent="0.4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27"/>
      <c r="F349" s="411"/>
      <c r="G349" s="114"/>
      <c r="H349" s="268"/>
      <c r="I349" s="100">
        <f t="shared" si="31"/>
        <v>0</v>
      </c>
      <c r="J349" s="93"/>
      <c r="K349" s="74"/>
      <c r="L349" s="98"/>
    </row>
    <row r="350" spans="1:12" x14ac:dyDescent="0.4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27"/>
      <c r="F350" s="411"/>
      <c r="G350" s="114"/>
      <c r="H350" s="268"/>
      <c r="I350" s="100">
        <f t="shared" si="31"/>
        <v>0</v>
      </c>
      <c r="J350" s="93"/>
      <c r="K350" s="74"/>
      <c r="L350" s="98"/>
    </row>
    <row r="351" spans="1:12" x14ac:dyDescent="0.4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27"/>
      <c r="F351" s="411"/>
      <c r="G351" s="114"/>
      <c r="H351" s="268"/>
      <c r="I351" s="100">
        <f t="shared" si="31"/>
        <v>0</v>
      </c>
      <c r="J351" s="93"/>
      <c r="K351" s="74"/>
      <c r="L351" s="98"/>
    </row>
    <row r="352" spans="1:12" x14ac:dyDescent="0.4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27"/>
      <c r="F352" s="411"/>
      <c r="G352" s="114"/>
      <c r="H352" s="268"/>
      <c r="I352" s="100">
        <f t="shared" si="31"/>
        <v>0</v>
      </c>
      <c r="J352" s="93"/>
      <c r="K352" s="74"/>
      <c r="L352" s="98"/>
    </row>
    <row r="353" spans="1:12" x14ac:dyDescent="0.4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27"/>
      <c r="F353" s="411"/>
      <c r="G353" s="114"/>
      <c r="H353" s="268"/>
      <c r="I353" s="100">
        <f t="shared" si="31"/>
        <v>0</v>
      </c>
      <c r="J353" s="93"/>
      <c r="K353" s="74"/>
      <c r="L353" s="98"/>
    </row>
    <row r="354" spans="1:12" x14ac:dyDescent="0.4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27"/>
      <c r="F354" s="411"/>
      <c r="G354" s="114"/>
      <c r="H354" s="268"/>
      <c r="I354" s="100">
        <f t="shared" si="31"/>
        <v>0</v>
      </c>
      <c r="J354" s="93"/>
      <c r="K354" s="74"/>
      <c r="L354" s="98"/>
    </row>
    <row r="355" spans="1:12" x14ac:dyDescent="0.4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27"/>
      <c r="F355" s="411"/>
      <c r="G355" s="114"/>
      <c r="H355" s="268"/>
      <c r="I355" s="100">
        <f t="shared" si="31"/>
        <v>0</v>
      </c>
      <c r="J355" s="93"/>
      <c r="K355" s="74"/>
      <c r="L355" s="98"/>
    </row>
    <row r="356" spans="1:12" x14ac:dyDescent="0.4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27"/>
      <c r="F356" s="411"/>
      <c r="G356" s="114"/>
      <c r="H356" s="268"/>
      <c r="I356" s="100">
        <f t="shared" si="31"/>
        <v>0</v>
      </c>
      <c r="J356" s="93"/>
      <c r="K356" s="74"/>
      <c r="L356" s="98"/>
    </row>
    <row r="357" spans="1:12" x14ac:dyDescent="0.4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27"/>
      <c r="F357" s="411"/>
      <c r="G357" s="114"/>
      <c r="H357" s="268"/>
      <c r="I357" s="100">
        <f t="shared" si="31"/>
        <v>0</v>
      </c>
      <c r="J357" s="93"/>
      <c r="K357" s="74"/>
      <c r="L357" s="98"/>
    </row>
    <row r="358" spans="1:12" x14ac:dyDescent="0.4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27"/>
      <c r="F358" s="411"/>
      <c r="G358" s="114"/>
      <c r="H358" s="268"/>
      <c r="I358" s="100">
        <f t="shared" si="31"/>
        <v>0</v>
      </c>
      <c r="J358" s="93"/>
      <c r="K358" s="74"/>
      <c r="L358" s="98"/>
    </row>
    <row r="359" spans="1:12" x14ac:dyDescent="0.4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27"/>
      <c r="F359" s="411"/>
      <c r="G359" s="114"/>
      <c r="H359" s="268"/>
      <c r="I359" s="100">
        <f t="shared" si="31"/>
        <v>0</v>
      </c>
      <c r="J359" s="93"/>
      <c r="K359" s="74"/>
      <c r="L359" s="98"/>
    </row>
    <row r="360" spans="1:12" x14ac:dyDescent="0.4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27"/>
      <c r="F360" s="411"/>
      <c r="G360" s="114"/>
      <c r="H360" s="268"/>
      <c r="I360" s="100">
        <f t="shared" si="31"/>
        <v>0</v>
      </c>
      <c r="J360" s="93"/>
      <c r="K360" s="74"/>
      <c r="L360" s="98"/>
    </row>
    <row r="361" spans="1:12" x14ac:dyDescent="0.4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27"/>
      <c r="F361" s="411"/>
      <c r="G361" s="114"/>
      <c r="H361" s="268"/>
      <c r="I361" s="100">
        <f t="shared" si="31"/>
        <v>0</v>
      </c>
      <c r="J361" s="93"/>
      <c r="K361" s="74"/>
      <c r="L361" s="98"/>
    </row>
    <row r="362" spans="1:12" x14ac:dyDescent="0.4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27"/>
      <c r="F362" s="411"/>
      <c r="G362" s="114"/>
      <c r="H362" s="268"/>
      <c r="I362" s="100">
        <f t="shared" si="31"/>
        <v>0</v>
      </c>
      <c r="J362" s="93"/>
      <c r="K362" s="74"/>
      <c r="L362" s="98"/>
    </row>
    <row r="363" spans="1:12" x14ac:dyDescent="0.4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27"/>
      <c r="F363" s="411"/>
      <c r="G363" s="114"/>
      <c r="H363" s="268"/>
      <c r="I363" s="100">
        <f t="shared" si="31"/>
        <v>0</v>
      </c>
      <c r="J363" s="93"/>
      <c r="K363" s="74"/>
      <c r="L363" s="98"/>
    </row>
    <row r="364" spans="1:12" x14ac:dyDescent="0.4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27"/>
      <c r="F364" s="411"/>
      <c r="G364" s="114"/>
      <c r="H364" s="268"/>
      <c r="I364" s="100">
        <f t="shared" si="31"/>
        <v>0</v>
      </c>
      <c r="J364" s="93"/>
      <c r="K364" s="74"/>
      <c r="L364" s="98"/>
    </row>
    <row r="365" spans="1:12" x14ac:dyDescent="0.4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27"/>
      <c r="F365" s="411"/>
      <c r="G365" s="114"/>
      <c r="H365" s="268"/>
      <c r="I365" s="100">
        <f t="shared" si="31"/>
        <v>0</v>
      </c>
      <c r="J365" s="93"/>
      <c r="K365" s="74"/>
      <c r="L365" s="98"/>
    </row>
    <row r="366" spans="1:12" x14ac:dyDescent="0.4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27"/>
      <c r="F366" s="411"/>
      <c r="G366" s="114"/>
      <c r="H366" s="268"/>
      <c r="I366" s="100">
        <f t="shared" si="31"/>
        <v>0</v>
      </c>
      <c r="J366" s="93"/>
      <c r="K366" s="74"/>
      <c r="L366" s="98"/>
    </row>
    <row r="367" spans="1:12" x14ac:dyDescent="0.4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27"/>
      <c r="F367" s="411"/>
      <c r="G367" s="114"/>
      <c r="H367" s="268"/>
      <c r="I367" s="100">
        <f t="shared" si="31"/>
        <v>0</v>
      </c>
      <c r="J367" s="93"/>
      <c r="K367" s="74"/>
      <c r="L367" s="98"/>
    </row>
    <row r="368" spans="1:12" x14ac:dyDescent="0.4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27"/>
      <c r="F368" s="411"/>
      <c r="G368" s="114"/>
      <c r="H368" s="268"/>
      <c r="I368" s="100">
        <f t="shared" si="31"/>
        <v>0</v>
      </c>
      <c r="J368" s="93"/>
      <c r="K368" s="74"/>
      <c r="L368" s="98"/>
    </row>
    <row r="369" spans="1:12" x14ac:dyDescent="0.4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27"/>
      <c r="F369" s="411"/>
      <c r="G369" s="114"/>
      <c r="H369" s="268"/>
      <c r="I369" s="100">
        <f t="shared" si="31"/>
        <v>0</v>
      </c>
      <c r="J369" s="93"/>
      <c r="K369" s="74"/>
      <c r="L369" s="98"/>
    </row>
    <row r="370" spans="1:12" x14ac:dyDescent="0.4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27"/>
      <c r="F370" s="411"/>
      <c r="G370" s="114"/>
      <c r="H370" s="268"/>
      <c r="I370" s="100">
        <f t="shared" si="31"/>
        <v>0</v>
      </c>
      <c r="J370" s="93"/>
      <c r="K370" s="74"/>
      <c r="L370" s="98"/>
    </row>
    <row r="371" spans="1:12" x14ac:dyDescent="0.4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27"/>
      <c r="F371" s="411"/>
      <c r="G371" s="114"/>
      <c r="H371" s="268"/>
      <c r="I371" s="100">
        <f t="shared" si="31"/>
        <v>0</v>
      </c>
      <c r="J371" s="93"/>
      <c r="K371" s="74"/>
      <c r="L371" s="98"/>
    </row>
    <row r="372" spans="1:12" x14ac:dyDescent="0.4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27"/>
      <c r="F372" s="411"/>
      <c r="G372" s="114"/>
      <c r="H372" s="268"/>
      <c r="I372" s="100">
        <f t="shared" si="31"/>
        <v>0</v>
      </c>
      <c r="J372" s="93"/>
      <c r="K372" s="74"/>
      <c r="L372" s="98"/>
    </row>
    <row r="373" spans="1:12" x14ac:dyDescent="0.4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27"/>
      <c r="F373" s="411"/>
      <c r="G373" s="114"/>
      <c r="H373" s="268"/>
      <c r="I373" s="100">
        <f t="shared" si="31"/>
        <v>0</v>
      </c>
      <c r="J373" s="93"/>
      <c r="K373" s="74"/>
      <c r="L373" s="98"/>
    </row>
    <row r="374" spans="1:12" x14ac:dyDescent="0.4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27"/>
      <c r="F374" s="411"/>
      <c r="G374" s="114"/>
      <c r="H374" s="268"/>
      <c r="I374" s="100">
        <f t="shared" si="31"/>
        <v>0</v>
      </c>
      <c r="J374" s="93"/>
      <c r="K374" s="74"/>
      <c r="L374" s="98"/>
    </row>
    <row r="375" spans="1:12" x14ac:dyDescent="0.4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27"/>
      <c r="F375" s="411"/>
      <c r="G375" s="114"/>
      <c r="H375" s="268"/>
      <c r="I375" s="100">
        <f t="shared" si="31"/>
        <v>0</v>
      </c>
      <c r="J375" s="93"/>
      <c r="K375" s="74"/>
      <c r="L375" s="98"/>
    </row>
    <row r="376" spans="1:12" x14ac:dyDescent="0.4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27"/>
      <c r="F376" s="411"/>
      <c r="G376" s="114"/>
      <c r="H376" s="268"/>
      <c r="I376" s="100">
        <f t="shared" si="31"/>
        <v>0</v>
      </c>
      <c r="J376" s="93"/>
      <c r="K376" s="74"/>
      <c r="L376" s="98"/>
    </row>
    <row r="377" spans="1:12" x14ac:dyDescent="0.4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27"/>
      <c r="F377" s="411"/>
      <c r="G377" s="114"/>
      <c r="H377" s="268"/>
      <c r="I377" s="100">
        <f t="shared" si="31"/>
        <v>0</v>
      </c>
      <c r="J377" s="93"/>
      <c r="K377" s="74"/>
      <c r="L377" s="98"/>
    </row>
    <row r="378" spans="1:12" x14ac:dyDescent="0.4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27"/>
      <c r="F378" s="411"/>
      <c r="G378" s="114"/>
      <c r="H378" s="268"/>
      <c r="I378" s="100">
        <f t="shared" si="31"/>
        <v>0</v>
      </c>
      <c r="J378" s="93"/>
      <c r="K378" s="74"/>
      <c r="L378" s="98"/>
    </row>
    <row r="379" spans="1:12" x14ac:dyDescent="0.4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27"/>
      <c r="F379" s="411"/>
      <c r="G379" s="114"/>
      <c r="H379" s="268"/>
      <c r="I379" s="100">
        <f t="shared" si="31"/>
        <v>0</v>
      </c>
      <c r="J379" s="93"/>
      <c r="K379" s="74"/>
      <c r="L379" s="98"/>
    </row>
    <row r="380" spans="1:12" x14ac:dyDescent="0.4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27"/>
      <c r="F380" s="411"/>
      <c r="G380" s="114"/>
      <c r="H380" s="268"/>
      <c r="I380" s="100">
        <f t="shared" si="31"/>
        <v>0</v>
      </c>
      <c r="J380" s="93"/>
      <c r="K380" s="74"/>
      <c r="L380" s="98"/>
    </row>
    <row r="381" spans="1:12" x14ac:dyDescent="0.4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27"/>
      <c r="F381" s="411"/>
      <c r="G381" s="114"/>
      <c r="H381" s="268"/>
      <c r="I381" s="100">
        <f t="shared" si="31"/>
        <v>0</v>
      </c>
      <c r="J381" s="93"/>
      <c r="K381" s="74"/>
      <c r="L381" s="98"/>
    </row>
    <row r="382" spans="1:12" x14ac:dyDescent="0.4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27"/>
      <c r="F382" s="411"/>
      <c r="G382" s="114"/>
      <c r="H382" s="268"/>
      <c r="I382" s="100">
        <f t="shared" si="31"/>
        <v>0</v>
      </c>
      <c r="J382" s="93"/>
      <c r="K382" s="74"/>
      <c r="L382" s="98"/>
    </row>
    <row r="383" spans="1:12" x14ac:dyDescent="0.4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27"/>
      <c r="F383" s="411"/>
      <c r="G383" s="114"/>
      <c r="H383" s="268"/>
      <c r="I383" s="100">
        <f t="shared" si="31"/>
        <v>0</v>
      </c>
      <c r="J383" s="93"/>
      <c r="K383" s="74"/>
      <c r="L383" s="98"/>
    </row>
    <row r="384" spans="1:12" x14ac:dyDescent="0.4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27"/>
      <c r="F384" s="411"/>
      <c r="G384" s="114"/>
      <c r="H384" s="268"/>
      <c r="I384" s="100">
        <f t="shared" si="31"/>
        <v>0</v>
      </c>
      <c r="J384" s="93"/>
      <c r="K384" s="74"/>
      <c r="L384" s="98"/>
    </row>
    <row r="385" spans="1:12" x14ac:dyDescent="0.4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27"/>
      <c r="F385" s="411"/>
      <c r="G385" s="114"/>
      <c r="H385" s="268"/>
      <c r="I385" s="100">
        <f t="shared" si="31"/>
        <v>0</v>
      </c>
      <c r="J385" s="93"/>
      <c r="K385" s="74"/>
      <c r="L385" s="98"/>
    </row>
    <row r="386" spans="1:12" x14ac:dyDescent="0.4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27"/>
      <c r="F386" s="411"/>
      <c r="G386" s="114"/>
      <c r="H386" s="268"/>
      <c r="I386" s="100">
        <f t="shared" si="31"/>
        <v>0</v>
      </c>
      <c r="J386" s="93"/>
      <c r="K386" s="74"/>
      <c r="L386" s="98"/>
    </row>
    <row r="387" spans="1:12" x14ac:dyDescent="0.4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27"/>
      <c r="F387" s="411"/>
      <c r="G387" s="114"/>
      <c r="H387" s="268"/>
      <c r="I387" s="100">
        <f t="shared" si="31"/>
        <v>0</v>
      </c>
      <c r="J387" s="93"/>
      <c r="K387" s="74"/>
      <c r="L387" s="98"/>
    </row>
    <row r="388" spans="1:12" x14ac:dyDescent="0.4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27"/>
      <c r="F388" s="411"/>
      <c r="G388" s="114"/>
      <c r="H388" s="268"/>
      <c r="I388" s="100">
        <f t="shared" si="31"/>
        <v>0</v>
      </c>
      <c r="J388" s="93"/>
      <c r="K388" s="74"/>
      <c r="L388" s="98"/>
    </row>
    <row r="389" spans="1:12" x14ac:dyDescent="0.4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27"/>
      <c r="F389" s="411"/>
      <c r="G389" s="114"/>
      <c r="H389" s="268"/>
      <c r="I389" s="100">
        <f t="shared" si="31"/>
        <v>0</v>
      </c>
      <c r="J389" s="93"/>
      <c r="K389" s="74"/>
      <c r="L389" s="98"/>
    </row>
    <row r="390" spans="1:12" x14ac:dyDescent="0.4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27"/>
      <c r="F390" s="411"/>
      <c r="G390" s="114"/>
      <c r="H390" s="268"/>
      <c r="I390" s="100">
        <f t="shared" si="31"/>
        <v>0</v>
      </c>
      <c r="J390" s="93"/>
      <c r="K390" s="74"/>
      <c r="L390" s="98"/>
    </row>
    <row r="391" spans="1:12" x14ac:dyDescent="0.4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27"/>
      <c r="F391" s="411"/>
      <c r="G391" s="114"/>
      <c r="H391" s="268"/>
      <c r="I391" s="100">
        <f t="shared" si="31"/>
        <v>0</v>
      </c>
      <c r="J391" s="93"/>
      <c r="K391" s="74"/>
      <c r="L391" s="98"/>
    </row>
    <row r="392" spans="1:12" x14ac:dyDescent="0.4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27"/>
      <c r="F392" s="411"/>
      <c r="G392" s="114"/>
      <c r="H392" s="268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 x14ac:dyDescent="0.4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27"/>
      <c r="F393" s="411"/>
      <c r="G393" s="114"/>
      <c r="H393" s="268"/>
      <c r="I393" s="100">
        <f t="shared" si="36"/>
        <v>0</v>
      </c>
      <c r="J393" s="93"/>
      <c r="K393" s="74"/>
      <c r="L393" s="98"/>
    </row>
    <row r="394" spans="1:12" x14ac:dyDescent="0.4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27"/>
      <c r="F394" s="411"/>
      <c r="G394" s="114"/>
      <c r="H394" s="268"/>
      <c r="I394" s="100">
        <f t="shared" si="36"/>
        <v>0</v>
      </c>
      <c r="J394" s="93"/>
      <c r="K394" s="74"/>
      <c r="L394" s="98"/>
    </row>
    <row r="395" spans="1:12" x14ac:dyDescent="0.4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27"/>
      <c r="F395" s="411"/>
      <c r="G395" s="114"/>
      <c r="H395" s="268"/>
      <c r="I395" s="100">
        <f t="shared" si="36"/>
        <v>0</v>
      </c>
      <c r="J395" s="93"/>
      <c r="K395" s="74"/>
      <c r="L395" s="98"/>
    </row>
    <row r="396" spans="1:12" x14ac:dyDescent="0.4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27"/>
      <c r="F396" s="411"/>
      <c r="G396" s="114"/>
      <c r="H396" s="268"/>
      <c r="I396" s="100">
        <f t="shared" si="36"/>
        <v>0</v>
      </c>
      <c r="J396" s="93"/>
      <c r="K396" s="74"/>
      <c r="L396" s="98"/>
    </row>
    <row r="397" spans="1:12" x14ac:dyDescent="0.4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27"/>
      <c r="F397" s="411"/>
      <c r="G397" s="114"/>
      <c r="H397" s="268"/>
      <c r="I397" s="100">
        <f t="shared" si="36"/>
        <v>0</v>
      </c>
      <c r="J397" s="93"/>
      <c r="K397" s="74"/>
      <c r="L397" s="98"/>
    </row>
    <row r="398" spans="1:12" x14ac:dyDescent="0.4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27"/>
      <c r="F398" s="411"/>
      <c r="G398" s="114"/>
      <c r="H398" s="268"/>
      <c r="I398" s="100">
        <f t="shared" si="36"/>
        <v>0</v>
      </c>
      <c r="J398" s="93"/>
      <c r="K398" s="74"/>
      <c r="L398" s="98"/>
    </row>
    <row r="399" spans="1:12" x14ac:dyDescent="0.4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27"/>
      <c r="F399" s="411"/>
      <c r="G399" s="114"/>
      <c r="H399" s="268"/>
      <c r="I399" s="100">
        <f t="shared" si="36"/>
        <v>0</v>
      </c>
      <c r="J399" s="93"/>
      <c r="K399" s="74"/>
      <c r="L399" s="98"/>
    </row>
    <row r="400" spans="1:12" x14ac:dyDescent="0.4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27"/>
      <c r="F400" s="411"/>
      <c r="G400" s="114"/>
      <c r="H400" s="268"/>
      <c r="I400" s="100">
        <f t="shared" si="36"/>
        <v>0</v>
      </c>
      <c r="J400" s="93"/>
      <c r="K400" s="74"/>
      <c r="L400" s="98"/>
    </row>
    <row r="401" spans="1:12" x14ac:dyDescent="0.4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27"/>
      <c r="F401" s="411"/>
      <c r="G401" s="114"/>
      <c r="H401" s="268"/>
      <c r="I401" s="100">
        <f t="shared" si="36"/>
        <v>0</v>
      </c>
      <c r="J401" s="93"/>
      <c r="K401" s="74"/>
      <c r="L401" s="98"/>
    </row>
    <row r="402" spans="1:12" x14ac:dyDescent="0.4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27"/>
      <c r="F402" s="411"/>
      <c r="G402" s="114"/>
      <c r="H402" s="268"/>
      <c r="I402" s="100">
        <f t="shared" si="36"/>
        <v>0</v>
      </c>
      <c r="J402" s="93"/>
      <c r="K402" s="74"/>
      <c r="L402" s="98"/>
    </row>
    <row r="403" spans="1:12" x14ac:dyDescent="0.4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27"/>
      <c r="F403" s="411"/>
      <c r="G403" s="114"/>
      <c r="H403" s="268"/>
      <c r="I403" s="100">
        <f t="shared" si="36"/>
        <v>0</v>
      </c>
      <c r="J403" s="93"/>
      <c r="K403" s="74"/>
      <c r="L403" s="98"/>
    </row>
    <row r="404" spans="1:12" x14ac:dyDescent="0.4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27"/>
      <c r="F404" s="411"/>
      <c r="G404" s="114"/>
      <c r="H404" s="268"/>
      <c r="I404" s="100">
        <f t="shared" si="36"/>
        <v>0</v>
      </c>
      <c r="J404" s="93"/>
      <c r="K404" s="74"/>
      <c r="L404" s="98"/>
    </row>
    <row r="405" spans="1:12" x14ac:dyDescent="0.4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27"/>
      <c r="F405" s="411"/>
      <c r="G405" s="114"/>
      <c r="H405" s="268"/>
      <c r="I405" s="100">
        <f t="shared" si="36"/>
        <v>0</v>
      </c>
      <c r="J405" s="93"/>
      <c r="K405" s="74"/>
      <c r="L405" s="98"/>
    </row>
    <row r="406" spans="1:12" x14ac:dyDescent="0.4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27"/>
      <c r="F406" s="411"/>
      <c r="G406" s="114"/>
      <c r="H406" s="268"/>
      <c r="I406" s="100">
        <f t="shared" si="36"/>
        <v>0</v>
      </c>
      <c r="J406" s="93"/>
      <c r="K406" s="74"/>
      <c r="L406" s="98"/>
    </row>
    <row r="407" spans="1:12" x14ac:dyDescent="0.4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27"/>
      <c r="F407" s="411"/>
      <c r="G407" s="114"/>
      <c r="H407" s="268"/>
      <c r="I407" s="100">
        <f t="shared" si="36"/>
        <v>0</v>
      </c>
      <c r="J407" s="93"/>
      <c r="K407" s="74"/>
      <c r="L407" s="98"/>
    </row>
    <row r="408" spans="1:12" x14ac:dyDescent="0.4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27"/>
      <c r="F408" s="411"/>
      <c r="G408" s="114"/>
      <c r="H408" s="268"/>
      <c r="I408" s="100">
        <f t="shared" si="36"/>
        <v>0</v>
      </c>
      <c r="J408" s="93"/>
      <c r="K408" s="74"/>
      <c r="L408" s="98"/>
    </row>
    <row r="409" spans="1:12" x14ac:dyDescent="0.4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27"/>
      <c r="F409" s="411"/>
      <c r="G409" s="114"/>
      <c r="H409" s="268"/>
      <c r="I409" s="100">
        <f t="shared" si="36"/>
        <v>0</v>
      </c>
      <c r="J409" s="93"/>
      <c r="K409" s="74"/>
      <c r="L409" s="98"/>
    </row>
    <row r="410" spans="1:12" x14ac:dyDescent="0.4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27"/>
      <c r="F410" s="411"/>
      <c r="G410" s="114"/>
      <c r="H410" s="268"/>
      <c r="I410" s="100">
        <f t="shared" si="36"/>
        <v>0</v>
      </c>
      <c r="J410" s="93"/>
      <c r="K410" s="74"/>
      <c r="L410" s="98"/>
    </row>
    <row r="411" spans="1:12" x14ac:dyDescent="0.4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27"/>
      <c r="F411" s="411"/>
      <c r="G411" s="114"/>
      <c r="H411" s="268"/>
      <c r="I411" s="100">
        <f t="shared" si="36"/>
        <v>0</v>
      </c>
      <c r="J411" s="93"/>
      <c r="K411" s="74"/>
      <c r="L411" s="98"/>
    </row>
    <row r="412" spans="1:12" x14ac:dyDescent="0.4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27"/>
      <c r="F412" s="411"/>
      <c r="G412" s="114"/>
      <c r="H412" s="268"/>
      <c r="I412" s="100">
        <f t="shared" si="36"/>
        <v>0</v>
      </c>
      <c r="J412" s="93"/>
      <c r="K412" s="74"/>
      <c r="L412" s="98"/>
    </row>
    <row r="413" spans="1:12" x14ac:dyDescent="0.4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27"/>
      <c r="F413" s="411"/>
      <c r="G413" s="114"/>
      <c r="H413" s="268"/>
      <c r="I413" s="100">
        <f t="shared" si="36"/>
        <v>0</v>
      </c>
      <c r="J413" s="93"/>
      <c r="K413" s="74"/>
      <c r="L413" s="98"/>
    </row>
    <row r="414" spans="1:12" x14ac:dyDescent="0.4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27"/>
      <c r="F414" s="411"/>
      <c r="G414" s="114"/>
      <c r="H414" s="268"/>
      <c r="I414" s="100">
        <f t="shared" si="36"/>
        <v>0</v>
      </c>
      <c r="J414" s="93"/>
      <c r="K414" s="74"/>
      <c r="L414" s="98"/>
    </row>
    <row r="415" spans="1:12" x14ac:dyDescent="0.4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27"/>
      <c r="F415" s="411"/>
      <c r="G415" s="114"/>
      <c r="H415" s="268"/>
      <c r="I415" s="100">
        <f t="shared" si="36"/>
        <v>0</v>
      </c>
      <c r="J415" s="93"/>
      <c r="K415" s="74"/>
      <c r="L415" s="98"/>
    </row>
    <row r="416" spans="1:12" x14ac:dyDescent="0.4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27"/>
      <c r="F416" s="411"/>
      <c r="G416" s="114"/>
      <c r="H416" s="268"/>
      <c r="I416" s="100">
        <f t="shared" si="36"/>
        <v>0</v>
      </c>
      <c r="J416" s="93"/>
      <c r="K416" s="74"/>
      <c r="L416" s="98"/>
    </row>
    <row r="417" spans="1:12" x14ac:dyDescent="0.4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27"/>
      <c r="F417" s="411"/>
      <c r="G417" s="114"/>
      <c r="H417" s="268"/>
      <c r="I417" s="100">
        <f t="shared" si="36"/>
        <v>0</v>
      </c>
      <c r="J417" s="93"/>
      <c r="K417" s="74"/>
      <c r="L417" s="98"/>
    </row>
    <row r="418" spans="1:12" x14ac:dyDescent="0.4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27"/>
      <c r="F418" s="411"/>
      <c r="G418" s="114"/>
      <c r="H418" s="268"/>
      <c r="I418" s="100">
        <f t="shared" si="36"/>
        <v>0</v>
      </c>
      <c r="J418" s="93"/>
      <c r="K418" s="74"/>
      <c r="L418" s="98"/>
    </row>
    <row r="419" spans="1:12" x14ac:dyDescent="0.4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27"/>
      <c r="F419" s="411"/>
      <c r="G419" s="114"/>
      <c r="H419" s="268"/>
      <c r="I419" s="100">
        <f t="shared" si="36"/>
        <v>0</v>
      </c>
      <c r="J419" s="93"/>
      <c r="K419" s="74"/>
      <c r="L419" s="98"/>
    </row>
    <row r="420" spans="1:12" x14ac:dyDescent="0.4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27"/>
      <c r="F420" s="411"/>
      <c r="G420" s="114"/>
      <c r="H420" s="268"/>
      <c r="I420" s="100">
        <f t="shared" si="36"/>
        <v>0</v>
      </c>
      <c r="J420" s="93"/>
      <c r="K420" s="74"/>
      <c r="L420" s="98"/>
    </row>
    <row r="421" spans="1:12" x14ac:dyDescent="0.4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27"/>
      <c r="F421" s="411"/>
      <c r="G421" s="114"/>
      <c r="H421" s="268"/>
      <c r="I421" s="100">
        <f t="shared" si="36"/>
        <v>0</v>
      </c>
      <c r="J421" s="93"/>
      <c r="K421" s="74"/>
      <c r="L421" s="98"/>
    </row>
    <row r="422" spans="1:12" x14ac:dyDescent="0.4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27"/>
      <c r="F422" s="411"/>
      <c r="G422" s="114"/>
      <c r="H422" s="268"/>
      <c r="I422" s="100">
        <f t="shared" si="36"/>
        <v>0</v>
      </c>
      <c r="J422" s="93"/>
      <c r="K422" s="74"/>
      <c r="L422" s="98"/>
    </row>
    <row r="423" spans="1:12" x14ac:dyDescent="0.4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27"/>
      <c r="F423" s="411"/>
      <c r="G423" s="114"/>
      <c r="H423" s="268"/>
      <c r="I423" s="100">
        <f t="shared" si="36"/>
        <v>0</v>
      </c>
      <c r="J423" s="93"/>
      <c r="K423" s="74"/>
      <c r="L423" s="98"/>
    </row>
    <row r="424" spans="1:12" x14ac:dyDescent="0.4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27"/>
      <c r="F424" s="411"/>
      <c r="G424" s="114"/>
      <c r="H424" s="268"/>
      <c r="I424" s="100">
        <f t="shared" si="36"/>
        <v>0</v>
      </c>
      <c r="J424" s="93"/>
      <c r="K424" s="74"/>
      <c r="L424" s="98"/>
    </row>
    <row r="425" spans="1:12" x14ac:dyDescent="0.4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27"/>
      <c r="F425" s="411"/>
      <c r="G425" s="114"/>
      <c r="H425" s="268"/>
      <c r="I425" s="100">
        <f t="shared" si="36"/>
        <v>0</v>
      </c>
      <c r="J425" s="93"/>
      <c r="K425" s="74"/>
      <c r="L425" s="98"/>
    </row>
    <row r="426" spans="1:12" x14ac:dyDescent="0.4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27"/>
      <c r="F426" s="411"/>
      <c r="G426" s="114"/>
      <c r="H426" s="268"/>
      <c r="I426" s="100">
        <f t="shared" si="36"/>
        <v>0</v>
      </c>
      <c r="J426" s="93"/>
      <c r="K426" s="74"/>
      <c r="L426" s="98"/>
    </row>
    <row r="427" spans="1:12" x14ac:dyDescent="0.4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27"/>
      <c r="F427" s="411"/>
      <c r="G427" s="114"/>
      <c r="H427" s="268"/>
      <c r="I427" s="100">
        <f t="shared" si="36"/>
        <v>0</v>
      </c>
      <c r="J427" s="93"/>
      <c r="K427" s="74"/>
      <c r="L427" s="98"/>
    </row>
    <row r="428" spans="1:12" x14ac:dyDescent="0.4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27"/>
      <c r="F428" s="411"/>
      <c r="G428" s="114"/>
      <c r="H428" s="268"/>
      <c r="I428" s="100">
        <f t="shared" si="36"/>
        <v>0</v>
      </c>
      <c r="J428" s="93"/>
      <c r="K428" s="74"/>
      <c r="L428" s="98"/>
    </row>
    <row r="429" spans="1:12" x14ac:dyDescent="0.4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27"/>
      <c r="F429" s="411"/>
      <c r="G429" s="114"/>
      <c r="H429" s="268"/>
      <c r="I429" s="100">
        <f t="shared" si="36"/>
        <v>0</v>
      </c>
      <c r="J429" s="93"/>
      <c r="K429" s="74"/>
      <c r="L429" s="98"/>
    </row>
    <row r="430" spans="1:12" x14ac:dyDescent="0.4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27"/>
      <c r="F430" s="411"/>
      <c r="G430" s="114"/>
      <c r="H430" s="268"/>
      <c r="I430" s="100">
        <f t="shared" si="36"/>
        <v>0</v>
      </c>
      <c r="J430" s="93"/>
      <c r="K430" s="74"/>
      <c r="L430" s="98"/>
    </row>
    <row r="431" spans="1:12" x14ac:dyDescent="0.4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27"/>
      <c r="F431" s="411"/>
      <c r="G431" s="114"/>
      <c r="H431" s="268"/>
      <c r="I431" s="100">
        <f t="shared" si="36"/>
        <v>0</v>
      </c>
      <c r="J431" s="93"/>
      <c r="K431" s="74"/>
      <c r="L431" s="98"/>
    </row>
    <row r="432" spans="1:12" x14ac:dyDescent="0.4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27"/>
      <c r="F432" s="411"/>
      <c r="G432" s="114"/>
      <c r="H432" s="268"/>
      <c r="I432" s="100">
        <f t="shared" si="36"/>
        <v>0</v>
      </c>
      <c r="J432" s="93"/>
      <c r="K432" s="74"/>
      <c r="L432" s="98"/>
    </row>
    <row r="433" spans="1:12" x14ac:dyDescent="0.4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27"/>
      <c r="F433" s="411"/>
      <c r="G433" s="114"/>
      <c r="H433" s="268"/>
      <c r="I433" s="100">
        <f t="shared" si="36"/>
        <v>0</v>
      </c>
      <c r="J433" s="93"/>
      <c r="K433" s="74"/>
      <c r="L433" s="98"/>
    </row>
    <row r="434" spans="1:12" x14ac:dyDescent="0.4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27"/>
      <c r="F434" s="411"/>
      <c r="G434" s="114"/>
      <c r="H434" s="268"/>
      <c r="I434" s="100">
        <f t="shared" si="36"/>
        <v>0</v>
      </c>
      <c r="J434" s="93"/>
      <c r="K434" s="74"/>
      <c r="L434" s="98"/>
    </row>
    <row r="435" spans="1:12" x14ac:dyDescent="0.4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27"/>
      <c r="F435" s="411"/>
      <c r="G435" s="114"/>
      <c r="H435" s="268"/>
      <c r="I435" s="100">
        <f t="shared" si="36"/>
        <v>0</v>
      </c>
      <c r="J435" s="93"/>
      <c r="K435" s="74"/>
      <c r="L435" s="98"/>
    </row>
    <row r="436" spans="1:12" x14ac:dyDescent="0.4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27"/>
      <c r="F436" s="411"/>
      <c r="G436" s="114"/>
      <c r="H436" s="268"/>
      <c r="I436" s="100">
        <f t="shared" si="36"/>
        <v>0</v>
      </c>
      <c r="J436" s="93"/>
      <c r="K436" s="74"/>
      <c r="L436" s="98"/>
    </row>
    <row r="437" spans="1:12" x14ac:dyDescent="0.4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27"/>
      <c r="F437" s="411"/>
      <c r="G437" s="114"/>
      <c r="H437" s="268"/>
      <c r="I437" s="100">
        <f t="shared" si="36"/>
        <v>0</v>
      </c>
      <c r="J437" s="93"/>
      <c r="K437" s="74"/>
      <c r="L437" s="98"/>
    </row>
    <row r="438" spans="1:12" x14ac:dyDescent="0.4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27"/>
      <c r="F438" s="411"/>
      <c r="G438" s="114"/>
      <c r="H438" s="268"/>
      <c r="I438" s="100">
        <f t="shared" si="36"/>
        <v>0</v>
      </c>
      <c r="J438" s="93"/>
      <c r="K438" s="74"/>
      <c r="L438" s="98"/>
    </row>
    <row r="439" spans="1:12" x14ac:dyDescent="0.4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27"/>
      <c r="F439" s="411"/>
      <c r="G439" s="114"/>
      <c r="H439" s="268"/>
      <c r="I439" s="100">
        <f t="shared" si="36"/>
        <v>0</v>
      </c>
      <c r="J439" s="93"/>
      <c r="K439" s="74"/>
      <c r="L439" s="98"/>
    </row>
    <row r="440" spans="1:12" x14ac:dyDescent="0.4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27"/>
      <c r="F440" s="411"/>
      <c r="G440" s="114"/>
      <c r="H440" s="268"/>
      <c r="I440" s="100">
        <f t="shared" si="36"/>
        <v>0</v>
      </c>
      <c r="J440" s="93"/>
      <c r="K440" s="74"/>
      <c r="L440" s="98"/>
    </row>
    <row r="441" spans="1:12" x14ac:dyDescent="0.4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27"/>
      <c r="F441" s="411"/>
      <c r="G441" s="114"/>
      <c r="H441" s="268"/>
      <c r="I441" s="100">
        <f t="shared" si="36"/>
        <v>0</v>
      </c>
      <c r="J441" s="93"/>
      <c r="K441" s="74"/>
      <c r="L441" s="98"/>
    </row>
    <row r="442" spans="1:12" x14ac:dyDescent="0.4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27"/>
      <c r="F442" s="411"/>
      <c r="G442" s="114"/>
      <c r="H442" s="268"/>
      <c r="I442" s="100">
        <f t="shared" si="36"/>
        <v>0</v>
      </c>
      <c r="J442" s="93"/>
      <c r="K442" s="74"/>
      <c r="L442" s="98"/>
    </row>
    <row r="443" spans="1:12" x14ac:dyDescent="0.4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27"/>
      <c r="F443" s="411"/>
      <c r="G443" s="114"/>
      <c r="H443" s="268"/>
      <c r="I443" s="100">
        <f t="shared" si="36"/>
        <v>0</v>
      </c>
      <c r="J443" s="93"/>
      <c r="K443" s="74"/>
      <c r="L443" s="98"/>
    </row>
    <row r="444" spans="1:12" x14ac:dyDescent="0.4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27"/>
      <c r="F444" s="411"/>
      <c r="G444" s="114"/>
      <c r="H444" s="268"/>
      <c r="I444" s="100">
        <f t="shared" si="36"/>
        <v>0</v>
      </c>
      <c r="J444" s="93"/>
      <c r="K444" s="74"/>
      <c r="L444" s="98"/>
    </row>
    <row r="445" spans="1:12" x14ac:dyDescent="0.4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27"/>
      <c r="F445" s="411"/>
      <c r="G445" s="114"/>
      <c r="H445" s="268"/>
      <c r="I445" s="100">
        <f t="shared" si="36"/>
        <v>0</v>
      </c>
      <c r="J445" s="93"/>
      <c r="K445" s="74"/>
      <c r="L445" s="98"/>
    </row>
    <row r="446" spans="1:12" x14ac:dyDescent="0.4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27"/>
      <c r="F446" s="411"/>
      <c r="G446" s="114"/>
      <c r="H446" s="268"/>
      <c r="I446" s="100">
        <f t="shared" si="36"/>
        <v>0</v>
      </c>
      <c r="J446" s="93"/>
      <c r="K446" s="74"/>
      <c r="L446" s="98"/>
    </row>
    <row r="447" spans="1:12" x14ac:dyDescent="0.4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27"/>
      <c r="F447" s="411"/>
      <c r="G447" s="114"/>
      <c r="H447" s="268"/>
      <c r="I447" s="100">
        <f t="shared" si="36"/>
        <v>0</v>
      </c>
      <c r="J447" s="93"/>
      <c r="K447" s="74"/>
      <c r="L447" s="98"/>
    </row>
    <row r="448" spans="1:12" x14ac:dyDescent="0.4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27"/>
      <c r="F448" s="411"/>
      <c r="G448" s="114"/>
      <c r="H448" s="268"/>
      <c r="I448" s="100">
        <f t="shared" si="36"/>
        <v>0</v>
      </c>
      <c r="J448" s="93"/>
      <c r="K448" s="74"/>
      <c r="L448" s="98"/>
    </row>
    <row r="449" spans="1:12" x14ac:dyDescent="0.4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27"/>
      <c r="F449" s="411"/>
      <c r="G449" s="114"/>
      <c r="H449" s="268"/>
      <c r="I449" s="100">
        <f t="shared" si="36"/>
        <v>0</v>
      </c>
      <c r="J449" s="93"/>
      <c r="K449" s="74"/>
      <c r="L449" s="98"/>
    </row>
    <row r="450" spans="1:12" x14ac:dyDescent="0.4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27"/>
      <c r="F450" s="411"/>
      <c r="G450" s="114"/>
      <c r="H450" s="268"/>
      <c r="I450" s="100">
        <f t="shared" si="36"/>
        <v>0</v>
      </c>
      <c r="J450" s="93"/>
      <c r="K450" s="74"/>
      <c r="L450" s="98"/>
    </row>
    <row r="451" spans="1:12" x14ac:dyDescent="0.4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27"/>
      <c r="F451" s="411"/>
      <c r="G451" s="114"/>
      <c r="H451" s="268"/>
      <c r="I451" s="100">
        <f t="shared" si="36"/>
        <v>0</v>
      </c>
      <c r="J451" s="93"/>
      <c r="K451" s="74"/>
      <c r="L451" s="98"/>
    </row>
    <row r="452" spans="1:12" x14ac:dyDescent="0.4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27"/>
      <c r="F452" s="411"/>
      <c r="G452" s="114"/>
      <c r="H452" s="268"/>
      <c r="I452" s="100">
        <f t="shared" si="36"/>
        <v>0</v>
      </c>
      <c r="J452" s="93"/>
      <c r="K452" s="74"/>
      <c r="L452" s="98"/>
    </row>
    <row r="453" spans="1:12" x14ac:dyDescent="0.4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27"/>
      <c r="F453" s="411"/>
      <c r="G453" s="114"/>
      <c r="H453" s="268"/>
      <c r="I453" s="100">
        <f t="shared" si="36"/>
        <v>0</v>
      </c>
      <c r="J453" s="93"/>
      <c r="K453" s="74"/>
      <c r="L453" s="98"/>
    </row>
    <row r="454" spans="1:12" x14ac:dyDescent="0.4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27"/>
      <c r="F454" s="411"/>
      <c r="G454" s="114"/>
      <c r="H454" s="268"/>
      <c r="I454" s="100">
        <f t="shared" si="36"/>
        <v>0</v>
      </c>
      <c r="J454" s="93"/>
      <c r="K454" s="74"/>
      <c r="L454" s="98"/>
    </row>
    <row r="455" spans="1:12" x14ac:dyDescent="0.4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27"/>
      <c r="F455" s="411"/>
      <c r="G455" s="114"/>
      <c r="H455" s="268"/>
      <c r="I455" s="100">
        <f t="shared" si="36"/>
        <v>0</v>
      </c>
      <c r="J455" s="93"/>
      <c r="K455" s="74"/>
      <c r="L455" s="98"/>
    </row>
    <row r="456" spans="1:12" x14ac:dyDescent="0.4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27"/>
      <c r="F456" s="411"/>
      <c r="G456" s="114"/>
      <c r="H456" s="268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 x14ac:dyDescent="0.4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27"/>
      <c r="F457" s="411"/>
      <c r="G457" s="114"/>
      <c r="H457" s="268"/>
      <c r="I457" s="100">
        <f t="shared" si="41"/>
        <v>0</v>
      </c>
      <c r="J457" s="93"/>
      <c r="K457" s="74"/>
      <c r="L457" s="98"/>
    </row>
    <row r="458" spans="1:12" x14ac:dyDescent="0.4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27"/>
      <c r="F458" s="411"/>
      <c r="G458" s="114"/>
      <c r="H458" s="268"/>
      <c r="I458" s="100">
        <f t="shared" si="41"/>
        <v>0</v>
      </c>
      <c r="J458" s="93"/>
      <c r="K458" s="74"/>
      <c r="L458" s="98"/>
    </row>
    <row r="459" spans="1:12" x14ac:dyDescent="0.4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27"/>
      <c r="F459" s="411"/>
      <c r="G459" s="114"/>
      <c r="H459" s="268"/>
      <c r="I459" s="100">
        <f t="shared" si="41"/>
        <v>0</v>
      </c>
      <c r="J459" s="93"/>
      <c r="K459" s="74"/>
      <c r="L459" s="98"/>
    </row>
    <row r="460" spans="1:12" x14ac:dyDescent="0.4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27"/>
      <c r="F460" s="411"/>
      <c r="G460" s="114"/>
      <c r="H460" s="268"/>
      <c r="I460" s="100">
        <f t="shared" si="41"/>
        <v>0</v>
      </c>
      <c r="J460" s="93"/>
      <c r="K460" s="74"/>
      <c r="L460" s="98"/>
    </row>
    <row r="461" spans="1:12" x14ac:dyDescent="0.4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27"/>
      <c r="F461" s="411"/>
      <c r="G461" s="114"/>
      <c r="H461" s="268"/>
      <c r="I461" s="100">
        <f t="shared" si="41"/>
        <v>0</v>
      </c>
      <c r="J461" s="93"/>
      <c r="K461" s="74"/>
      <c r="L461" s="98"/>
    </row>
    <row r="462" spans="1:12" x14ac:dyDescent="0.4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27"/>
      <c r="F462" s="411"/>
      <c r="G462" s="114"/>
      <c r="H462" s="268"/>
      <c r="I462" s="100">
        <f t="shared" si="41"/>
        <v>0</v>
      </c>
      <c r="J462" s="93"/>
      <c r="K462" s="74"/>
      <c r="L462" s="98"/>
    </row>
    <row r="463" spans="1:12" x14ac:dyDescent="0.4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27"/>
      <c r="F463" s="411"/>
      <c r="G463" s="114"/>
      <c r="H463" s="268"/>
      <c r="I463" s="100">
        <f t="shared" si="41"/>
        <v>0</v>
      </c>
      <c r="J463" s="93"/>
      <c r="K463" s="74"/>
      <c r="L463" s="98"/>
    </row>
    <row r="464" spans="1:12" x14ac:dyDescent="0.4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27"/>
      <c r="F464" s="411"/>
      <c r="G464" s="114"/>
      <c r="H464" s="268"/>
      <c r="I464" s="100">
        <f t="shared" si="41"/>
        <v>0</v>
      </c>
      <c r="J464" s="93"/>
      <c r="K464" s="74"/>
      <c r="L464" s="98"/>
    </row>
    <row r="465" spans="1:12" x14ac:dyDescent="0.4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27"/>
      <c r="F465" s="411"/>
      <c r="G465" s="114"/>
      <c r="H465" s="268"/>
      <c r="I465" s="100">
        <f t="shared" si="41"/>
        <v>0</v>
      </c>
      <c r="J465" s="93"/>
      <c r="K465" s="74"/>
      <c r="L465" s="98"/>
    </row>
    <row r="466" spans="1:12" x14ac:dyDescent="0.4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27"/>
      <c r="F466" s="411"/>
      <c r="G466" s="114"/>
      <c r="H466" s="268"/>
      <c r="I466" s="100">
        <f t="shared" si="41"/>
        <v>0</v>
      </c>
      <c r="J466" s="93"/>
      <c r="K466" s="74"/>
      <c r="L466" s="98"/>
    </row>
    <row r="467" spans="1:12" x14ac:dyDescent="0.4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27"/>
      <c r="F467" s="411"/>
      <c r="G467" s="114"/>
      <c r="H467" s="268"/>
      <c r="I467" s="100">
        <f t="shared" si="41"/>
        <v>0</v>
      </c>
      <c r="J467" s="93"/>
      <c r="K467" s="74"/>
      <c r="L467" s="98"/>
    </row>
    <row r="468" spans="1:12" x14ac:dyDescent="0.4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27"/>
      <c r="F468" s="411"/>
      <c r="G468" s="114"/>
      <c r="H468" s="268"/>
      <c r="I468" s="100">
        <f t="shared" si="41"/>
        <v>0</v>
      </c>
      <c r="J468" s="93"/>
      <c r="K468" s="74"/>
      <c r="L468" s="98"/>
    </row>
    <row r="469" spans="1:12" x14ac:dyDescent="0.4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27"/>
      <c r="F469" s="411"/>
      <c r="G469" s="114"/>
      <c r="H469" s="268"/>
      <c r="I469" s="100">
        <f t="shared" si="41"/>
        <v>0</v>
      </c>
      <c r="J469" s="93"/>
      <c r="K469" s="74"/>
      <c r="L469" s="98"/>
    </row>
    <row r="470" spans="1:12" x14ac:dyDescent="0.4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27"/>
      <c r="F470" s="411"/>
      <c r="G470" s="114"/>
      <c r="H470" s="268"/>
      <c r="I470" s="100">
        <f t="shared" si="41"/>
        <v>0</v>
      </c>
      <c r="J470" s="93"/>
      <c r="K470" s="74"/>
      <c r="L470" s="98"/>
    </row>
    <row r="471" spans="1:12" x14ac:dyDescent="0.4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27"/>
      <c r="F471" s="411"/>
      <c r="G471" s="114"/>
      <c r="H471" s="268"/>
      <c r="I471" s="100">
        <f t="shared" si="41"/>
        <v>0</v>
      </c>
      <c r="J471" s="93"/>
      <c r="K471" s="74"/>
      <c r="L471" s="98"/>
    </row>
    <row r="472" spans="1:12" x14ac:dyDescent="0.4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27"/>
      <c r="F472" s="411"/>
      <c r="G472" s="114"/>
      <c r="H472" s="268"/>
      <c r="I472" s="100">
        <f t="shared" si="41"/>
        <v>0</v>
      </c>
      <c r="J472" s="93"/>
      <c r="K472" s="74"/>
      <c r="L472" s="98"/>
    </row>
    <row r="473" spans="1:12" x14ac:dyDescent="0.4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27"/>
      <c r="F473" s="411"/>
      <c r="G473" s="114"/>
      <c r="H473" s="268"/>
      <c r="I473" s="100">
        <f t="shared" si="41"/>
        <v>0</v>
      </c>
      <c r="J473" s="93"/>
      <c r="K473" s="74"/>
      <c r="L473" s="98"/>
    </row>
    <row r="474" spans="1:12" x14ac:dyDescent="0.4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27"/>
      <c r="F474" s="411"/>
      <c r="G474" s="114"/>
      <c r="H474" s="268"/>
      <c r="I474" s="100">
        <f t="shared" si="41"/>
        <v>0</v>
      </c>
      <c r="J474" s="93"/>
      <c r="K474" s="74"/>
      <c r="L474" s="98"/>
    </row>
    <row r="475" spans="1:12" x14ac:dyDescent="0.4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27"/>
      <c r="F475" s="411"/>
      <c r="G475" s="114"/>
      <c r="H475" s="268"/>
      <c r="I475" s="100">
        <f t="shared" si="41"/>
        <v>0</v>
      </c>
      <c r="J475" s="93"/>
      <c r="K475" s="74"/>
      <c r="L475" s="98"/>
    </row>
    <row r="476" spans="1:12" x14ac:dyDescent="0.4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27"/>
      <c r="F476" s="411"/>
      <c r="G476" s="114"/>
      <c r="H476" s="268"/>
      <c r="I476" s="100">
        <f t="shared" si="41"/>
        <v>0</v>
      </c>
      <c r="J476" s="93"/>
      <c r="K476" s="74"/>
      <c r="L476" s="98"/>
    </row>
    <row r="477" spans="1:12" x14ac:dyDescent="0.4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27"/>
      <c r="F477" s="411"/>
      <c r="G477" s="114"/>
      <c r="H477" s="268"/>
      <c r="I477" s="100">
        <f t="shared" si="41"/>
        <v>0</v>
      </c>
      <c r="J477" s="93"/>
      <c r="K477" s="74"/>
      <c r="L477" s="98"/>
    </row>
    <row r="478" spans="1:12" x14ac:dyDescent="0.4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27"/>
      <c r="F478" s="411"/>
      <c r="G478" s="114"/>
      <c r="H478" s="268"/>
      <c r="I478" s="100">
        <f t="shared" si="41"/>
        <v>0</v>
      </c>
      <c r="J478" s="93"/>
      <c r="K478" s="74"/>
      <c r="L478" s="98"/>
    </row>
    <row r="479" spans="1:12" x14ac:dyDescent="0.4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27"/>
      <c r="F479" s="411"/>
      <c r="G479" s="114"/>
      <c r="H479" s="268"/>
      <c r="I479" s="100">
        <f t="shared" si="41"/>
        <v>0</v>
      </c>
      <c r="J479" s="93"/>
      <c r="K479" s="74"/>
      <c r="L479" s="98"/>
    </row>
    <row r="480" spans="1:12" x14ac:dyDescent="0.4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27"/>
      <c r="F480" s="411"/>
      <c r="G480" s="114"/>
      <c r="H480" s="268"/>
      <c r="I480" s="100">
        <f t="shared" si="41"/>
        <v>0</v>
      </c>
      <c r="J480" s="93"/>
      <c r="K480" s="74"/>
      <c r="L480" s="98"/>
    </row>
    <row r="481" spans="1:12" x14ac:dyDescent="0.4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27"/>
      <c r="F481" s="411"/>
      <c r="G481" s="114"/>
      <c r="H481" s="268"/>
      <c r="I481" s="100">
        <f t="shared" si="41"/>
        <v>0</v>
      </c>
      <c r="J481" s="93"/>
      <c r="K481" s="74"/>
      <c r="L481" s="98"/>
    </row>
    <row r="482" spans="1:12" x14ac:dyDescent="0.4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27"/>
      <c r="F482" s="411"/>
      <c r="G482" s="114"/>
      <c r="H482" s="268"/>
      <c r="I482" s="100">
        <f t="shared" si="41"/>
        <v>0</v>
      </c>
      <c r="J482" s="93"/>
      <c r="K482" s="74"/>
      <c r="L482" s="98"/>
    </row>
    <row r="483" spans="1:12" x14ac:dyDescent="0.4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27"/>
      <c r="F483" s="411"/>
      <c r="G483" s="114"/>
      <c r="H483" s="268"/>
      <c r="I483" s="100">
        <f t="shared" si="41"/>
        <v>0</v>
      </c>
      <c r="J483" s="93"/>
      <c r="K483" s="74"/>
      <c r="L483" s="98"/>
    </row>
    <row r="484" spans="1:12" x14ac:dyDescent="0.4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27"/>
      <c r="F484" s="411"/>
      <c r="G484" s="114"/>
      <c r="H484" s="268"/>
      <c r="I484" s="100">
        <f t="shared" si="41"/>
        <v>0</v>
      </c>
      <c r="J484" s="93"/>
      <c r="K484" s="74"/>
      <c r="L484" s="98"/>
    </row>
    <row r="485" spans="1:12" x14ac:dyDescent="0.4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27"/>
      <c r="F485" s="411"/>
      <c r="G485" s="114"/>
      <c r="H485" s="268"/>
      <c r="I485" s="100">
        <f t="shared" si="41"/>
        <v>0</v>
      </c>
      <c r="J485" s="93"/>
      <c r="K485" s="74"/>
      <c r="L485" s="98"/>
    </row>
    <row r="486" spans="1:12" x14ac:dyDescent="0.4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27"/>
      <c r="F486" s="411"/>
      <c r="G486" s="114"/>
      <c r="H486" s="268"/>
      <c r="I486" s="100">
        <f t="shared" si="41"/>
        <v>0</v>
      </c>
      <c r="J486" s="93"/>
      <c r="K486" s="74"/>
      <c r="L486" s="98"/>
    </row>
    <row r="487" spans="1:12" x14ac:dyDescent="0.4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27"/>
      <c r="F487" s="411"/>
      <c r="G487" s="114"/>
      <c r="H487" s="268"/>
      <c r="I487" s="100">
        <f t="shared" si="41"/>
        <v>0</v>
      </c>
      <c r="J487" s="93"/>
      <c r="K487" s="74"/>
      <c r="L487" s="98"/>
    </row>
    <row r="488" spans="1:12" x14ac:dyDescent="0.4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27"/>
      <c r="F488" s="411"/>
      <c r="G488" s="114"/>
      <c r="H488" s="268"/>
      <c r="I488" s="100">
        <f t="shared" si="41"/>
        <v>0</v>
      </c>
      <c r="J488" s="93"/>
      <c r="K488" s="74"/>
      <c r="L488" s="98"/>
    </row>
    <row r="489" spans="1:12" x14ac:dyDescent="0.4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27"/>
      <c r="F489" s="411"/>
      <c r="G489" s="114"/>
      <c r="H489" s="268"/>
      <c r="I489" s="100">
        <f t="shared" si="41"/>
        <v>0</v>
      </c>
      <c r="J489" s="93"/>
      <c r="K489" s="74"/>
      <c r="L489" s="98"/>
    </row>
    <row r="490" spans="1:12" x14ac:dyDescent="0.4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27"/>
      <c r="F490" s="411"/>
      <c r="G490" s="114"/>
      <c r="H490" s="268"/>
      <c r="I490" s="100">
        <f t="shared" si="41"/>
        <v>0</v>
      </c>
      <c r="J490" s="93"/>
      <c r="K490" s="74"/>
      <c r="L490" s="98"/>
    </row>
    <row r="491" spans="1:12" x14ac:dyDescent="0.4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27"/>
      <c r="F491" s="411"/>
      <c r="G491" s="114"/>
      <c r="H491" s="268"/>
      <c r="I491" s="100">
        <f t="shared" si="41"/>
        <v>0</v>
      </c>
      <c r="J491" s="93"/>
      <c r="K491" s="74"/>
      <c r="L491" s="98"/>
    </row>
    <row r="492" spans="1:12" x14ac:dyDescent="0.4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27"/>
      <c r="F492" s="411"/>
      <c r="G492" s="114"/>
      <c r="H492" s="268"/>
      <c r="I492" s="100">
        <f t="shared" si="41"/>
        <v>0</v>
      </c>
      <c r="J492" s="93"/>
      <c r="K492" s="74"/>
      <c r="L492" s="98"/>
    </row>
    <row r="493" spans="1:12" x14ac:dyDescent="0.4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27"/>
      <c r="F493" s="411"/>
      <c r="G493" s="114"/>
      <c r="H493" s="268"/>
      <c r="I493" s="100">
        <f t="shared" si="41"/>
        <v>0</v>
      </c>
      <c r="J493" s="93"/>
      <c r="K493" s="74"/>
      <c r="L493" s="98"/>
    </row>
    <row r="494" spans="1:12" x14ac:dyDescent="0.4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27"/>
      <c r="F494" s="411"/>
      <c r="G494" s="114"/>
      <c r="H494" s="268"/>
      <c r="I494" s="100">
        <f t="shared" si="41"/>
        <v>0</v>
      </c>
      <c r="J494" s="93"/>
      <c r="K494" s="74"/>
      <c r="L494" s="98"/>
    </row>
    <row r="495" spans="1:12" x14ac:dyDescent="0.4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27"/>
      <c r="F495" s="411"/>
      <c r="G495" s="114"/>
      <c r="H495" s="268"/>
      <c r="I495" s="100">
        <f t="shared" si="41"/>
        <v>0</v>
      </c>
      <c r="J495" s="93"/>
      <c r="K495" s="74"/>
      <c r="L495" s="98"/>
    </row>
    <row r="496" spans="1:12" x14ac:dyDescent="0.4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27"/>
      <c r="F496" s="411"/>
      <c r="G496" s="114"/>
      <c r="H496" s="268"/>
      <c r="I496" s="100">
        <f t="shared" si="41"/>
        <v>0</v>
      </c>
      <c r="J496" s="93"/>
      <c r="K496" s="74"/>
      <c r="L496" s="98"/>
    </row>
    <row r="497" spans="1:12" x14ac:dyDescent="0.4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27"/>
      <c r="F497" s="411"/>
      <c r="G497" s="114"/>
      <c r="H497" s="268"/>
      <c r="I497" s="100">
        <f t="shared" si="41"/>
        <v>0</v>
      </c>
      <c r="J497" s="93"/>
      <c r="K497" s="74"/>
      <c r="L497" s="98"/>
    </row>
    <row r="498" spans="1:12" x14ac:dyDescent="0.4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27"/>
      <c r="F498" s="411"/>
      <c r="G498" s="114"/>
      <c r="H498" s="268"/>
      <c r="I498" s="100">
        <f t="shared" si="41"/>
        <v>0</v>
      </c>
      <c r="J498" s="93"/>
      <c r="K498" s="74"/>
      <c r="L498" s="98"/>
    </row>
    <row r="499" spans="1:12" x14ac:dyDescent="0.4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27"/>
      <c r="F499" s="411"/>
      <c r="G499" s="114"/>
      <c r="H499" s="268"/>
      <c r="I499" s="100">
        <f t="shared" si="41"/>
        <v>0</v>
      </c>
      <c r="J499" s="93"/>
      <c r="K499" s="74"/>
      <c r="L499" s="98"/>
    </row>
    <row r="500" spans="1:12" x14ac:dyDescent="0.4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27"/>
      <c r="F500" s="411"/>
      <c r="G500" s="114"/>
      <c r="H500" s="268"/>
      <c r="I500" s="100">
        <f t="shared" si="41"/>
        <v>0</v>
      </c>
      <c r="J500" s="93"/>
      <c r="K500" s="74"/>
      <c r="L500" s="98"/>
    </row>
    <row r="501" spans="1:12" x14ac:dyDescent="0.4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27"/>
      <c r="F501" s="411"/>
      <c r="G501" s="114"/>
      <c r="H501" s="268"/>
      <c r="I501" s="100">
        <f t="shared" si="41"/>
        <v>0</v>
      </c>
      <c r="J501" s="93"/>
      <c r="K501" s="74"/>
      <c r="L501" s="98"/>
    </row>
    <row r="502" spans="1:12" x14ac:dyDescent="0.4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27"/>
      <c r="F502" s="411"/>
      <c r="G502" s="114"/>
      <c r="H502" s="268"/>
      <c r="I502" s="100">
        <f t="shared" si="41"/>
        <v>0</v>
      </c>
      <c r="J502" s="93"/>
      <c r="K502" s="74"/>
      <c r="L502" s="98"/>
    </row>
    <row r="503" spans="1:12" x14ac:dyDescent="0.4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27"/>
      <c r="F503" s="411"/>
      <c r="G503" s="114"/>
      <c r="H503" s="268"/>
      <c r="I503" s="100">
        <f t="shared" si="41"/>
        <v>0</v>
      </c>
      <c r="J503" s="93"/>
      <c r="K503" s="74"/>
      <c r="L503" s="98"/>
    </row>
    <row r="504" spans="1:12" x14ac:dyDescent="0.4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27"/>
      <c r="F504" s="411"/>
      <c r="G504" s="114"/>
      <c r="H504" s="268"/>
      <c r="I504" s="100">
        <f t="shared" si="41"/>
        <v>0</v>
      </c>
      <c r="J504" s="93"/>
      <c r="K504" s="74"/>
      <c r="L504" s="98"/>
    </row>
    <row r="505" spans="1:12" x14ac:dyDescent="0.4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27"/>
      <c r="F505" s="411"/>
      <c r="G505" s="114"/>
      <c r="H505" s="268"/>
      <c r="I505" s="100">
        <f t="shared" si="41"/>
        <v>0</v>
      </c>
      <c r="J505" s="93"/>
      <c r="K505" s="74"/>
      <c r="L505" s="98"/>
    </row>
    <row r="506" spans="1:12" x14ac:dyDescent="0.4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27"/>
      <c r="F506" s="411"/>
      <c r="G506" s="114"/>
      <c r="H506" s="268"/>
      <c r="I506" s="100">
        <f t="shared" si="41"/>
        <v>0</v>
      </c>
      <c r="J506" s="93"/>
      <c r="K506" s="74"/>
      <c r="L506" s="98"/>
    </row>
    <row r="507" spans="1:12" x14ac:dyDescent="0.4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27"/>
      <c r="F507" s="411"/>
      <c r="G507" s="114"/>
      <c r="H507" s="268"/>
      <c r="I507" s="100">
        <f t="shared" si="41"/>
        <v>0</v>
      </c>
      <c r="J507" s="93"/>
      <c r="K507" s="74"/>
      <c r="L507" s="98"/>
    </row>
    <row r="508" spans="1:12" x14ac:dyDescent="0.4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27"/>
      <c r="F508" s="411"/>
      <c r="G508" s="114"/>
      <c r="H508" s="268"/>
      <c r="I508" s="100">
        <f t="shared" si="41"/>
        <v>0</v>
      </c>
      <c r="J508" s="93"/>
      <c r="K508" s="74"/>
      <c r="L508" s="98"/>
    </row>
    <row r="509" spans="1:12" x14ac:dyDescent="0.4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27"/>
      <c r="F509" s="411"/>
      <c r="G509" s="114"/>
      <c r="H509" s="268"/>
      <c r="I509" s="100">
        <f t="shared" si="41"/>
        <v>0</v>
      </c>
      <c r="J509" s="93"/>
      <c r="K509" s="74"/>
      <c r="L509" s="98"/>
    </row>
    <row r="510" spans="1:12" x14ac:dyDescent="0.4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27"/>
      <c r="F510" s="411"/>
      <c r="G510" s="114"/>
      <c r="H510" s="268"/>
      <c r="I510" s="100">
        <f t="shared" si="41"/>
        <v>0</v>
      </c>
      <c r="J510" s="93"/>
      <c r="K510" s="74"/>
      <c r="L510" s="98"/>
    </row>
    <row r="511" spans="1:12" x14ac:dyDescent="0.4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27"/>
      <c r="F511" s="411"/>
      <c r="G511" s="114"/>
      <c r="H511" s="268"/>
      <c r="I511" s="100">
        <f t="shared" si="41"/>
        <v>0</v>
      </c>
      <c r="J511" s="93"/>
      <c r="K511" s="74"/>
      <c r="L511" s="98"/>
    </row>
    <row r="512" spans="1:12" x14ac:dyDescent="0.4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27"/>
      <c r="F512" s="411"/>
      <c r="G512" s="114"/>
      <c r="H512" s="268"/>
      <c r="I512" s="100">
        <f t="shared" si="41"/>
        <v>0</v>
      </c>
      <c r="J512" s="93"/>
      <c r="K512" s="74"/>
      <c r="L512" s="98"/>
    </row>
    <row r="513" spans="1:12" x14ac:dyDescent="0.4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27"/>
      <c r="F513" s="411"/>
      <c r="G513" s="114"/>
      <c r="H513" s="268"/>
      <c r="I513" s="100">
        <f t="shared" si="41"/>
        <v>0</v>
      </c>
      <c r="J513" s="93"/>
      <c r="K513" s="74"/>
      <c r="L513" s="98"/>
    </row>
    <row r="514" spans="1:12" x14ac:dyDescent="0.4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27"/>
      <c r="F514" s="411"/>
      <c r="G514" s="114"/>
      <c r="H514" s="268"/>
      <c r="I514" s="100">
        <f t="shared" si="41"/>
        <v>0</v>
      </c>
      <c r="J514" s="93"/>
      <c r="K514" s="74"/>
      <c r="L514" s="98"/>
    </row>
    <row r="515" spans="1:12" x14ac:dyDescent="0.4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27"/>
      <c r="F515" s="411"/>
      <c r="G515" s="114"/>
      <c r="H515" s="268"/>
      <c r="I515" s="100">
        <f t="shared" si="41"/>
        <v>0</v>
      </c>
      <c r="J515" s="93"/>
      <c r="K515" s="74"/>
      <c r="L515" s="98"/>
    </row>
    <row r="516" spans="1:12" x14ac:dyDescent="0.4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27"/>
      <c r="F516" s="411"/>
      <c r="G516" s="114"/>
      <c r="H516" s="268"/>
      <c r="I516" s="100">
        <f t="shared" si="41"/>
        <v>0</v>
      </c>
      <c r="J516" s="93"/>
      <c r="K516" s="74"/>
      <c r="L516" s="98"/>
    </row>
    <row r="517" spans="1:12" x14ac:dyDescent="0.4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27"/>
      <c r="F517" s="411"/>
      <c r="G517" s="114"/>
      <c r="H517" s="268"/>
      <c r="I517" s="100">
        <f t="shared" si="41"/>
        <v>0</v>
      </c>
      <c r="J517" s="93"/>
      <c r="K517" s="74"/>
      <c r="L517" s="98"/>
    </row>
    <row r="518" spans="1:12" x14ac:dyDescent="0.4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27"/>
      <c r="F518" s="411"/>
      <c r="G518" s="114"/>
      <c r="H518" s="268"/>
      <c r="I518" s="100">
        <f t="shared" si="41"/>
        <v>0</v>
      </c>
      <c r="J518" s="93"/>
      <c r="K518" s="74"/>
      <c r="L518" s="98"/>
    </row>
    <row r="519" spans="1:12" x14ac:dyDescent="0.4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27"/>
      <c r="F519" s="411"/>
      <c r="G519" s="114"/>
      <c r="H519" s="268"/>
      <c r="I519" s="100">
        <f t="shared" si="41"/>
        <v>0</v>
      </c>
      <c r="J519" s="93"/>
      <c r="K519" s="74"/>
      <c r="L519" s="98"/>
    </row>
    <row r="520" spans="1:12" x14ac:dyDescent="0.4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27"/>
      <c r="F520" s="411"/>
      <c r="G520" s="114"/>
      <c r="H520" s="268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 x14ac:dyDescent="0.4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27"/>
      <c r="F521" s="411"/>
      <c r="G521" s="114"/>
      <c r="H521" s="268"/>
      <c r="I521" s="100">
        <f t="shared" si="46"/>
        <v>0</v>
      </c>
      <c r="J521" s="93"/>
      <c r="K521" s="74"/>
      <c r="L521" s="98"/>
    </row>
    <row r="522" spans="1:12" x14ac:dyDescent="0.4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27"/>
      <c r="F522" s="411"/>
      <c r="G522" s="114"/>
      <c r="H522" s="268"/>
      <c r="I522" s="100">
        <f t="shared" si="46"/>
        <v>0</v>
      </c>
      <c r="J522" s="93"/>
      <c r="K522" s="74"/>
      <c r="L522" s="98"/>
    </row>
    <row r="523" spans="1:12" x14ac:dyDescent="0.4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27"/>
      <c r="F523" s="411"/>
      <c r="G523" s="114"/>
      <c r="H523" s="268"/>
      <c r="I523" s="100">
        <f t="shared" si="46"/>
        <v>0</v>
      </c>
      <c r="J523" s="93"/>
      <c r="K523" s="74"/>
      <c r="L523" s="98"/>
    </row>
    <row r="524" spans="1:12" x14ac:dyDescent="0.4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27"/>
      <c r="F524" s="411"/>
      <c r="G524" s="114"/>
      <c r="H524" s="268"/>
      <c r="I524" s="100">
        <f t="shared" si="46"/>
        <v>0</v>
      </c>
      <c r="J524" s="93"/>
      <c r="K524" s="74"/>
      <c r="L524" s="98"/>
    </row>
    <row r="525" spans="1:12" x14ac:dyDescent="0.4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27"/>
      <c r="F525" s="411"/>
      <c r="G525" s="114"/>
      <c r="H525" s="268"/>
      <c r="I525" s="100">
        <f t="shared" si="46"/>
        <v>0</v>
      </c>
      <c r="J525" s="93"/>
      <c r="K525" s="74"/>
      <c r="L525" s="98"/>
    </row>
    <row r="526" spans="1:12" x14ac:dyDescent="0.4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27"/>
      <c r="F526" s="411"/>
      <c r="G526" s="114"/>
      <c r="H526" s="268"/>
      <c r="I526" s="100">
        <f t="shared" si="46"/>
        <v>0</v>
      </c>
      <c r="J526" s="93"/>
      <c r="K526" s="74"/>
      <c r="L526" s="98"/>
    </row>
    <row r="527" spans="1:12" x14ac:dyDescent="0.4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27"/>
      <c r="F527" s="411"/>
      <c r="G527" s="114"/>
      <c r="H527" s="268"/>
      <c r="I527" s="100">
        <f t="shared" si="46"/>
        <v>0</v>
      </c>
      <c r="J527" s="93"/>
      <c r="K527" s="74"/>
      <c r="L527" s="98"/>
    </row>
    <row r="528" spans="1:12" x14ac:dyDescent="0.4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27"/>
      <c r="F528" s="411"/>
      <c r="G528" s="114"/>
      <c r="H528" s="268"/>
      <c r="I528" s="100">
        <f t="shared" si="46"/>
        <v>0</v>
      </c>
      <c r="J528" s="93"/>
      <c r="K528" s="74"/>
      <c r="L528" s="98"/>
    </row>
    <row r="529" spans="1:12" x14ac:dyDescent="0.4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27"/>
      <c r="F529" s="411"/>
      <c r="G529" s="114"/>
      <c r="H529" s="268"/>
      <c r="I529" s="100">
        <f t="shared" si="46"/>
        <v>0</v>
      </c>
      <c r="J529" s="93"/>
      <c r="K529" s="74"/>
      <c r="L529" s="98"/>
    </row>
    <row r="530" spans="1:12" x14ac:dyDescent="0.4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27"/>
      <c r="F530" s="411"/>
      <c r="G530" s="114"/>
      <c r="H530" s="268"/>
      <c r="I530" s="100">
        <f t="shared" si="46"/>
        <v>0</v>
      </c>
      <c r="J530" s="93"/>
      <c r="K530" s="74"/>
      <c r="L530" s="98"/>
    </row>
    <row r="531" spans="1:12" x14ac:dyDescent="0.4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27"/>
      <c r="F531" s="411"/>
      <c r="G531" s="114"/>
      <c r="H531" s="268"/>
      <c r="I531" s="100">
        <f t="shared" si="46"/>
        <v>0</v>
      </c>
      <c r="J531" s="93"/>
      <c r="K531" s="74"/>
      <c r="L531" s="98"/>
    </row>
    <row r="532" spans="1:12" x14ac:dyDescent="0.4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27"/>
      <c r="F532" s="411"/>
      <c r="G532" s="114"/>
      <c r="H532" s="268"/>
      <c r="I532" s="100">
        <f t="shared" si="46"/>
        <v>0</v>
      </c>
      <c r="J532" s="93"/>
      <c r="K532" s="74"/>
      <c r="L532" s="98"/>
    </row>
    <row r="533" spans="1:12" x14ac:dyDescent="0.4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27"/>
      <c r="F533" s="411"/>
      <c r="G533" s="114"/>
      <c r="H533" s="268"/>
      <c r="I533" s="100">
        <f t="shared" si="46"/>
        <v>0</v>
      </c>
      <c r="J533" s="93"/>
      <c r="K533" s="74"/>
      <c r="L533" s="98"/>
    </row>
    <row r="534" spans="1:12" x14ac:dyDescent="0.4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27"/>
      <c r="F534" s="411"/>
      <c r="G534" s="114"/>
      <c r="H534" s="268"/>
      <c r="I534" s="100">
        <f t="shared" si="46"/>
        <v>0</v>
      </c>
      <c r="J534" s="93"/>
      <c r="K534" s="74"/>
      <c r="L534" s="98"/>
    </row>
    <row r="535" spans="1:12" x14ac:dyDescent="0.4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27"/>
      <c r="F535" s="411"/>
      <c r="G535" s="114"/>
      <c r="H535" s="268"/>
      <c r="I535" s="100">
        <f t="shared" si="46"/>
        <v>0</v>
      </c>
      <c r="J535" s="93"/>
      <c r="K535" s="74"/>
      <c r="L535" s="98"/>
    </row>
    <row r="536" spans="1:12" x14ac:dyDescent="0.4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27"/>
      <c r="F536" s="411"/>
      <c r="G536" s="114"/>
      <c r="H536" s="268"/>
      <c r="I536" s="100">
        <f t="shared" si="46"/>
        <v>0</v>
      </c>
      <c r="J536" s="93"/>
      <c r="K536" s="74"/>
      <c r="L536" s="98"/>
    </row>
    <row r="537" spans="1:12" x14ac:dyDescent="0.4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27"/>
      <c r="F537" s="411"/>
      <c r="G537" s="114"/>
      <c r="H537" s="268"/>
      <c r="I537" s="100">
        <f t="shared" si="46"/>
        <v>0</v>
      </c>
      <c r="J537" s="93"/>
      <c r="K537" s="74"/>
      <c r="L537" s="98"/>
    </row>
    <row r="538" spans="1:12" x14ac:dyDescent="0.4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27"/>
      <c r="F538" s="411"/>
      <c r="G538" s="114"/>
      <c r="H538" s="268"/>
      <c r="I538" s="100">
        <f t="shared" si="46"/>
        <v>0</v>
      </c>
      <c r="J538" s="93"/>
      <c r="K538" s="74"/>
      <c r="L538" s="98"/>
    </row>
    <row r="539" spans="1:12" x14ac:dyDescent="0.4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27"/>
      <c r="F539" s="411"/>
      <c r="G539" s="114"/>
      <c r="H539" s="268"/>
      <c r="I539" s="100">
        <f t="shared" si="46"/>
        <v>0</v>
      </c>
      <c r="J539" s="93"/>
      <c r="K539" s="74"/>
      <c r="L539" s="98"/>
    </row>
    <row r="540" spans="1:12" x14ac:dyDescent="0.4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27"/>
      <c r="F540" s="411"/>
      <c r="G540" s="114"/>
      <c r="H540" s="268"/>
      <c r="I540" s="100">
        <f t="shared" si="46"/>
        <v>0</v>
      </c>
      <c r="J540" s="93"/>
      <c r="K540" s="74"/>
      <c r="L540" s="98"/>
    </row>
    <row r="541" spans="1:12" x14ac:dyDescent="0.4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27"/>
      <c r="F541" s="411"/>
      <c r="G541" s="114"/>
      <c r="H541" s="268"/>
      <c r="I541" s="100">
        <f t="shared" si="46"/>
        <v>0</v>
      </c>
      <c r="J541" s="93"/>
      <c r="K541" s="74"/>
      <c r="L541" s="98"/>
    </row>
    <row r="542" spans="1:12" x14ac:dyDescent="0.4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27"/>
      <c r="F542" s="411"/>
      <c r="G542" s="114"/>
      <c r="H542" s="268"/>
      <c r="I542" s="100">
        <f t="shared" si="46"/>
        <v>0</v>
      </c>
      <c r="J542" s="93"/>
      <c r="K542" s="74"/>
      <c r="L542" s="98"/>
    </row>
    <row r="543" spans="1:12" x14ac:dyDescent="0.4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27"/>
      <c r="F543" s="411"/>
      <c r="G543" s="114"/>
      <c r="H543" s="268"/>
      <c r="I543" s="100">
        <f t="shared" si="46"/>
        <v>0</v>
      </c>
      <c r="J543" s="93"/>
      <c r="K543" s="74"/>
      <c r="L543" s="98"/>
    </row>
    <row r="544" spans="1:12" x14ac:dyDescent="0.4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27"/>
      <c r="F544" s="411"/>
      <c r="G544" s="114"/>
      <c r="H544" s="268"/>
      <c r="I544" s="100">
        <f t="shared" si="46"/>
        <v>0</v>
      </c>
      <c r="J544" s="93"/>
      <c r="K544" s="74"/>
      <c r="L544" s="98"/>
    </row>
    <row r="545" spans="1:12" x14ac:dyDescent="0.4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27"/>
      <c r="F545" s="411"/>
      <c r="G545" s="114"/>
      <c r="H545" s="268"/>
      <c r="I545" s="100">
        <f t="shared" si="46"/>
        <v>0</v>
      </c>
      <c r="J545" s="93"/>
      <c r="K545" s="74"/>
      <c r="L545" s="98"/>
    </row>
    <row r="546" spans="1:12" x14ac:dyDescent="0.4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27"/>
      <c r="F546" s="411"/>
      <c r="G546" s="114"/>
      <c r="H546" s="268"/>
      <c r="I546" s="100">
        <f t="shared" si="46"/>
        <v>0</v>
      </c>
      <c r="J546" s="93"/>
      <c r="K546" s="74"/>
      <c r="L546" s="98"/>
    </row>
    <row r="547" spans="1:12" x14ac:dyDescent="0.4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27"/>
      <c r="F547" s="411"/>
      <c r="G547" s="114"/>
      <c r="H547" s="268"/>
      <c r="I547" s="100">
        <f t="shared" si="46"/>
        <v>0</v>
      </c>
      <c r="J547" s="93"/>
      <c r="K547" s="74"/>
      <c r="L547" s="98"/>
    </row>
    <row r="548" spans="1:12" x14ac:dyDescent="0.4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27"/>
      <c r="F548" s="411"/>
      <c r="G548" s="114"/>
      <c r="H548" s="268"/>
      <c r="I548" s="100">
        <f t="shared" si="46"/>
        <v>0</v>
      </c>
      <c r="J548" s="93"/>
      <c r="K548" s="74"/>
      <c r="L548" s="98"/>
    </row>
    <row r="549" spans="1:12" x14ac:dyDescent="0.4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27"/>
      <c r="F549" s="411"/>
      <c r="G549" s="114"/>
      <c r="H549" s="268"/>
      <c r="I549" s="100">
        <f t="shared" si="46"/>
        <v>0</v>
      </c>
      <c r="J549" s="93"/>
      <c r="K549" s="74"/>
      <c r="L549" s="98"/>
    </row>
    <row r="550" spans="1:12" x14ac:dyDescent="0.4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27"/>
      <c r="F550" s="411"/>
      <c r="G550" s="114"/>
      <c r="H550" s="268"/>
      <c r="I550" s="100">
        <f t="shared" si="46"/>
        <v>0</v>
      </c>
      <c r="J550" s="93"/>
      <c r="K550" s="74"/>
      <c r="L550" s="98"/>
    </row>
    <row r="551" spans="1:12" x14ac:dyDescent="0.4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27"/>
      <c r="F551" s="411"/>
      <c r="G551" s="114"/>
      <c r="H551" s="268"/>
      <c r="I551" s="100">
        <f t="shared" si="46"/>
        <v>0</v>
      </c>
      <c r="J551" s="93"/>
      <c r="K551" s="74"/>
      <c r="L551" s="98"/>
    </row>
    <row r="552" spans="1:12" x14ac:dyDescent="0.4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27"/>
      <c r="F552" s="411"/>
      <c r="G552" s="114"/>
      <c r="H552" s="268"/>
      <c r="I552" s="100">
        <f t="shared" si="46"/>
        <v>0</v>
      </c>
      <c r="J552" s="93"/>
      <c r="K552" s="74"/>
      <c r="L552" s="98"/>
    </row>
    <row r="553" spans="1:12" x14ac:dyDescent="0.4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27"/>
      <c r="F553" s="411"/>
      <c r="G553" s="114"/>
      <c r="H553" s="268"/>
      <c r="I553" s="100">
        <f t="shared" si="46"/>
        <v>0</v>
      </c>
      <c r="J553" s="93"/>
      <c r="K553" s="74"/>
      <c r="L553" s="98"/>
    </row>
    <row r="554" spans="1:12" x14ac:dyDescent="0.4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27"/>
      <c r="F554" s="411"/>
      <c r="G554" s="114"/>
      <c r="H554" s="268"/>
      <c r="I554" s="100">
        <f t="shared" si="46"/>
        <v>0</v>
      </c>
      <c r="J554" s="93"/>
      <c r="K554" s="74"/>
      <c r="L554" s="98"/>
    </row>
    <row r="555" spans="1:12" x14ac:dyDescent="0.4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27"/>
      <c r="F555" s="411"/>
      <c r="G555" s="114"/>
      <c r="H555" s="268"/>
      <c r="I555" s="100">
        <f t="shared" si="46"/>
        <v>0</v>
      </c>
      <c r="J555" s="93"/>
      <c r="K555" s="74"/>
      <c r="L555" s="98"/>
    </row>
    <row r="556" spans="1:12" x14ac:dyDescent="0.4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27"/>
      <c r="F556" s="411"/>
      <c r="G556" s="114"/>
      <c r="H556" s="268"/>
      <c r="I556" s="100">
        <f t="shared" si="46"/>
        <v>0</v>
      </c>
      <c r="J556" s="93"/>
      <c r="K556" s="74"/>
      <c r="L556" s="98"/>
    </row>
    <row r="557" spans="1:12" x14ac:dyDescent="0.4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27"/>
      <c r="F557" s="411"/>
      <c r="G557" s="114"/>
      <c r="H557" s="268"/>
      <c r="I557" s="100">
        <f t="shared" si="46"/>
        <v>0</v>
      </c>
      <c r="J557" s="93"/>
      <c r="K557" s="74"/>
      <c r="L557" s="98"/>
    </row>
    <row r="558" spans="1:12" x14ac:dyDescent="0.4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27"/>
      <c r="F558" s="411"/>
      <c r="G558" s="114"/>
      <c r="H558" s="268"/>
      <c r="I558" s="100">
        <f t="shared" si="46"/>
        <v>0</v>
      </c>
      <c r="J558" s="93"/>
      <c r="K558" s="74"/>
      <c r="L558" s="98"/>
    </row>
    <row r="559" spans="1:12" x14ac:dyDescent="0.4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27"/>
      <c r="F559" s="411"/>
      <c r="G559" s="114"/>
      <c r="H559" s="268"/>
      <c r="I559" s="100">
        <f t="shared" si="46"/>
        <v>0</v>
      </c>
      <c r="J559" s="93"/>
      <c r="K559" s="74"/>
      <c r="L559" s="98"/>
    </row>
    <row r="560" spans="1:12" x14ac:dyDescent="0.4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27"/>
      <c r="F560" s="411"/>
      <c r="G560" s="114"/>
      <c r="H560" s="268"/>
      <c r="I560" s="100">
        <f t="shared" si="46"/>
        <v>0</v>
      </c>
      <c r="J560" s="93"/>
      <c r="K560" s="74"/>
      <c r="L560" s="98"/>
    </row>
    <row r="561" spans="1:12" x14ac:dyDescent="0.4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27"/>
      <c r="F561" s="411"/>
      <c r="G561" s="114"/>
      <c r="H561" s="268"/>
      <c r="I561" s="100">
        <f t="shared" si="46"/>
        <v>0</v>
      </c>
      <c r="J561" s="93"/>
      <c r="K561" s="74"/>
      <c r="L561" s="98"/>
    </row>
    <row r="562" spans="1:12" x14ac:dyDescent="0.4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27"/>
      <c r="F562" s="411"/>
      <c r="G562" s="114"/>
      <c r="H562" s="268"/>
      <c r="I562" s="100">
        <f t="shared" si="46"/>
        <v>0</v>
      </c>
      <c r="J562" s="93"/>
      <c r="K562" s="74"/>
      <c r="L562" s="98"/>
    </row>
    <row r="563" spans="1:12" x14ac:dyDescent="0.4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27"/>
      <c r="F563" s="411"/>
      <c r="G563" s="114"/>
      <c r="H563" s="268"/>
      <c r="I563" s="100">
        <f t="shared" si="46"/>
        <v>0</v>
      </c>
      <c r="J563" s="93"/>
      <c r="K563" s="74"/>
      <c r="L563" s="98"/>
    </row>
    <row r="564" spans="1:12" x14ac:dyDescent="0.4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27"/>
      <c r="F564" s="411"/>
      <c r="G564" s="114"/>
      <c r="H564" s="268"/>
      <c r="I564" s="100">
        <f t="shared" si="46"/>
        <v>0</v>
      </c>
      <c r="J564" s="93"/>
      <c r="K564" s="74"/>
      <c r="L564" s="98"/>
    </row>
    <row r="565" spans="1:12" x14ac:dyDescent="0.4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27"/>
      <c r="F565" s="411"/>
      <c r="G565" s="114"/>
      <c r="H565" s="268"/>
      <c r="I565" s="100">
        <f t="shared" si="46"/>
        <v>0</v>
      </c>
      <c r="J565" s="93"/>
      <c r="K565" s="74"/>
      <c r="L565" s="98"/>
    </row>
    <row r="566" spans="1:12" x14ac:dyDescent="0.4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27"/>
      <c r="F566" s="411"/>
      <c r="G566" s="114"/>
      <c r="H566" s="268"/>
      <c r="I566" s="100">
        <f t="shared" si="46"/>
        <v>0</v>
      </c>
      <c r="J566" s="93"/>
      <c r="K566" s="74"/>
      <c r="L566" s="98"/>
    </row>
    <row r="567" spans="1:12" x14ac:dyDescent="0.4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27"/>
      <c r="F567" s="411"/>
      <c r="G567" s="114"/>
      <c r="H567" s="268"/>
      <c r="I567" s="100">
        <f t="shared" si="46"/>
        <v>0</v>
      </c>
      <c r="J567" s="93"/>
      <c r="K567" s="74"/>
      <c r="L567" s="98"/>
    </row>
    <row r="568" spans="1:12" x14ac:dyDescent="0.4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27"/>
      <c r="F568" s="411"/>
      <c r="G568" s="114"/>
      <c r="H568" s="268"/>
      <c r="I568" s="100">
        <f t="shared" si="46"/>
        <v>0</v>
      </c>
      <c r="J568" s="93"/>
      <c r="K568" s="74"/>
      <c r="L568" s="98"/>
    </row>
    <row r="569" spans="1:12" x14ac:dyDescent="0.4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27"/>
      <c r="F569" s="411"/>
      <c r="G569" s="114"/>
      <c r="H569" s="268"/>
      <c r="I569" s="100">
        <f t="shared" si="46"/>
        <v>0</v>
      </c>
      <c r="J569" s="93"/>
      <c r="K569" s="74"/>
      <c r="L569" s="98"/>
    </row>
    <row r="570" spans="1:12" x14ac:dyDescent="0.4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27"/>
      <c r="F570" s="411"/>
      <c r="G570" s="114"/>
      <c r="H570" s="268"/>
      <c r="I570" s="100">
        <f t="shared" si="46"/>
        <v>0</v>
      </c>
      <c r="J570" s="93"/>
      <c r="K570" s="74"/>
      <c r="L570" s="98"/>
    </row>
    <row r="571" spans="1:12" x14ac:dyDescent="0.4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27"/>
      <c r="F571" s="411"/>
      <c r="G571" s="114"/>
      <c r="H571" s="268"/>
      <c r="I571" s="100">
        <f t="shared" si="46"/>
        <v>0</v>
      </c>
      <c r="J571" s="93"/>
      <c r="K571" s="74"/>
      <c r="L571" s="98"/>
    </row>
    <row r="572" spans="1:12" x14ac:dyDescent="0.4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27"/>
      <c r="F572" s="411"/>
      <c r="G572" s="114"/>
      <c r="H572" s="268"/>
      <c r="I572" s="100">
        <f t="shared" si="46"/>
        <v>0</v>
      </c>
      <c r="J572" s="93"/>
      <c r="K572" s="74"/>
      <c r="L572" s="98"/>
    </row>
    <row r="573" spans="1:12" x14ac:dyDescent="0.4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27"/>
      <c r="F573" s="411"/>
      <c r="G573" s="114"/>
      <c r="H573" s="268"/>
      <c r="I573" s="100">
        <f t="shared" si="46"/>
        <v>0</v>
      </c>
      <c r="J573" s="93"/>
      <c r="K573" s="74"/>
      <c r="L573" s="98"/>
    </row>
    <row r="574" spans="1:12" x14ac:dyDescent="0.4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27"/>
      <c r="F574" s="411"/>
      <c r="G574" s="114"/>
      <c r="H574" s="268"/>
      <c r="I574" s="100">
        <f t="shared" si="46"/>
        <v>0</v>
      </c>
      <c r="J574" s="93"/>
      <c r="K574" s="74"/>
      <c r="L574" s="98"/>
    </row>
    <row r="575" spans="1:12" x14ac:dyDescent="0.4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27"/>
      <c r="F575" s="411"/>
      <c r="G575" s="114"/>
      <c r="H575" s="268"/>
      <c r="I575" s="100">
        <f t="shared" si="46"/>
        <v>0</v>
      </c>
      <c r="J575" s="93"/>
      <c r="K575" s="74"/>
      <c r="L575" s="98"/>
    </row>
    <row r="576" spans="1:12" x14ac:dyDescent="0.4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27"/>
      <c r="F576" s="411"/>
      <c r="G576" s="114"/>
      <c r="H576" s="268"/>
      <c r="I576" s="100">
        <f t="shared" si="46"/>
        <v>0</v>
      </c>
      <c r="J576" s="93"/>
      <c r="K576" s="74"/>
      <c r="L576" s="98"/>
    </row>
    <row r="577" spans="1:12" x14ac:dyDescent="0.4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27"/>
      <c r="F577" s="411"/>
      <c r="G577" s="114"/>
      <c r="H577" s="268"/>
      <c r="I577" s="100">
        <f t="shared" si="46"/>
        <v>0</v>
      </c>
      <c r="J577" s="93"/>
      <c r="K577" s="74"/>
      <c r="L577" s="98"/>
    </row>
    <row r="578" spans="1:12" x14ac:dyDescent="0.4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27"/>
      <c r="F578" s="411"/>
      <c r="G578" s="114"/>
      <c r="H578" s="268"/>
      <c r="I578" s="100">
        <f t="shared" si="46"/>
        <v>0</v>
      </c>
      <c r="J578" s="93"/>
      <c r="K578" s="74"/>
      <c r="L578" s="98"/>
    </row>
    <row r="579" spans="1:12" x14ac:dyDescent="0.4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27"/>
      <c r="F579" s="411"/>
      <c r="G579" s="114"/>
      <c r="H579" s="268"/>
      <c r="I579" s="100">
        <f t="shared" si="46"/>
        <v>0</v>
      </c>
      <c r="J579" s="93"/>
      <c r="K579" s="74"/>
      <c r="L579" s="98"/>
    </row>
    <row r="580" spans="1:12" x14ac:dyDescent="0.4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27"/>
      <c r="F580" s="411"/>
      <c r="G580" s="114"/>
      <c r="H580" s="268"/>
      <c r="I580" s="100">
        <f t="shared" si="46"/>
        <v>0</v>
      </c>
      <c r="J580" s="93"/>
      <c r="K580" s="74"/>
      <c r="L580" s="98"/>
    </row>
    <row r="581" spans="1:12" x14ac:dyDescent="0.4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27"/>
      <c r="F581" s="411"/>
      <c r="G581" s="114"/>
      <c r="H581" s="268"/>
      <c r="I581" s="100">
        <f t="shared" si="46"/>
        <v>0</v>
      </c>
      <c r="J581" s="93"/>
      <c r="K581" s="74"/>
      <c r="L581" s="98"/>
    </row>
    <row r="582" spans="1:12" x14ac:dyDescent="0.4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27"/>
      <c r="F582" s="411"/>
      <c r="G582" s="114"/>
      <c r="H582" s="268"/>
      <c r="I582" s="100">
        <f t="shared" si="46"/>
        <v>0</v>
      </c>
      <c r="J582" s="93"/>
      <c r="K582" s="74"/>
      <c r="L582" s="98"/>
    </row>
    <row r="583" spans="1:12" x14ac:dyDescent="0.4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27"/>
      <c r="F583" s="411"/>
      <c r="G583" s="114"/>
      <c r="H583" s="268"/>
      <c r="I583" s="100">
        <f t="shared" si="46"/>
        <v>0</v>
      </c>
      <c r="J583" s="93"/>
      <c r="K583" s="74"/>
      <c r="L583" s="98"/>
    </row>
    <row r="584" spans="1:12" x14ac:dyDescent="0.4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27"/>
      <c r="F584" s="411"/>
      <c r="G584" s="114"/>
      <c r="H584" s="268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 x14ac:dyDescent="0.4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27"/>
      <c r="F585" s="411"/>
      <c r="G585" s="114"/>
      <c r="H585" s="268"/>
      <c r="I585" s="100">
        <f t="shared" si="51"/>
        <v>0</v>
      </c>
      <c r="J585" s="93"/>
      <c r="K585" s="74"/>
      <c r="L585" s="98"/>
    </row>
    <row r="586" spans="1:12" x14ac:dyDescent="0.4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27"/>
      <c r="F586" s="411"/>
      <c r="G586" s="114"/>
      <c r="H586" s="268"/>
      <c r="I586" s="100">
        <f t="shared" si="51"/>
        <v>0</v>
      </c>
      <c r="J586" s="93"/>
      <c r="K586" s="74"/>
      <c r="L586" s="98"/>
    </row>
    <row r="587" spans="1:12" x14ac:dyDescent="0.4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27"/>
      <c r="F587" s="411"/>
      <c r="G587" s="114"/>
      <c r="H587" s="268"/>
      <c r="I587" s="100">
        <f t="shared" si="51"/>
        <v>0</v>
      </c>
      <c r="J587" s="93"/>
      <c r="K587" s="74"/>
      <c r="L587" s="98"/>
    </row>
    <row r="588" spans="1:12" x14ac:dyDescent="0.4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27"/>
      <c r="F588" s="411"/>
      <c r="G588" s="114"/>
      <c r="H588" s="268"/>
      <c r="I588" s="100">
        <f t="shared" si="51"/>
        <v>0</v>
      </c>
      <c r="J588" s="93"/>
      <c r="K588" s="74"/>
      <c r="L588" s="98"/>
    </row>
    <row r="589" spans="1:12" x14ac:dyDescent="0.4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27"/>
      <c r="F589" s="411"/>
      <c r="G589" s="114"/>
      <c r="H589" s="268"/>
      <c r="I589" s="100">
        <f t="shared" si="51"/>
        <v>0</v>
      </c>
      <c r="J589" s="93"/>
      <c r="K589" s="74"/>
      <c r="L589" s="98"/>
    </row>
    <row r="590" spans="1:12" x14ac:dyDescent="0.4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27"/>
      <c r="F590" s="411"/>
      <c r="G590" s="114"/>
      <c r="H590" s="268"/>
      <c r="I590" s="100">
        <f t="shared" si="51"/>
        <v>0</v>
      </c>
      <c r="J590" s="93"/>
      <c r="K590" s="74"/>
      <c r="L590" s="98"/>
    </row>
    <row r="591" spans="1:12" x14ac:dyDescent="0.4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27"/>
      <c r="F591" s="411"/>
      <c r="G591" s="114"/>
      <c r="H591" s="268"/>
      <c r="I591" s="100">
        <f t="shared" si="51"/>
        <v>0</v>
      </c>
      <c r="J591" s="93"/>
      <c r="K591" s="74"/>
      <c r="L591" s="98"/>
    </row>
    <row r="592" spans="1:12" x14ac:dyDescent="0.4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27"/>
      <c r="F592" s="411"/>
      <c r="G592" s="114"/>
      <c r="H592" s="268"/>
      <c r="I592" s="100">
        <f t="shared" si="51"/>
        <v>0</v>
      </c>
      <c r="J592" s="93"/>
      <c r="K592" s="74"/>
      <c r="L592" s="98"/>
    </row>
    <row r="593" spans="1:12" x14ac:dyDescent="0.4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27"/>
      <c r="F593" s="411"/>
      <c r="G593" s="114"/>
      <c r="H593" s="268"/>
      <c r="I593" s="100">
        <f t="shared" si="51"/>
        <v>0</v>
      </c>
      <c r="J593" s="93"/>
      <c r="K593" s="74"/>
      <c r="L593" s="98"/>
    </row>
    <row r="594" spans="1:12" x14ac:dyDescent="0.4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27"/>
      <c r="F594" s="411"/>
      <c r="G594" s="114"/>
      <c r="H594" s="268"/>
      <c r="I594" s="100">
        <f t="shared" si="51"/>
        <v>0</v>
      </c>
      <c r="J594" s="93"/>
      <c r="K594" s="74"/>
      <c r="L594" s="98"/>
    </row>
    <row r="595" spans="1:12" x14ac:dyDescent="0.4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27"/>
      <c r="F595" s="411"/>
      <c r="G595" s="114"/>
      <c r="H595" s="268"/>
      <c r="I595" s="100">
        <f t="shared" si="51"/>
        <v>0</v>
      </c>
      <c r="J595" s="93"/>
      <c r="K595" s="74"/>
      <c r="L595" s="98"/>
    </row>
    <row r="596" spans="1:12" x14ac:dyDescent="0.4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27"/>
      <c r="F596" s="411"/>
      <c r="G596" s="114"/>
      <c r="H596" s="268"/>
      <c r="I596" s="100">
        <f t="shared" si="51"/>
        <v>0</v>
      </c>
      <c r="J596" s="93"/>
      <c r="K596" s="74"/>
      <c r="L596" s="98"/>
    </row>
    <row r="597" spans="1:12" x14ac:dyDescent="0.4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27"/>
      <c r="F597" s="411"/>
      <c r="G597" s="114"/>
      <c r="H597" s="268"/>
      <c r="I597" s="100">
        <f t="shared" si="51"/>
        <v>0</v>
      </c>
      <c r="J597" s="93"/>
      <c r="K597" s="74"/>
      <c r="L597" s="98"/>
    </row>
    <row r="598" spans="1:12" x14ac:dyDescent="0.4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27"/>
      <c r="F598" s="411"/>
      <c r="G598" s="114"/>
      <c r="H598" s="268"/>
      <c r="I598" s="100">
        <f t="shared" si="51"/>
        <v>0</v>
      </c>
      <c r="J598" s="93"/>
      <c r="K598" s="74"/>
      <c r="L598" s="98"/>
    </row>
    <row r="599" spans="1:12" x14ac:dyDescent="0.4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27"/>
      <c r="F599" s="411"/>
      <c r="G599" s="114"/>
      <c r="H599" s="268"/>
      <c r="I599" s="100">
        <f t="shared" si="51"/>
        <v>0</v>
      </c>
      <c r="J599" s="93"/>
      <c r="K599" s="74"/>
      <c r="L599" s="98"/>
    </row>
    <row r="600" spans="1:12" x14ac:dyDescent="0.4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27"/>
      <c r="F600" s="411"/>
      <c r="G600" s="114"/>
      <c r="H600" s="268"/>
      <c r="I600" s="100">
        <f t="shared" si="51"/>
        <v>0</v>
      </c>
      <c r="J600" s="93"/>
      <c r="K600" s="74"/>
      <c r="L600" s="98"/>
    </row>
    <row r="601" spans="1:12" x14ac:dyDescent="0.4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27"/>
      <c r="F601" s="411"/>
      <c r="G601" s="114"/>
      <c r="H601" s="268"/>
      <c r="I601" s="100">
        <f t="shared" si="51"/>
        <v>0</v>
      </c>
      <c r="J601" s="93"/>
      <c r="K601" s="74"/>
      <c r="L601" s="98"/>
    </row>
    <row r="602" spans="1:12" x14ac:dyDescent="0.4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27"/>
      <c r="F602" s="411"/>
      <c r="G602" s="114"/>
      <c r="H602" s="268"/>
      <c r="I602" s="100">
        <f t="shared" si="51"/>
        <v>0</v>
      </c>
      <c r="J602" s="93"/>
      <c r="K602" s="74"/>
      <c r="L602" s="98"/>
    </row>
    <row r="603" spans="1:12" x14ac:dyDescent="0.4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27"/>
      <c r="F603" s="411"/>
      <c r="G603" s="114"/>
      <c r="H603" s="268"/>
      <c r="I603" s="100">
        <f t="shared" si="51"/>
        <v>0</v>
      </c>
      <c r="J603" s="93"/>
      <c r="K603" s="74"/>
      <c r="L603" s="98"/>
    </row>
    <row r="604" spans="1:12" x14ac:dyDescent="0.4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27"/>
      <c r="F604" s="411"/>
      <c r="G604" s="114"/>
      <c r="H604" s="268"/>
      <c r="I604" s="100">
        <f t="shared" si="51"/>
        <v>0</v>
      </c>
      <c r="J604" s="93"/>
      <c r="K604" s="74"/>
      <c r="L604" s="98"/>
    </row>
    <row r="605" spans="1:12" x14ac:dyDescent="0.4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27"/>
      <c r="F605" s="411"/>
      <c r="G605" s="114"/>
      <c r="H605" s="268"/>
      <c r="I605" s="100">
        <f t="shared" si="51"/>
        <v>0</v>
      </c>
      <c r="J605" s="93"/>
      <c r="K605" s="74"/>
      <c r="L605" s="98"/>
    </row>
    <row r="606" spans="1:12" x14ac:dyDescent="0.4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27"/>
      <c r="F606" s="411"/>
      <c r="G606" s="114"/>
      <c r="H606" s="268"/>
      <c r="I606" s="100">
        <f t="shared" si="51"/>
        <v>0</v>
      </c>
      <c r="J606" s="93"/>
      <c r="K606" s="74"/>
      <c r="L606" s="98"/>
    </row>
    <row r="607" spans="1:12" x14ac:dyDescent="0.4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27"/>
      <c r="F607" s="411"/>
      <c r="G607" s="114"/>
      <c r="H607" s="268"/>
      <c r="I607" s="100">
        <f t="shared" si="51"/>
        <v>0</v>
      </c>
      <c r="J607" s="93"/>
      <c r="K607" s="74"/>
      <c r="L607" s="98"/>
    </row>
    <row r="608" spans="1:12" x14ac:dyDescent="0.4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27"/>
      <c r="F608" s="411"/>
      <c r="G608" s="114"/>
      <c r="H608" s="268"/>
      <c r="I608" s="100">
        <f t="shared" si="51"/>
        <v>0</v>
      </c>
      <c r="J608" s="93"/>
      <c r="K608" s="74"/>
      <c r="L608" s="98"/>
    </row>
    <row r="609" spans="1:12" x14ac:dyDescent="0.4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27"/>
      <c r="F609" s="411"/>
      <c r="G609" s="114"/>
      <c r="H609" s="268"/>
      <c r="I609" s="100">
        <f t="shared" si="51"/>
        <v>0</v>
      </c>
      <c r="J609" s="93"/>
      <c r="K609" s="74"/>
      <c r="L609" s="98"/>
    </row>
    <row r="610" spans="1:12" x14ac:dyDescent="0.4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27"/>
      <c r="F610" s="411"/>
      <c r="G610" s="114"/>
      <c r="H610" s="268"/>
      <c r="I610" s="100">
        <f t="shared" si="51"/>
        <v>0</v>
      </c>
      <c r="J610" s="93"/>
      <c r="K610" s="74"/>
      <c r="L610" s="98"/>
    </row>
    <row r="611" spans="1:12" x14ac:dyDescent="0.4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27"/>
      <c r="F611" s="411"/>
      <c r="G611" s="114"/>
      <c r="H611" s="268"/>
      <c r="I611" s="100">
        <f t="shared" si="51"/>
        <v>0</v>
      </c>
      <c r="J611" s="93"/>
      <c r="K611" s="74"/>
      <c r="L611" s="98"/>
    </row>
    <row r="612" spans="1:12" x14ac:dyDescent="0.4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27"/>
      <c r="F612" s="411"/>
      <c r="G612" s="114"/>
      <c r="H612" s="268"/>
      <c r="I612" s="100">
        <f t="shared" si="51"/>
        <v>0</v>
      </c>
      <c r="J612" s="93"/>
      <c r="K612" s="74"/>
      <c r="L612" s="98"/>
    </row>
    <row r="613" spans="1:12" x14ac:dyDescent="0.4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27"/>
      <c r="F613" s="411"/>
      <c r="G613" s="114"/>
      <c r="H613" s="268"/>
      <c r="I613" s="100">
        <f t="shared" si="51"/>
        <v>0</v>
      </c>
      <c r="J613" s="93"/>
      <c r="K613" s="74"/>
      <c r="L613" s="98"/>
    </row>
    <row r="614" spans="1:12" x14ac:dyDescent="0.4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27"/>
      <c r="F614" s="411"/>
      <c r="G614" s="114"/>
      <c r="H614" s="268"/>
      <c r="I614" s="100">
        <f t="shared" si="51"/>
        <v>0</v>
      </c>
      <c r="J614" s="93"/>
      <c r="K614" s="74"/>
      <c r="L614" s="98"/>
    </row>
    <row r="615" spans="1:12" x14ac:dyDescent="0.4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27"/>
      <c r="F615" s="411"/>
      <c r="G615" s="114"/>
      <c r="H615" s="268"/>
      <c r="I615" s="100">
        <f t="shared" si="51"/>
        <v>0</v>
      </c>
      <c r="J615" s="93"/>
      <c r="K615" s="74"/>
      <c r="L615" s="98"/>
    </row>
    <row r="616" spans="1:12" x14ac:dyDescent="0.4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27"/>
      <c r="F616" s="411"/>
      <c r="G616" s="114"/>
      <c r="H616" s="268"/>
      <c r="I616" s="100">
        <f t="shared" si="51"/>
        <v>0</v>
      </c>
      <c r="J616" s="93"/>
      <c r="K616" s="74"/>
      <c r="L616" s="98"/>
    </row>
    <row r="617" spans="1:12" x14ac:dyDescent="0.4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27"/>
      <c r="F617" s="411"/>
      <c r="G617" s="114"/>
      <c r="H617" s="268"/>
      <c r="I617" s="100">
        <f t="shared" si="51"/>
        <v>0</v>
      </c>
      <c r="J617" s="93"/>
      <c r="K617" s="74"/>
      <c r="L617" s="98"/>
    </row>
    <row r="618" spans="1:12" x14ac:dyDescent="0.4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27"/>
      <c r="F618" s="411"/>
      <c r="G618" s="114"/>
      <c r="H618" s="268"/>
      <c r="I618" s="100">
        <f t="shared" si="51"/>
        <v>0</v>
      </c>
      <c r="J618" s="93"/>
      <c r="K618" s="74"/>
      <c r="L618" s="98"/>
    </row>
    <row r="619" spans="1:12" x14ac:dyDescent="0.4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27"/>
      <c r="F619" s="411"/>
      <c r="G619" s="114"/>
      <c r="H619" s="268"/>
      <c r="I619" s="100">
        <f t="shared" si="51"/>
        <v>0</v>
      </c>
      <c r="J619" s="93"/>
      <c r="K619" s="74"/>
      <c r="L619" s="98"/>
    </row>
    <row r="620" spans="1:12" x14ac:dyDescent="0.4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27"/>
      <c r="F620" s="411"/>
      <c r="G620" s="114"/>
      <c r="H620" s="268"/>
      <c r="I620" s="100">
        <f t="shared" si="51"/>
        <v>0</v>
      </c>
      <c r="J620" s="93"/>
      <c r="K620" s="74"/>
      <c r="L620" s="98"/>
    </row>
    <row r="621" spans="1:12" x14ac:dyDescent="0.4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27"/>
      <c r="F621" s="411"/>
      <c r="G621" s="114"/>
      <c r="H621" s="268"/>
      <c r="I621" s="100">
        <f t="shared" si="51"/>
        <v>0</v>
      </c>
      <c r="J621" s="93"/>
      <c r="K621" s="74"/>
      <c r="L621" s="98"/>
    </row>
    <row r="622" spans="1:12" x14ac:dyDescent="0.4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27"/>
      <c r="F622" s="411"/>
      <c r="G622" s="114"/>
      <c r="H622" s="268"/>
      <c r="I622" s="100">
        <f t="shared" si="51"/>
        <v>0</v>
      </c>
      <c r="J622" s="93"/>
      <c r="K622" s="74"/>
      <c r="L622" s="98"/>
    </row>
    <row r="623" spans="1:12" x14ac:dyDescent="0.4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27"/>
      <c r="F623" s="411"/>
      <c r="G623" s="114"/>
      <c r="H623" s="268"/>
      <c r="I623" s="100">
        <f t="shared" si="51"/>
        <v>0</v>
      </c>
      <c r="J623" s="93"/>
      <c r="K623" s="74"/>
      <c r="L623" s="98"/>
    </row>
    <row r="624" spans="1:12" x14ac:dyDescent="0.4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27"/>
      <c r="F624" s="411"/>
      <c r="G624" s="114"/>
      <c r="H624" s="268"/>
      <c r="I624" s="100">
        <f t="shared" si="51"/>
        <v>0</v>
      </c>
      <c r="J624" s="93"/>
      <c r="K624" s="74"/>
      <c r="L624" s="98"/>
    </row>
    <row r="625" spans="1:12" x14ac:dyDescent="0.4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27"/>
      <c r="F625" s="411"/>
      <c r="G625" s="114"/>
      <c r="H625" s="268"/>
      <c r="I625" s="100">
        <f t="shared" si="51"/>
        <v>0</v>
      </c>
      <c r="J625" s="93"/>
      <c r="K625" s="74"/>
      <c r="L625" s="98"/>
    </row>
    <row r="626" spans="1:12" x14ac:dyDescent="0.4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27"/>
      <c r="F626" s="411"/>
      <c r="G626" s="114"/>
      <c r="H626" s="268"/>
      <c r="I626" s="100">
        <f t="shared" si="51"/>
        <v>0</v>
      </c>
      <c r="J626" s="93"/>
      <c r="K626" s="74"/>
      <c r="L626" s="98"/>
    </row>
    <row r="627" spans="1:12" x14ac:dyDescent="0.4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27"/>
      <c r="F627" s="411"/>
      <c r="G627" s="114"/>
      <c r="H627" s="268"/>
      <c r="I627" s="100">
        <f t="shared" si="51"/>
        <v>0</v>
      </c>
      <c r="J627" s="93"/>
      <c r="K627" s="74"/>
      <c r="L627" s="98"/>
    </row>
    <row r="628" spans="1:12" x14ac:dyDescent="0.4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27"/>
      <c r="F628" s="411"/>
      <c r="G628" s="114"/>
      <c r="H628" s="268"/>
      <c r="I628" s="100">
        <f t="shared" si="51"/>
        <v>0</v>
      </c>
      <c r="J628" s="93"/>
      <c r="K628" s="74"/>
      <c r="L628" s="98"/>
    </row>
    <row r="629" spans="1:12" x14ac:dyDescent="0.4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27"/>
      <c r="F629" s="411"/>
      <c r="G629" s="114"/>
      <c r="H629" s="268"/>
      <c r="I629" s="100">
        <f t="shared" si="51"/>
        <v>0</v>
      </c>
      <c r="J629" s="93"/>
      <c r="K629" s="74"/>
      <c r="L629" s="98"/>
    </row>
    <row r="630" spans="1:12" x14ac:dyDescent="0.4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27"/>
      <c r="F630" s="411"/>
      <c r="G630" s="114"/>
      <c r="H630" s="268"/>
      <c r="I630" s="100">
        <f t="shared" si="51"/>
        <v>0</v>
      </c>
      <c r="J630" s="93"/>
      <c r="K630" s="74"/>
      <c r="L630" s="98"/>
    </row>
    <row r="631" spans="1:12" x14ac:dyDescent="0.4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27"/>
      <c r="F631" s="411"/>
      <c r="G631" s="114"/>
      <c r="H631" s="268"/>
      <c r="I631" s="100">
        <f t="shared" si="51"/>
        <v>0</v>
      </c>
      <c r="J631" s="93"/>
      <c r="K631" s="74"/>
      <c r="L631" s="98"/>
    </row>
    <row r="632" spans="1:12" x14ac:dyDescent="0.4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27"/>
      <c r="F632" s="411"/>
      <c r="G632" s="114"/>
      <c r="H632" s="268"/>
      <c r="I632" s="100">
        <f t="shared" si="51"/>
        <v>0</v>
      </c>
      <c r="J632" s="93"/>
      <c r="K632" s="74"/>
      <c r="L632" s="98"/>
    </row>
    <row r="633" spans="1:12" x14ac:dyDescent="0.4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27"/>
      <c r="F633" s="411"/>
      <c r="G633" s="114"/>
      <c r="H633" s="268"/>
      <c r="I633" s="100">
        <f t="shared" si="51"/>
        <v>0</v>
      </c>
      <c r="J633" s="93"/>
      <c r="K633" s="74"/>
      <c r="L633" s="98"/>
    </row>
    <row r="634" spans="1:12" x14ac:dyDescent="0.4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27"/>
      <c r="F634" s="411"/>
      <c r="G634" s="114"/>
      <c r="H634" s="268"/>
      <c r="I634" s="100">
        <f t="shared" si="51"/>
        <v>0</v>
      </c>
      <c r="J634" s="93"/>
      <c r="K634" s="74"/>
      <c r="L634" s="98"/>
    </row>
    <row r="635" spans="1:12" x14ac:dyDescent="0.4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27"/>
      <c r="F635" s="411"/>
      <c r="G635" s="114"/>
      <c r="H635" s="268"/>
      <c r="I635" s="100">
        <f t="shared" si="51"/>
        <v>0</v>
      </c>
      <c r="J635" s="93"/>
      <c r="K635" s="74"/>
      <c r="L635" s="98"/>
    </row>
    <row r="636" spans="1:12" x14ac:dyDescent="0.4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27"/>
      <c r="F636" s="411"/>
      <c r="G636" s="114"/>
      <c r="H636" s="268"/>
      <c r="I636" s="100">
        <f t="shared" si="51"/>
        <v>0</v>
      </c>
      <c r="J636" s="93"/>
      <c r="K636" s="74"/>
      <c r="L636" s="98"/>
    </row>
    <row r="637" spans="1:12" x14ac:dyDescent="0.4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27"/>
      <c r="F637" s="411"/>
      <c r="G637" s="114"/>
      <c r="H637" s="268"/>
      <c r="I637" s="100">
        <f t="shared" si="51"/>
        <v>0</v>
      </c>
      <c r="J637" s="93"/>
      <c r="K637" s="74"/>
      <c r="L637" s="98"/>
    </row>
    <row r="638" spans="1:12" x14ac:dyDescent="0.4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27"/>
      <c r="F638" s="411"/>
      <c r="G638" s="114"/>
      <c r="H638" s="268"/>
      <c r="I638" s="100">
        <f t="shared" si="51"/>
        <v>0</v>
      </c>
      <c r="J638" s="93"/>
      <c r="K638" s="74"/>
      <c r="L638" s="98"/>
    </row>
    <row r="639" spans="1:12" x14ac:dyDescent="0.4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27"/>
      <c r="F639" s="411"/>
      <c r="G639" s="114"/>
      <c r="H639" s="268"/>
      <c r="I639" s="100">
        <f t="shared" si="51"/>
        <v>0</v>
      </c>
      <c r="J639" s="93"/>
      <c r="K639" s="74"/>
      <c r="L639" s="98"/>
    </row>
    <row r="640" spans="1:12" x14ac:dyDescent="0.4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27"/>
      <c r="F640" s="411"/>
      <c r="G640" s="114"/>
      <c r="H640" s="268"/>
      <c r="I640" s="100">
        <f t="shared" si="51"/>
        <v>0</v>
      </c>
      <c r="J640" s="93"/>
      <c r="K640" s="74"/>
      <c r="L640" s="98"/>
    </row>
    <row r="641" spans="1:12" x14ac:dyDescent="0.4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27"/>
      <c r="F641" s="411"/>
      <c r="G641" s="114"/>
      <c r="H641" s="268"/>
      <c r="I641" s="100">
        <f t="shared" si="51"/>
        <v>0</v>
      </c>
      <c r="J641" s="93"/>
      <c r="K641" s="74"/>
      <c r="L641" s="98"/>
    </row>
    <row r="642" spans="1:12" x14ac:dyDescent="0.4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27"/>
      <c r="F642" s="411"/>
      <c r="G642" s="114"/>
      <c r="H642" s="268"/>
      <c r="I642" s="100">
        <f t="shared" si="51"/>
        <v>0</v>
      </c>
      <c r="J642" s="93"/>
      <c r="K642" s="74"/>
      <c r="L642" s="98"/>
    </row>
    <row r="643" spans="1:12" x14ac:dyDescent="0.4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27"/>
      <c r="F643" s="411"/>
      <c r="G643" s="114"/>
      <c r="H643" s="268"/>
      <c r="I643" s="100">
        <f t="shared" si="51"/>
        <v>0</v>
      </c>
      <c r="J643" s="93"/>
      <c r="K643" s="74"/>
      <c r="L643" s="98"/>
    </row>
    <row r="644" spans="1:12" x14ac:dyDescent="0.4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27"/>
      <c r="F644" s="411"/>
      <c r="G644" s="114"/>
      <c r="H644" s="268"/>
      <c r="I644" s="100">
        <f t="shared" si="51"/>
        <v>0</v>
      </c>
      <c r="J644" s="93"/>
      <c r="K644" s="74"/>
      <c r="L644" s="98"/>
    </row>
    <row r="645" spans="1:12" x14ac:dyDescent="0.4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27"/>
      <c r="F645" s="411"/>
      <c r="G645" s="114"/>
      <c r="H645" s="268"/>
      <c r="I645" s="100">
        <f t="shared" si="51"/>
        <v>0</v>
      </c>
      <c r="J645" s="93"/>
      <c r="K645" s="74"/>
      <c r="L645" s="98"/>
    </row>
    <row r="646" spans="1:12" x14ac:dyDescent="0.4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27"/>
      <c r="F646" s="411"/>
      <c r="G646" s="114"/>
      <c r="H646" s="268"/>
      <c r="I646" s="100">
        <f t="shared" si="51"/>
        <v>0</v>
      </c>
      <c r="J646" s="93"/>
      <c r="K646" s="74"/>
      <c r="L646" s="98"/>
    </row>
    <row r="647" spans="1:12" x14ac:dyDescent="0.4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27"/>
      <c r="F647" s="411"/>
      <c r="G647" s="114"/>
      <c r="H647" s="268"/>
      <c r="I647" s="100">
        <f t="shared" si="51"/>
        <v>0</v>
      </c>
      <c r="J647" s="93"/>
      <c r="K647" s="74"/>
      <c r="L647" s="98"/>
    </row>
    <row r="648" spans="1:12" x14ac:dyDescent="0.4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27"/>
      <c r="F648" s="411"/>
      <c r="G648" s="114"/>
      <c r="H648" s="268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 x14ac:dyDescent="0.4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27"/>
      <c r="F649" s="411"/>
      <c r="G649" s="114"/>
      <c r="H649" s="268"/>
      <c r="I649" s="100">
        <f t="shared" si="56"/>
        <v>0</v>
      </c>
      <c r="J649" s="93"/>
      <c r="K649" s="74"/>
      <c r="L649" s="98"/>
    </row>
    <row r="650" spans="1:12" x14ac:dyDescent="0.4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27"/>
      <c r="F650" s="411"/>
      <c r="G650" s="114"/>
      <c r="H650" s="268"/>
      <c r="I650" s="100">
        <f t="shared" si="56"/>
        <v>0</v>
      </c>
      <c r="J650" s="93"/>
      <c r="K650" s="74"/>
      <c r="L650" s="98"/>
    </row>
    <row r="651" spans="1:12" x14ac:dyDescent="0.4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27"/>
      <c r="F651" s="411"/>
      <c r="G651" s="114"/>
      <c r="H651" s="268"/>
      <c r="I651" s="100">
        <f t="shared" si="56"/>
        <v>0</v>
      </c>
      <c r="J651" s="93"/>
      <c r="K651" s="74"/>
      <c r="L651" s="98"/>
    </row>
    <row r="652" spans="1:12" x14ac:dyDescent="0.4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27"/>
      <c r="F652" s="411"/>
      <c r="G652" s="114"/>
      <c r="H652" s="268"/>
      <c r="I652" s="100">
        <f t="shared" si="56"/>
        <v>0</v>
      </c>
      <c r="J652" s="93"/>
      <c r="K652" s="74"/>
      <c r="L652" s="98"/>
    </row>
    <row r="653" spans="1:12" x14ac:dyDescent="0.4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27"/>
      <c r="F653" s="411"/>
      <c r="G653" s="114"/>
      <c r="H653" s="268"/>
      <c r="I653" s="100">
        <f t="shared" si="56"/>
        <v>0</v>
      </c>
      <c r="J653" s="93"/>
      <c r="K653" s="74"/>
      <c r="L653" s="98"/>
    </row>
    <row r="654" spans="1:12" x14ac:dyDescent="0.4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27"/>
      <c r="F654" s="411"/>
      <c r="G654" s="114"/>
      <c r="H654" s="268"/>
      <c r="I654" s="100">
        <f t="shared" si="56"/>
        <v>0</v>
      </c>
      <c r="J654" s="93"/>
      <c r="K654" s="74"/>
      <c r="L654" s="98"/>
    </row>
    <row r="655" spans="1:12" x14ac:dyDescent="0.4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27"/>
      <c r="F655" s="411"/>
      <c r="G655" s="114"/>
      <c r="H655" s="268"/>
      <c r="I655" s="100">
        <f t="shared" si="56"/>
        <v>0</v>
      </c>
      <c r="J655" s="93"/>
      <c r="K655" s="74"/>
      <c r="L655" s="98"/>
    </row>
    <row r="656" spans="1:12" x14ac:dyDescent="0.4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27"/>
      <c r="F656" s="411"/>
      <c r="G656" s="114"/>
      <c r="H656" s="268"/>
      <c r="I656" s="100">
        <f t="shared" si="56"/>
        <v>0</v>
      </c>
      <c r="J656" s="93"/>
      <c r="K656" s="74"/>
      <c r="L656" s="98"/>
    </row>
    <row r="657" spans="1:12" x14ac:dyDescent="0.4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27"/>
      <c r="F657" s="411"/>
      <c r="G657" s="114"/>
      <c r="H657" s="268"/>
      <c r="I657" s="100">
        <f t="shared" si="56"/>
        <v>0</v>
      </c>
      <c r="J657" s="93"/>
      <c r="K657" s="74"/>
      <c r="L657" s="98"/>
    </row>
    <row r="658" spans="1:12" x14ac:dyDescent="0.4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27"/>
      <c r="F658" s="411"/>
      <c r="G658" s="114"/>
      <c r="H658" s="268"/>
      <c r="I658" s="100">
        <f t="shared" si="56"/>
        <v>0</v>
      </c>
      <c r="J658" s="93"/>
      <c r="K658" s="74"/>
      <c r="L658" s="98"/>
    </row>
    <row r="659" spans="1:12" x14ac:dyDescent="0.4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27"/>
      <c r="F659" s="411"/>
      <c r="G659" s="114"/>
      <c r="H659" s="268"/>
      <c r="I659" s="100">
        <f t="shared" si="56"/>
        <v>0</v>
      </c>
      <c r="J659" s="93"/>
      <c r="K659" s="74"/>
      <c r="L659" s="98"/>
    </row>
    <row r="660" spans="1:12" x14ac:dyDescent="0.4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27"/>
      <c r="F660" s="411"/>
      <c r="G660" s="114"/>
      <c r="H660" s="268"/>
      <c r="I660" s="100">
        <f t="shared" si="56"/>
        <v>0</v>
      </c>
      <c r="J660" s="93"/>
      <c r="K660" s="74"/>
      <c r="L660" s="98"/>
    </row>
    <row r="661" spans="1:12" x14ac:dyDescent="0.4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27"/>
      <c r="F661" s="411"/>
      <c r="G661" s="114"/>
      <c r="H661" s="268"/>
      <c r="I661" s="100">
        <f t="shared" si="56"/>
        <v>0</v>
      </c>
      <c r="J661" s="93"/>
      <c r="K661" s="74"/>
      <c r="L661" s="98"/>
    </row>
    <row r="662" spans="1:12" x14ac:dyDescent="0.4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27"/>
      <c r="F662" s="411"/>
      <c r="G662" s="114"/>
      <c r="H662" s="268"/>
      <c r="I662" s="100">
        <f t="shared" si="56"/>
        <v>0</v>
      </c>
      <c r="J662" s="93"/>
      <c r="K662" s="74"/>
      <c r="L662" s="98"/>
    </row>
    <row r="663" spans="1:12" x14ac:dyDescent="0.4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27"/>
      <c r="F663" s="411"/>
      <c r="G663" s="114"/>
      <c r="H663" s="268"/>
      <c r="I663" s="100">
        <f t="shared" si="56"/>
        <v>0</v>
      </c>
      <c r="J663" s="93"/>
      <c r="K663" s="74"/>
      <c r="L663" s="98"/>
    </row>
    <row r="664" spans="1:12" x14ac:dyDescent="0.4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27"/>
      <c r="F664" s="411"/>
      <c r="G664" s="114"/>
      <c r="H664" s="268"/>
      <c r="I664" s="100">
        <f t="shared" si="56"/>
        <v>0</v>
      </c>
      <c r="J664" s="93"/>
      <c r="K664" s="74"/>
      <c r="L664" s="98"/>
    </row>
    <row r="665" spans="1:12" x14ac:dyDescent="0.4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27"/>
      <c r="F665" s="411"/>
      <c r="G665" s="114"/>
      <c r="H665" s="268"/>
      <c r="I665" s="100">
        <f t="shared" si="56"/>
        <v>0</v>
      </c>
      <c r="J665" s="93"/>
      <c r="K665" s="74"/>
      <c r="L665" s="98"/>
    </row>
    <row r="666" spans="1:12" x14ac:dyDescent="0.4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27"/>
      <c r="F666" s="411"/>
      <c r="G666" s="114"/>
      <c r="H666" s="268"/>
      <c r="I666" s="100">
        <f t="shared" si="56"/>
        <v>0</v>
      </c>
      <c r="J666" s="93"/>
      <c r="K666" s="74"/>
      <c r="L666" s="98"/>
    </row>
    <row r="667" spans="1:12" x14ac:dyDescent="0.4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27"/>
      <c r="F667" s="411"/>
      <c r="G667" s="114"/>
      <c r="H667" s="268"/>
      <c r="I667" s="100">
        <f t="shared" si="56"/>
        <v>0</v>
      </c>
      <c r="J667" s="93"/>
      <c r="K667" s="74"/>
      <c r="L667" s="98"/>
    </row>
    <row r="668" spans="1:12" x14ac:dyDescent="0.4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27"/>
      <c r="F668" s="411"/>
      <c r="G668" s="114"/>
      <c r="H668" s="268"/>
      <c r="I668" s="100">
        <f t="shared" si="56"/>
        <v>0</v>
      </c>
      <c r="J668" s="93"/>
      <c r="K668" s="74"/>
      <c r="L668" s="98"/>
    </row>
    <row r="669" spans="1:12" x14ac:dyDescent="0.4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27"/>
      <c r="F669" s="411"/>
      <c r="G669" s="114"/>
      <c r="H669" s="268"/>
      <c r="I669" s="100">
        <f t="shared" si="56"/>
        <v>0</v>
      </c>
      <c r="J669" s="93"/>
      <c r="K669" s="74"/>
      <c r="L669" s="98"/>
    </row>
    <row r="670" spans="1:12" x14ac:dyDescent="0.4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27"/>
      <c r="F670" s="411"/>
      <c r="G670" s="114"/>
      <c r="H670" s="268"/>
      <c r="I670" s="100">
        <f t="shared" si="56"/>
        <v>0</v>
      </c>
      <c r="J670" s="93"/>
      <c r="K670" s="74"/>
      <c r="L670" s="98"/>
    </row>
    <row r="671" spans="1:12" x14ac:dyDescent="0.4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27"/>
      <c r="F671" s="411"/>
      <c r="G671" s="114"/>
      <c r="H671" s="268"/>
      <c r="I671" s="100">
        <f t="shared" si="56"/>
        <v>0</v>
      </c>
      <c r="J671" s="93"/>
      <c r="K671" s="74"/>
      <c r="L671" s="98"/>
    </row>
    <row r="672" spans="1:12" x14ac:dyDescent="0.4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27"/>
      <c r="F672" s="411"/>
      <c r="G672" s="114"/>
      <c r="H672" s="268"/>
      <c r="I672" s="100">
        <f t="shared" si="56"/>
        <v>0</v>
      </c>
      <c r="J672" s="93"/>
      <c r="K672" s="74"/>
      <c r="L672" s="98"/>
    </row>
    <row r="673" spans="1:12" x14ac:dyDescent="0.4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27"/>
      <c r="F673" s="411"/>
      <c r="G673" s="114"/>
      <c r="H673" s="268"/>
      <c r="I673" s="100">
        <f t="shared" si="56"/>
        <v>0</v>
      </c>
      <c r="J673" s="93"/>
      <c r="K673" s="74"/>
      <c r="L673" s="98"/>
    </row>
    <row r="674" spans="1:12" x14ac:dyDescent="0.4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27"/>
      <c r="F674" s="411"/>
      <c r="G674" s="114"/>
      <c r="H674" s="268"/>
      <c r="I674" s="100">
        <f t="shared" si="56"/>
        <v>0</v>
      </c>
      <c r="J674" s="93"/>
      <c r="K674" s="74"/>
      <c r="L674" s="98"/>
    </row>
    <row r="675" spans="1:12" x14ac:dyDescent="0.4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27"/>
      <c r="F675" s="411"/>
      <c r="G675" s="114"/>
      <c r="H675" s="268"/>
      <c r="I675" s="100">
        <f t="shared" si="56"/>
        <v>0</v>
      </c>
      <c r="J675" s="93"/>
      <c r="K675" s="74"/>
      <c r="L675" s="98"/>
    </row>
    <row r="676" spans="1:12" x14ac:dyDescent="0.4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27"/>
      <c r="F676" s="411"/>
      <c r="G676" s="114"/>
      <c r="H676" s="268"/>
      <c r="I676" s="100">
        <f t="shared" si="56"/>
        <v>0</v>
      </c>
      <c r="J676" s="93"/>
      <c r="K676" s="74"/>
      <c r="L676" s="98"/>
    </row>
    <row r="677" spans="1:12" x14ac:dyDescent="0.4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27"/>
      <c r="F677" s="411"/>
      <c r="G677" s="114"/>
      <c r="H677" s="268"/>
      <c r="I677" s="100">
        <f t="shared" si="56"/>
        <v>0</v>
      </c>
      <c r="J677" s="93"/>
      <c r="K677" s="74"/>
      <c r="L677" s="98"/>
    </row>
    <row r="678" spans="1:12" x14ac:dyDescent="0.4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27"/>
      <c r="F678" s="411"/>
      <c r="G678" s="114"/>
      <c r="H678" s="268"/>
      <c r="I678" s="100">
        <f t="shared" si="56"/>
        <v>0</v>
      </c>
      <c r="J678" s="93"/>
      <c r="K678" s="74"/>
      <c r="L678" s="98"/>
    </row>
    <row r="679" spans="1:12" x14ac:dyDescent="0.4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27"/>
      <c r="F679" s="411"/>
      <c r="G679" s="114"/>
      <c r="H679" s="268"/>
      <c r="I679" s="100">
        <f t="shared" si="56"/>
        <v>0</v>
      </c>
      <c r="J679" s="93"/>
      <c r="K679" s="74"/>
      <c r="L679" s="98"/>
    </row>
    <row r="680" spans="1:12" x14ac:dyDescent="0.4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27"/>
      <c r="F680" s="411"/>
      <c r="G680" s="114"/>
      <c r="H680" s="268"/>
      <c r="I680" s="100">
        <f t="shared" si="56"/>
        <v>0</v>
      </c>
      <c r="J680" s="93"/>
      <c r="K680" s="74"/>
      <c r="L680" s="98"/>
    </row>
    <row r="681" spans="1:12" x14ac:dyDescent="0.4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27"/>
      <c r="F681" s="411"/>
      <c r="G681" s="114"/>
      <c r="H681" s="268"/>
      <c r="I681" s="100">
        <f t="shared" si="56"/>
        <v>0</v>
      </c>
      <c r="J681" s="93"/>
      <c r="K681" s="74"/>
      <c r="L681" s="98"/>
    </row>
    <row r="682" spans="1:12" x14ac:dyDescent="0.4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27"/>
      <c r="F682" s="411"/>
      <c r="G682" s="114"/>
      <c r="H682" s="268"/>
      <c r="I682" s="100">
        <f t="shared" si="56"/>
        <v>0</v>
      </c>
      <c r="J682" s="93"/>
      <c r="K682" s="74"/>
      <c r="L682" s="98"/>
    </row>
    <row r="683" spans="1:12" x14ac:dyDescent="0.4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27"/>
      <c r="F683" s="411"/>
      <c r="G683" s="114"/>
      <c r="H683" s="268"/>
      <c r="I683" s="100">
        <f t="shared" si="56"/>
        <v>0</v>
      </c>
      <c r="J683" s="93"/>
      <c r="K683" s="74"/>
      <c r="L683" s="98"/>
    </row>
    <row r="684" spans="1:12" x14ac:dyDescent="0.4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27"/>
      <c r="F684" s="411"/>
      <c r="G684" s="114"/>
      <c r="H684" s="268"/>
      <c r="I684" s="100">
        <f t="shared" si="56"/>
        <v>0</v>
      </c>
      <c r="J684" s="93"/>
      <c r="K684" s="74"/>
      <c r="L684" s="98"/>
    </row>
    <row r="685" spans="1:12" x14ac:dyDescent="0.4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27"/>
      <c r="F685" s="411"/>
      <c r="G685" s="114"/>
      <c r="H685" s="268"/>
      <c r="I685" s="100">
        <f t="shared" si="56"/>
        <v>0</v>
      </c>
      <c r="J685" s="93"/>
      <c r="K685" s="74"/>
      <c r="L685" s="98"/>
    </row>
    <row r="686" spans="1:12" x14ac:dyDescent="0.4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27"/>
      <c r="F686" s="411"/>
      <c r="G686" s="114"/>
      <c r="H686" s="268"/>
      <c r="I686" s="100">
        <f t="shared" si="56"/>
        <v>0</v>
      </c>
      <c r="J686" s="93"/>
      <c r="K686" s="74"/>
      <c r="L686" s="98"/>
    </row>
    <row r="687" spans="1:12" x14ac:dyDescent="0.4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27"/>
      <c r="F687" s="411"/>
      <c r="G687" s="114"/>
      <c r="H687" s="268"/>
      <c r="I687" s="100">
        <f t="shared" si="56"/>
        <v>0</v>
      </c>
      <c r="J687" s="93"/>
      <c r="K687" s="74"/>
      <c r="L687" s="98"/>
    </row>
    <row r="688" spans="1:12" x14ac:dyDescent="0.4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27"/>
      <c r="F688" s="411"/>
      <c r="G688" s="114"/>
      <c r="H688" s="268"/>
      <c r="I688" s="100">
        <f t="shared" si="56"/>
        <v>0</v>
      </c>
      <c r="J688" s="93"/>
      <c r="K688" s="74"/>
      <c r="L688" s="98"/>
    </row>
    <row r="689" spans="1:12" x14ac:dyDescent="0.4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27"/>
      <c r="F689" s="411"/>
      <c r="G689" s="114"/>
      <c r="H689" s="268"/>
      <c r="I689" s="100">
        <f t="shared" si="56"/>
        <v>0</v>
      </c>
      <c r="J689" s="93"/>
      <c r="K689" s="74"/>
      <c r="L689" s="98"/>
    </row>
    <row r="690" spans="1:12" x14ac:dyDescent="0.4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27"/>
      <c r="F690" s="411"/>
      <c r="G690" s="114"/>
      <c r="H690" s="268"/>
      <c r="I690" s="100">
        <f t="shared" si="56"/>
        <v>0</v>
      </c>
      <c r="J690" s="93"/>
      <c r="K690" s="74"/>
      <c r="L690" s="98"/>
    </row>
    <row r="691" spans="1:12" x14ac:dyDescent="0.4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27"/>
      <c r="F691" s="411"/>
      <c r="G691" s="114"/>
      <c r="H691" s="268"/>
      <c r="I691" s="100">
        <f t="shared" si="56"/>
        <v>0</v>
      </c>
      <c r="J691" s="93"/>
      <c r="K691" s="74"/>
      <c r="L691" s="98"/>
    </row>
    <row r="692" spans="1:12" x14ac:dyDescent="0.4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27"/>
      <c r="F692" s="411"/>
      <c r="G692" s="114"/>
      <c r="H692" s="268"/>
      <c r="I692" s="100">
        <f t="shared" si="56"/>
        <v>0</v>
      </c>
      <c r="J692" s="93"/>
      <c r="K692" s="74"/>
      <c r="L692" s="98"/>
    </row>
    <row r="693" spans="1:12" x14ac:dyDescent="0.4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27"/>
      <c r="F693" s="411"/>
      <c r="G693" s="114"/>
      <c r="H693" s="268"/>
      <c r="I693" s="100">
        <f t="shared" si="56"/>
        <v>0</v>
      </c>
      <c r="J693" s="93"/>
      <c r="K693" s="74"/>
      <c r="L693" s="98"/>
    </row>
    <row r="694" spans="1:12" x14ac:dyDescent="0.4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27"/>
      <c r="F694" s="411"/>
      <c r="G694" s="114"/>
      <c r="H694" s="268"/>
      <c r="I694" s="100">
        <f t="shared" si="56"/>
        <v>0</v>
      </c>
      <c r="J694" s="93"/>
      <c r="K694" s="74"/>
      <c r="L694" s="98"/>
    </row>
    <row r="695" spans="1:12" x14ac:dyDescent="0.4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27"/>
      <c r="F695" s="411"/>
      <c r="G695" s="114"/>
      <c r="H695" s="268"/>
      <c r="I695" s="100">
        <f t="shared" si="56"/>
        <v>0</v>
      </c>
      <c r="J695" s="93"/>
      <c r="K695" s="74"/>
      <c r="L695" s="98"/>
    </row>
    <row r="696" spans="1:12" x14ac:dyDescent="0.4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27"/>
      <c r="F696" s="411"/>
      <c r="G696" s="114"/>
      <c r="H696" s="268"/>
      <c r="I696" s="100">
        <f t="shared" si="56"/>
        <v>0</v>
      </c>
      <c r="J696" s="93"/>
      <c r="K696" s="74"/>
      <c r="L696" s="98"/>
    </row>
    <row r="697" spans="1:12" x14ac:dyDescent="0.4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27"/>
      <c r="F697" s="411"/>
      <c r="G697" s="114"/>
      <c r="H697" s="268"/>
      <c r="I697" s="100">
        <f t="shared" si="56"/>
        <v>0</v>
      </c>
      <c r="J697" s="93"/>
      <c r="K697" s="74"/>
      <c r="L697" s="98"/>
    </row>
    <row r="698" spans="1:12" x14ac:dyDescent="0.4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27"/>
      <c r="F698" s="411"/>
      <c r="G698" s="114"/>
      <c r="H698" s="268"/>
      <c r="I698" s="100">
        <f t="shared" si="56"/>
        <v>0</v>
      </c>
      <c r="J698" s="93"/>
      <c r="K698" s="74"/>
      <c r="L698" s="98"/>
    </row>
    <row r="699" spans="1:12" x14ac:dyDescent="0.4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27"/>
      <c r="F699" s="411"/>
      <c r="G699" s="114"/>
      <c r="H699" s="268"/>
      <c r="I699" s="100">
        <f t="shared" si="56"/>
        <v>0</v>
      </c>
      <c r="J699" s="93"/>
      <c r="K699" s="74"/>
      <c r="L699" s="98"/>
    </row>
    <row r="700" spans="1:12" x14ac:dyDescent="0.4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27"/>
      <c r="F700" s="411"/>
      <c r="G700" s="114"/>
      <c r="H700" s="268"/>
      <c r="I700" s="100">
        <f t="shared" si="56"/>
        <v>0</v>
      </c>
      <c r="J700" s="93"/>
      <c r="K700" s="74"/>
      <c r="L700" s="98"/>
    </row>
    <row r="701" spans="1:12" x14ac:dyDescent="0.4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27"/>
      <c r="F701" s="411"/>
      <c r="G701" s="114"/>
      <c r="H701" s="268"/>
      <c r="I701" s="100">
        <f t="shared" si="56"/>
        <v>0</v>
      </c>
      <c r="J701" s="93"/>
      <c r="K701" s="74"/>
      <c r="L701" s="98"/>
    </row>
    <row r="702" spans="1:12" x14ac:dyDescent="0.4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27"/>
      <c r="F702" s="411"/>
      <c r="G702" s="114"/>
      <c r="H702" s="268"/>
      <c r="I702" s="100">
        <f t="shared" si="56"/>
        <v>0</v>
      </c>
      <c r="J702" s="93"/>
      <c r="K702" s="74"/>
      <c r="L702" s="98"/>
    </row>
    <row r="703" spans="1:12" x14ac:dyDescent="0.4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27"/>
      <c r="F703" s="411"/>
      <c r="G703" s="114"/>
      <c r="H703" s="268"/>
      <c r="I703" s="100">
        <f t="shared" si="56"/>
        <v>0</v>
      </c>
      <c r="J703" s="93"/>
      <c r="K703" s="74"/>
      <c r="L703" s="98"/>
    </row>
    <row r="704" spans="1:12" x14ac:dyDescent="0.4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27"/>
      <c r="F704" s="411"/>
      <c r="G704" s="114"/>
      <c r="H704" s="268"/>
      <c r="I704" s="100">
        <f t="shared" si="56"/>
        <v>0</v>
      </c>
      <c r="J704" s="93"/>
      <c r="K704" s="74"/>
      <c r="L704" s="98"/>
    </row>
    <row r="705" spans="1:12" x14ac:dyDescent="0.4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27"/>
      <c r="F705" s="411"/>
      <c r="G705" s="114"/>
      <c r="H705" s="268"/>
      <c r="I705" s="100">
        <f t="shared" si="56"/>
        <v>0</v>
      </c>
      <c r="J705" s="93"/>
      <c r="K705" s="74"/>
      <c r="L705" s="98"/>
    </row>
    <row r="706" spans="1:12" x14ac:dyDescent="0.4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27"/>
      <c r="F706" s="411"/>
      <c r="G706" s="114"/>
      <c r="H706" s="268"/>
      <c r="I706" s="100">
        <f t="shared" si="56"/>
        <v>0</v>
      </c>
      <c r="J706" s="93"/>
      <c r="K706" s="74"/>
      <c r="L706" s="98"/>
    </row>
    <row r="707" spans="1:12" x14ac:dyDescent="0.4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27"/>
      <c r="F707" s="411"/>
      <c r="G707" s="114"/>
      <c r="H707" s="268"/>
      <c r="I707" s="100">
        <f t="shared" si="56"/>
        <v>0</v>
      </c>
      <c r="J707" s="93"/>
      <c r="K707" s="74"/>
      <c r="L707" s="98"/>
    </row>
    <row r="708" spans="1:12" x14ac:dyDescent="0.4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27"/>
      <c r="F708" s="411"/>
      <c r="G708" s="114"/>
      <c r="H708" s="268"/>
      <c r="I708" s="100">
        <f t="shared" si="56"/>
        <v>0</v>
      </c>
      <c r="J708" s="93"/>
      <c r="K708" s="74"/>
      <c r="L708" s="98"/>
    </row>
    <row r="709" spans="1:12" x14ac:dyDescent="0.4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27"/>
      <c r="F709" s="411"/>
      <c r="G709" s="114"/>
      <c r="H709" s="268"/>
      <c r="I709" s="100">
        <f t="shared" si="56"/>
        <v>0</v>
      </c>
      <c r="J709" s="93"/>
      <c r="K709" s="74"/>
      <c r="L709" s="98"/>
    </row>
    <row r="710" spans="1:12" x14ac:dyDescent="0.4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27"/>
      <c r="F710" s="411"/>
      <c r="G710" s="114"/>
      <c r="H710" s="268"/>
      <c r="I710" s="100">
        <f t="shared" si="56"/>
        <v>0</v>
      </c>
      <c r="J710" s="93"/>
      <c r="K710" s="74"/>
      <c r="L710" s="98"/>
    </row>
    <row r="711" spans="1:12" x14ac:dyDescent="0.4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27"/>
      <c r="F711" s="411"/>
      <c r="G711" s="114"/>
      <c r="H711" s="268"/>
      <c r="I711" s="100">
        <f t="shared" si="56"/>
        <v>0</v>
      </c>
      <c r="J711" s="93"/>
      <c r="K711" s="74"/>
      <c r="L711" s="98"/>
    </row>
    <row r="712" spans="1:12" x14ac:dyDescent="0.4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27"/>
      <c r="F712" s="411"/>
      <c r="G712" s="114"/>
      <c r="H712" s="268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 x14ac:dyDescent="0.4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27"/>
      <c r="F713" s="411"/>
      <c r="G713" s="114"/>
      <c r="H713" s="268"/>
      <c r="I713" s="100">
        <f t="shared" si="61"/>
        <v>0</v>
      </c>
      <c r="J713" s="93"/>
      <c r="K713" s="74"/>
      <c r="L713" s="98"/>
    </row>
    <row r="714" spans="1:12" x14ac:dyDescent="0.4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27"/>
      <c r="F714" s="411"/>
      <c r="G714" s="114"/>
      <c r="H714" s="268"/>
      <c r="I714" s="100">
        <f t="shared" si="61"/>
        <v>0</v>
      </c>
      <c r="J714" s="93"/>
      <c r="K714" s="74"/>
      <c r="L714" s="98"/>
    </row>
    <row r="715" spans="1:12" x14ac:dyDescent="0.4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27"/>
      <c r="F715" s="411"/>
      <c r="G715" s="114"/>
      <c r="H715" s="268"/>
      <c r="I715" s="100">
        <f t="shared" si="61"/>
        <v>0</v>
      </c>
      <c r="J715" s="93"/>
      <c r="K715" s="74"/>
      <c r="L715" s="98"/>
    </row>
    <row r="716" spans="1:12" x14ac:dyDescent="0.4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27"/>
      <c r="F716" s="411"/>
      <c r="G716" s="114"/>
      <c r="H716" s="268"/>
      <c r="I716" s="100">
        <f t="shared" si="61"/>
        <v>0</v>
      </c>
      <c r="J716" s="93"/>
      <c r="K716" s="74"/>
      <c r="L716" s="98"/>
    </row>
    <row r="717" spans="1:12" x14ac:dyDescent="0.4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27"/>
      <c r="F717" s="411"/>
      <c r="G717" s="114"/>
      <c r="H717" s="268"/>
      <c r="I717" s="100">
        <f t="shared" si="61"/>
        <v>0</v>
      </c>
      <c r="J717" s="93"/>
      <c r="K717" s="74"/>
      <c r="L717" s="98"/>
    </row>
    <row r="718" spans="1:12" x14ac:dyDescent="0.4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27"/>
      <c r="F718" s="411"/>
      <c r="G718" s="114"/>
      <c r="H718" s="268"/>
      <c r="I718" s="100">
        <f t="shared" si="61"/>
        <v>0</v>
      </c>
      <c r="J718" s="93"/>
      <c r="K718" s="74"/>
      <c r="L718" s="98"/>
    </row>
    <row r="719" spans="1:12" x14ac:dyDescent="0.4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27"/>
      <c r="F719" s="411"/>
      <c r="G719" s="114"/>
      <c r="H719" s="268"/>
      <c r="I719" s="100">
        <f t="shared" si="61"/>
        <v>0</v>
      </c>
      <c r="J719" s="93"/>
      <c r="K719" s="74"/>
      <c r="L719" s="98"/>
    </row>
    <row r="720" spans="1:12" x14ac:dyDescent="0.4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27"/>
      <c r="F720" s="411"/>
      <c r="G720" s="114"/>
      <c r="H720" s="268"/>
      <c r="I720" s="100">
        <f t="shared" si="61"/>
        <v>0</v>
      </c>
      <c r="J720" s="93"/>
      <c r="K720" s="74"/>
      <c r="L720" s="98"/>
    </row>
    <row r="721" spans="1:12" x14ac:dyDescent="0.4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27"/>
      <c r="F721" s="411"/>
      <c r="G721" s="114"/>
      <c r="H721" s="268"/>
      <c r="I721" s="100">
        <f t="shared" si="61"/>
        <v>0</v>
      </c>
      <c r="J721" s="93"/>
      <c r="K721" s="74"/>
      <c r="L721" s="98"/>
    </row>
    <row r="722" spans="1:12" x14ac:dyDescent="0.4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27"/>
      <c r="F722" s="411"/>
      <c r="G722" s="114"/>
      <c r="H722" s="268"/>
      <c r="I722" s="100">
        <f t="shared" si="61"/>
        <v>0</v>
      </c>
      <c r="J722" s="93"/>
      <c r="K722" s="74"/>
      <c r="L722" s="98"/>
    </row>
    <row r="723" spans="1:12" x14ac:dyDescent="0.4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27"/>
      <c r="F723" s="411"/>
      <c r="G723" s="114"/>
      <c r="H723" s="268"/>
      <c r="I723" s="100">
        <f t="shared" si="61"/>
        <v>0</v>
      </c>
      <c r="J723" s="93"/>
      <c r="K723" s="74"/>
      <c r="L723" s="98"/>
    </row>
    <row r="724" spans="1:12" x14ac:dyDescent="0.4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27"/>
      <c r="F724" s="411"/>
      <c r="G724" s="114"/>
      <c r="H724" s="268"/>
      <c r="I724" s="100">
        <f t="shared" si="61"/>
        <v>0</v>
      </c>
      <c r="J724" s="93"/>
      <c r="K724" s="74"/>
      <c r="L724" s="98"/>
    </row>
    <row r="725" spans="1:12" x14ac:dyDescent="0.4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27"/>
      <c r="F725" s="411"/>
      <c r="G725" s="114"/>
      <c r="H725" s="268"/>
      <c r="I725" s="100">
        <f t="shared" si="61"/>
        <v>0</v>
      </c>
      <c r="J725" s="93"/>
      <c r="K725" s="74"/>
      <c r="L725" s="98"/>
    </row>
    <row r="726" spans="1:12" x14ac:dyDescent="0.4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27"/>
      <c r="F726" s="411"/>
      <c r="G726" s="114"/>
      <c r="H726" s="268"/>
      <c r="I726" s="100">
        <f t="shared" si="61"/>
        <v>0</v>
      </c>
      <c r="J726" s="93"/>
      <c r="K726" s="74"/>
      <c r="L726" s="98"/>
    </row>
    <row r="727" spans="1:12" x14ac:dyDescent="0.4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27"/>
      <c r="F727" s="411"/>
      <c r="G727" s="114"/>
      <c r="H727" s="268"/>
      <c r="I727" s="100">
        <f t="shared" si="61"/>
        <v>0</v>
      </c>
      <c r="J727" s="93"/>
      <c r="K727" s="74"/>
      <c r="L727" s="98"/>
    </row>
    <row r="728" spans="1:12" x14ac:dyDescent="0.4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27"/>
      <c r="F728" s="411"/>
      <c r="G728" s="114"/>
      <c r="H728" s="268"/>
      <c r="I728" s="100">
        <f t="shared" si="61"/>
        <v>0</v>
      </c>
      <c r="J728" s="93"/>
      <c r="K728" s="74"/>
      <c r="L728" s="98"/>
    </row>
    <row r="729" spans="1:12" x14ac:dyDescent="0.4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27"/>
      <c r="F729" s="411"/>
      <c r="G729" s="114"/>
      <c r="H729" s="268"/>
      <c r="I729" s="100">
        <f t="shared" si="61"/>
        <v>0</v>
      </c>
      <c r="J729" s="93"/>
      <c r="K729" s="74"/>
      <c r="L729" s="98"/>
    </row>
    <row r="730" spans="1:12" x14ac:dyDescent="0.4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27"/>
      <c r="F730" s="411"/>
      <c r="G730" s="114"/>
      <c r="H730" s="268"/>
      <c r="I730" s="100">
        <f t="shared" si="61"/>
        <v>0</v>
      </c>
      <c r="J730" s="93"/>
      <c r="K730" s="74"/>
      <c r="L730" s="98"/>
    </row>
    <row r="731" spans="1:12" x14ac:dyDescent="0.4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27"/>
      <c r="F731" s="411"/>
      <c r="G731" s="114"/>
      <c r="H731" s="268"/>
      <c r="I731" s="100">
        <f t="shared" si="61"/>
        <v>0</v>
      </c>
      <c r="J731" s="93"/>
      <c r="K731" s="74"/>
      <c r="L731" s="98"/>
    </row>
    <row r="732" spans="1:12" x14ac:dyDescent="0.4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27"/>
      <c r="F732" s="411"/>
      <c r="G732" s="114"/>
      <c r="H732" s="268"/>
      <c r="I732" s="100">
        <f t="shared" si="61"/>
        <v>0</v>
      </c>
      <c r="J732" s="93"/>
      <c r="K732" s="74"/>
      <c r="L732" s="98"/>
    </row>
    <row r="733" spans="1:12" x14ac:dyDescent="0.4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27"/>
      <c r="F733" s="411"/>
      <c r="G733" s="114"/>
      <c r="H733" s="268"/>
      <c r="I733" s="100">
        <f t="shared" si="61"/>
        <v>0</v>
      </c>
      <c r="J733" s="93"/>
      <c r="K733" s="74"/>
      <c r="L733" s="98"/>
    </row>
    <row r="734" spans="1:12" x14ac:dyDescent="0.4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27"/>
      <c r="F734" s="411"/>
      <c r="G734" s="114"/>
      <c r="H734" s="268"/>
      <c r="I734" s="100">
        <f t="shared" si="61"/>
        <v>0</v>
      </c>
      <c r="J734" s="93"/>
      <c r="K734" s="74"/>
      <c r="L734" s="98"/>
    </row>
    <row r="735" spans="1:12" x14ac:dyDescent="0.4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27"/>
      <c r="F735" s="411"/>
      <c r="G735" s="114"/>
      <c r="H735" s="268"/>
      <c r="I735" s="100">
        <f t="shared" si="61"/>
        <v>0</v>
      </c>
      <c r="J735" s="93"/>
      <c r="K735" s="74"/>
      <c r="L735" s="98"/>
    </row>
    <row r="736" spans="1:12" x14ac:dyDescent="0.4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27"/>
      <c r="F736" s="411"/>
      <c r="G736" s="114"/>
      <c r="H736" s="268"/>
      <c r="I736" s="100">
        <f t="shared" si="61"/>
        <v>0</v>
      </c>
      <c r="J736" s="93"/>
      <c r="K736" s="74"/>
      <c r="L736" s="98"/>
    </row>
    <row r="737" spans="1:12" x14ac:dyDescent="0.4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27"/>
      <c r="F737" s="411"/>
      <c r="G737" s="114"/>
      <c r="H737" s="268"/>
      <c r="I737" s="100">
        <f t="shared" si="61"/>
        <v>0</v>
      </c>
      <c r="J737" s="93"/>
      <c r="K737" s="74"/>
      <c r="L737" s="98"/>
    </row>
    <row r="738" spans="1:12" x14ac:dyDescent="0.4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27"/>
      <c r="F738" s="411"/>
      <c r="G738" s="114"/>
      <c r="H738" s="268"/>
      <c r="I738" s="100">
        <f t="shared" si="61"/>
        <v>0</v>
      </c>
      <c r="J738" s="93"/>
      <c r="K738" s="74"/>
      <c r="L738" s="98"/>
    </row>
    <row r="739" spans="1:12" x14ac:dyDescent="0.4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27"/>
      <c r="F739" s="411"/>
      <c r="G739" s="114"/>
      <c r="H739" s="268"/>
      <c r="I739" s="100">
        <f t="shared" si="61"/>
        <v>0</v>
      </c>
      <c r="J739" s="93"/>
      <c r="K739" s="74"/>
      <c r="L739" s="98"/>
    </row>
    <row r="740" spans="1:12" x14ac:dyDescent="0.4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27"/>
      <c r="F740" s="411"/>
      <c r="G740" s="114"/>
      <c r="H740" s="268"/>
      <c r="I740" s="100">
        <f t="shared" si="61"/>
        <v>0</v>
      </c>
      <c r="J740" s="93"/>
      <c r="K740" s="74"/>
      <c r="L740" s="98"/>
    </row>
    <row r="741" spans="1:12" x14ac:dyDescent="0.4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27"/>
      <c r="F741" s="411"/>
      <c r="G741" s="114"/>
      <c r="H741" s="268"/>
      <c r="I741" s="100">
        <f t="shared" si="61"/>
        <v>0</v>
      </c>
      <c r="J741" s="93"/>
      <c r="K741" s="74"/>
      <c r="L741" s="98"/>
    </row>
    <row r="742" spans="1:12" x14ac:dyDescent="0.4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27"/>
      <c r="F742" s="411"/>
      <c r="G742" s="114"/>
      <c r="H742" s="268"/>
      <c r="I742" s="100">
        <f t="shared" si="61"/>
        <v>0</v>
      </c>
      <c r="J742" s="93"/>
      <c r="K742" s="74"/>
      <c r="L742" s="98"/>
    </row>
    <row r="743" spans="1:12" x14ac:dyDescent="0.4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27"/>
      <c r="F743" s="411"/>
      <c r="G743" s="114"/>
      <c r="H743" s="268"/>
      <c r="I743" s="100">
        <f t="shared" si="61"/>
        <v>0</v>
      </c>
      <c r="J743" s="93"/>
      <c r="K743" s="74"/>
      <c r="L743" s="98"/>
    </row>
    <row r="744" spans="1:12" x14ac:dyDescent="0.4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27"/>
      <c r="F744" s="411"/>
      <c r="G744" s="114"/>
      <c r="H744" s="268"/>
      <c r="I744" s="100">
        <f t="shared" si="61"/>
        <v>0</v>
      </c>
      <c r="J744" s="93"/>
      <c r="K744" s="74"/>
      <c r="L744" s="98"/>
    </row>
    <row r="745" spans="1:12" x14ac:dyDescent="0.4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27"/>
      <c r="F745" s="411"/>
      <c r="G745" s="114"/>
      <c r="H745" s="268"/>
      <c r="I745" s="100">
        <f t="shared" si="61"/>
        <v>0</v>
      </c>
      <c r="J745" s="93"/>
      <c r="K745" s="74"/>
      <c r="L745" s="98"/>
    </row>
    <row r="746" spans="1:12" x14ac:dyDescent="0.4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27"/>
      <c r="F746" s="411"/>
      <c r="G746" s="114"/>
      <c r="H746" s="268"/>
      <c r="I746" s="100">
        <f t="shared" si="61"/>
        <v>0</v>
      </c>
      <c r="J746" s="93"/>
      <c r="K746" s="74"/>
      <c r="L746" s="98"/>
    </row>
    <row r="747" spans="1:12" x14ac:dyDescent="0.4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27"/>
      <c r="F747" s="411"/>
      <c r="G747" s="114"/>
      <c r="H747" s="268"/>
      <c r="I747" s="100">
        <f t="shared" si="61"/>
        <v>0</v>
      </c>
      <c r="J747" s="93"/>
      <c r="K747" s="74"/>
      <c r="L747" s="98"/>
    </row>
    <row r="748" spans="1:12" x14ac:dyDescent="0.4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27"/>
      <c r="F748" s="411"/>
      <c r="G748" s="114"/>
      <c r="H748" s="268"/>
      <c r="I748" s="100">
        <f t="shared" si="61"/>
        <v>0</v>
      </c>
      <c r="J748" s="93"/>
      <c r="K748" s="74"/>
      <c r="L748" s="98"/>
    </row>
    <row r="749" spans="1:12" x14ac:dyDescent="0.4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27"/>
      <c r="F749" s="411"/>
      <c r="G749" s="114"/>
      <c r="H749" s="268"/>
      <c r="I749" s="100">
        <f t="shared" si="61"/>
        <v>0</v>
      </c>
      <c r="J749" s="93"/>
      <c r="K749" s="74"/>
      <c r="L749" s="98"/>
    </row>
    <row r="750" spans="1:12" x14ac:dyDescent="0.4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27"/>
      <c r="F750" s="411"/>
      <c r="G750" s="114"/>
      <c r="H750" s="268"/>
      <c r="I750" s="100">
        <f t="shared" si="61"/>
        <v>0</v>
      </c>
      <c r="J750" s="93"/>
      <c r="K750" s="74"/>
      <c r="L750" s="98"/>
    </row>
    <row r="751" spans="1:12" x14ac:dyDescent="0.4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27"/>
      <c r="F751" s="411"/>
      <c r="G751" s="114"/>
      <c r="H751" s="268"/>
      <c r="I751" s="100">
        <f t="shared" si="61"/>
        <v>0</v>
      </c>
      <c r="J751" s="93"/>
      <c r="K751" s="74"/>
      <c r="L751" s="98"/>
    </row>
    <row r="752" spans="1:12" x14ac:dyDescent="0.4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27"/>
      <c r="F752" s="411"/>
      <c r="G752" s="114"/>
      <c r="H752" s="268"/>
      <c r="I752" s="100">
        <f t="shared" si="61"/>
        <v>0</v>
      </c>
      <c r="J752" s="93"/>
      <c r="K752" s="74"/>
      <c r="L752" s="98"/>
    </row>
    <row r="753" spans="1:12" x14ac:dyDescent="0.4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27"/>
      <c r="F753" s="411"/>
      <c r="G753" s="114"/>
      <c r="H753" s="268"/>
      <c r="I753" s="100">
        <f t="shared" si="61"/>
        <v>0</v>
      </c>
      <c r="J753" s="93"/>
      <c r="K753" s="74"/>
      <c r="L753" s="98"/>
    </row>
    <row r="754" spans="1:12" x14ac:dyDescent="0.4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27"/>
      <c r="F754" s="411"/>
      <c r="G754" s="114"/>
      <c r="H754" s="268"/>
      <c r="I754" s="100">
        <f t="shared" si="61"/>
        <v>0</v>
      </c>
      <c r="J754" s="93"/>
      <c r="K754" s="74"/>
      <c r="L754" s="98"/>
    </row>
    <row r="755" spans="1:12" x14ac:dyDescent="0.4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27"/>
      <c r="F755" s="411"/>
      <c r="G755" s="114"/>
      <c r="H755" s="268"/>
      <c r="I755" s="100">
        <f t="shared" si="61"/>
        <v>0</v>
      </c>
      <c r="J755" s="93"/>
      <c r="K755" s="74"/>
      <c r="L755" s="98"/>
    </row>
    <row r="756" spans="1:12" x14ac:dyDescent="0.4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27"/>
      <c r="F756" s="411"/>
      <c r="G756" s="114"/>
      <c r="H756" s="268"/>
      <c r="I756" s="100">
        <f t="shared" si="61"/>
        <v>0</v>
      </c>
      <c r="J756" s="93"/>
      <c r="K756" s="74"/>
      <c r="L756" s="98"/>
    </row>
    <row r="757" spans="1:12" x14ac:dyDescent="0.4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27"/>
      <c r="F757" s="411"/>
      <c r="G757" s="114"/>
      <c r="H757" s="268"/>
      <c r="I757" s="100">
        <f t="shared" si="61"/>
        <v>0</v>
      </c>
      <c r="J757" s="93"/>
      <c r="K757" s="74"/>
      <c r="L757" s="98"/>
    </row>
    <row r="758" spans="1:12" x14ac:dyDescent="0.4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27"/>
      <c r="F758" s="411"/>
      <c r="G758" s="114"/>
      <c r="H758" s="268"/>
      <c r="I758" s="100">
        <f t="shared" si="61"/>
        <v>0</v>
      </c>
      <c r="J758" s="93"/>
      <c r="K758" s="74"/>
      <c r="L758" s="98"/>
    </row>
    <row r="759" spans="1:12" x14ac:dyDescent="0.4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27"/>
      <c r="F759" s="411"/>
      <c r="G759" s="114"/>
      <c r="H759" s="268"/>
      <c r="I759" s="100">
        <f t="shared" si="61"/>
        <v>0</v>
      </c>
      <c r="J759" s="93"/>
      <c r="K759" s="74"/>
      <c r="L759" s="98"/>
    </row>
    <row r="760" spans="1:12" x14ac:dyDescent="0.4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27"/>
      <c r="F760" s="411"/>
      <c r="G760" s="114"/>
      <c r="H760" s="268"/>
      <c r="I760" s="100">
        <f t="shared" si="61"/>
        <v>0</v>
      </c>
      <c r="J760" s="93"/>
      <c r="K760" s="74"/>
      <c r="L760" s="98"/>
    </row>
    <row r="761" spans="1:12" x14ac:dyDescent="0.4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27"/>
      <c r="F761" s="411"/>
      <c r="G761" s="114"/>
      <c r="H761" s="268"/>
      <c r="I761" s="100">
        <f t="shared" si="61"/>
        <v>0</v>
      </c>
      <c r="J761" s="93"/>
      <c r="K761" s="74"/>
      <c r="L761" s="98"/>
    </row>
    <row r="762" spans="1:12" x14ac:dyDescent="0.4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27"/>
      <c r="F762" s="411"/>
      <c r="G762" s="114"/>
      <c r="H762" s="268"/>
      <c r="I762" s="100">
        <f t="shared" si="61"/>
        <v>0</v>
      </c>
      <c r="J762" s="93"/>
      <c r="K762" s="74"/>
      <c r="L762" s="98"/>
    </row>
    <row r="763" spans="1:12" x14ac:dyDescent="0.4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27"/>
      <c r="F763" s="411"/>
      <c r="G763" s="114"/>
      <c r="H763" s="268"/>
      <c r="I763" s="100">
        <f t="shared" si="61"/>
        <v>0</v>
      </c>
      <c r="J763" s="93"/>
      <c r="K763" s="74"/>
      <c r="L763" s="98"/>
    </row>
    <row r="764" spans="1:12" x14ac:dyDescent="0.4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27"/>
      <c r="F764" s="411"/>
      <c r="G764" s="114"/>
      <c r="H764" s="268"/>
      <c r="I764" s="100">
        <f t="shared" si="61"/>
        <v>0</v>
      </c>
      <c r="J764" s="93"/>
      <c r="K764" s="74"/>
      <c r="L764" s="98"/>
    </row>
    <row r="765" spans="1:12" x14ac:dyDescent="0.4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27"/>
      <c r="F765" s="411"/>
      <c r="G765" s="114"/>
      <c r="H765" s="268"/>
      <c r="I765" s="100">
        <f t="shared" si="61"/>
        <v>0</v>
      </c>
      <c r="J765" s="93"/>
      <c r="K765" s="74"/>
      <c r="L765" s="98"/>
    </row>
    <row r="766" spans="1:12" x14ac:dyDescent="0.4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27"/>
      <c r="F766" s="411"/>
      <c r="G766" s="114"/>
      <c r="H766" s="268"/>
      <c r="I766" s="100">
        <f t="shared" si="61"/>
        <v>0</v>
      </c>
      <c r="J766" s="93"/>
      <c r="K766" s="74"/>
      <c r="L766" s="98"/>
    </row>
    <row r="767" spans="1:12" x14ac:dyDescent="0.4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27"/>
      <c r="F767" s="411"/>
      <c r="G767" s="114"/>
      <c r="H767" s="268"/>
      <c r="I767" s="100">
        <f t="shared" si="61"/>
        <v>0</v>
      </c>
      <c r="J767" s="93"/>
      <c r="K767" s="74"/>
      <c r="L767" s="98"/>
    </row>
    <row r="768" spans="1:12" x14ac:dyDescent="0.4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27"/>
      <c r="F768" s="411"/>
      <c r="G768" s="114"/>
      <c r="H768" s="268"/>
      <c r="I768" s="100">
        <f t="shared" si="61"/>
        <v>0</v>
      </c>
      <c r="J768" s="93"/>
      <c r="K768" s="74"/>
      <c r="L768" s="98"/>
    </row>
    <row r="769" spans="1:12" x14ac:dyDescent="0.4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27"/>
      <c r="F769" s="411"/>
      <c r="G769" s="114"/>
      <c r="H769" s="268"/>
      <c r="I769" s="100">
        <f t="shared" si="61"/>
        <v>0</v>
      </c>
      <c r="J769" s="93"/>
      <c r="K769" s="74"/>
      <c r="L769" s="98"/>
    </row>
    <row r="770" spans="1:12" x14ac:dyDescent="0.4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27"/>
      <c r="F770" s="411"/>
      <c r="G770" s="114"/>
      <c r="H770" s="268"/>
      <c r="I770" s="100">
        <f t="shared" si="61"/>
        <v>0</v>
      </c>
      <c r="J770" s="93"/>
      <c r="K770" s="74"/>
      <c r="L770" s="98"/>
    </row>
    <row r="771" spans="1:12" x14ac:dyDescent="0.4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27"/>
      <c r="F771" s="411"/>
      <c r="G771" s="114"/>
      <c r="H771" s="268"/>
      <c r="I771" s="100">
        <f t="shared" si="61"/>
        <v>0</v>
      </c>
      <c r="J771" s="93"/>
      <c r="K771" s="74"/>
      <c r="L771" s="98"/>
    </row>
    <row r="772" spans="1:12" x14ac:dyDescent="0.4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27"/>
      <c r="F772" s="411"/>
      <c r="G772" s="114"/>
      <c r="H772" s="268"/>
      <c r="I772" s="100">
        <f t="shared" si="61"/>
        <v>0</v>
      </c>
      <c r="J772" s="93"/>
      <c r="K772" s="74"/>
      <c r="L772" s="98"/>
    </row>
    <row r="773" spans="1:12" x14ac:dyDescent="0.4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27"/>
      <c r="F773" s="411"/>
      <c r="G773" s="114"/>
      <c r="H773" s="268"/>
      <c r="I773" s="100">
        <f t="shared" si="61"/>
        <v>0</v>
      </c>
      <c r="J773" s="93"/>
      <c r="K773" s="74"/>
      <c r="L773" s="98"/>
    </row>
    <row r="774" spans="1:12" x14ac:dyDescent="0.4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27"/>
      <c r="F774" s="411"/>
      <c r="G774" s="114"/>
      <c r="H774" s="268"/>
      <c r="I774" s="100">
        <f t="shared" si="61"/>
        <v>0</v>
      </c>
      <c r="J774" s="93"/>
      <c r="K774" s="74"/>
      <c r="L774" s="98"/>
    </row>
    <row r="775" spans="1:12" x14ac:dyDescent="0.4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27"/>
      <c r="F775" s="411"/>
      <c r="G775" s="114"/>
      <c r="H775" s="268"/>
      <c r="I775" s="100">
        <f t="shared" si="61"/>
        <v>0</v>
      </c>
      <c r="J775" s="93"/>
      <c r="K775" s="74"/>
      <c r="L775" s="98"/>
    </row>
    <row r="776" spans="1:12" x14ac:dyDescent="0.4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27"/>
      <c r="F776" s="411"/>
      <c r="G776" s="114"/>
      <c r="H776" s="268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 x14ac:dyDescent="0.4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27"/>
      <c r="F777" s="411"/>
      <c r="G777" s="114"/>
      <c r="H777" s="268"/>
      <c r="I777" s="100">
        <f t="shared" si="66"/>
        <v>0</v>
      </c>
      <c r="J777" s="93"/>
      <c r="K777" s="74"/>
      <c r="L777" s="98"/>
    </row>
    <row r="778" spans="1:12" x14ac:dyDescent="0.4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27"/>
      <c r="F778" s="411"/>
      <c r="G778" s="114"/>
      <c r="H778" s="268"/>
      <c r="I778" s="100">
        <f t="shared" si="66"/>
        <v>0</v>
      </c>
      <c r="J778" s="93"/>
      <c r="K778" s="74"/>
      <c r="L778" s="98"/>
    </row>
    <row r="779" spans="1:12" x14ac:dyDescent="0.4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27"/>
      <c r="F779" s="411"/>
      <c r="G779" s="114"/>
      <c r="H779" s="268"/>
      <c r="I779" s="100">
        <f t="shared" si="66"/>
        <v>0</v>
      </c>
      <c r="J779" s="93"/>
      <c r="K779" s="74"/>
      <c r="L779" s="98"/>
    </row>
    <row r="780" spans="1:12" x14ac:dyDescent="0.4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27"/>
      <c r="F780" s="411"/>
      <c r="G780" s="114"/>
      <c r="H780" s="268"/>
      <c r="I780" s="100">
        <f t="shared" si="66"/>
        <v>0</v>
      </c>
      <c r="J780" s="93"/>
      <c r="K780" s="74"/>
      <c r="L780" s="98"/>
    </row>
    <row r="781" spans="1:12" x14ac:dyDescent="0.4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27"/>
      <c r="F781" s="411"/>
      <c r="G781" s="114"/>
      <c r="H781" s="268"/>
      <c r="I781" s="100">
        <f t="shared" si="66"/>
        <v>0</v>
      </c>
      <c r="J781" s="93"/>
      <c r="K781" s="74"/>
      <c r="L781" s="98"/>
    </row>
    <row r="782" spans="1:12" x14ac:dyDescent="0.4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27"/>
      <c r="F782" s="411"/>
      <c r="G782" s="114"/>
      <c r="H782" s="268"/>
      <c r="I782" s="100">
        <f t="shared" si="66"/>
        <v>0</v>
      </c>
      <c r="J782" s="93"/>
      <c r="K782" s="74"/>
      <c r="L782" s="98"/>
    </row>
    <row r="783" spans="1:12" x14ac:dyDescent="0.4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27"/>
      <c r="F783" s="411"/>
      <c r="G783" s="114"/>
      <c r="H783" s="268"/>
      <c r="I783" s="100">
        <f t="shared" si="66"/>
        <v>0</v>
      </c>
      <c r="J783" s="93"/>
      <c r="K783" s="74"/>
      <c r="L783" s="98"/>
    </row>
    <row r="784" spans="1:12" x14ac:dyDescent="0.4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27"/>
      <c r="F784" s="411"/>
      <c r="G784" s="114"/>
      <c r="H784" s="268"/>
      <c r="I784" s="100">
        <f t="shared" si="66"/>
        <v>0</v>
      </c>
      <c r="J784" s="93"/>
      <c r="K784" s="74"/>
      <c r="L784" s="98"/>
    </row>
    <row r="785" spans="1:12" x14ac:dyDescent="0.4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27"/>
      <c r="F785" s="411"/>
      <c r="G785" s="114"/>
      <c r="H785" s="268"/>
      <c r="I785" s="100">
        <f t="shared" si="66"/>
        <v>0</v>
      </c>
      <c r="J785" s="93"/>
      <c r="K785" s="74"/>
      <c r="L785" s="98"/>
    </row>
    <row r="786" spans="1:12" x14ac:dyDescent="0.4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27"/>
      <c r="F786" s="411"/>
      <c r="G786" s="114"/>
      <c r="H786" s="268"/>
      <c r="I786" s="100">
        <f t="shared" si="66"/>
        <v>0</v>
      </c>
      <c r="J786" s="93"/>
      <c r="K786" s="74"/>
      <c r="L786" s="98"/>
    </row>
    <row r="787" spans="1:12" x14ac:dyDescent="0.4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27"/>
      <c r="F787" s="411"/>
      <c r="G787" s="114"/>
      <c r="H787" s="268"/>
      <c r="I787" s="100">
        <f t="shared" si="66"/>
        <v>0</v>
      </c>
      <c r="J787" s="93"/>
      <c r="K787" s="74"/>
      <c r="L787" s="98"/>
    </row>
    <row r="788" spans="1:12" x14ac:dyDescent="0.4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27"/>
      <c r="F788" s="411"/>
      <c r="G788" s="114"/>
      <c r="H788" s="268"/>
      <c r="I788" s="100">
        <f t="shared" si="66"/>
        <v>0</v>
      </c>
      <c r="J788" s="93"/>
      <c r="K788" s="74"/>
      <c r="L788" s="98"/>
    </row>
    <row r="789" spans="1:12" x14ac:dyDescent="0.4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27"/>
      <c r="F789" s="411"/>
      <c r="G789" s="114"/>
      <c r="H789" s="268"/>
      <c r="I789" s="100">
        <f t="shared" si="66"/>
        <v>0</v>
      </c>
      <c r="J789" s="93"/>
      <c r="K789" s="74"/>
      <c r="L789" s="98"/>
    </row>
    <row r="790" spans="1:12" x14ac:dyDescent="0.4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27"/>
      <c r="F790" s="411"/>
      <c r="G790" s="114"/>
      <c r="H790" s="268"/>
      <c r="I790" s="100">
        <f t="shared" si="66"/>
        <v>0</v>
      </c>
      <c r="J790" s="93"/>
      <c r="K790" s="74"/>
      <c r="L790" s="98"/>
    </row>
    <row r="791" spans="1:12" x14ac:dyDescent="0.4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27"/>
      <c r="F791" s="411"/>
      <c r="G791" s="114"/>
      <c r="H791" s="268"/>
      <c r="I791" s="100">
        <f t="shared" si="66"/>
        <v>0</v>
      </c>
      <c r="J791" s="93"/>
      <c r="K791" s="74"/>
      <c r="L791" s="98"/>
    </row>
    <row r="792" spans="1:12" x14ac:dyDescent="0.4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27"/>
      <c r="F792" s="411"/>
      <c r="G792" s="114"/>
      <c r="H792" s="268"/>
      <c r="I792" s="100">
        <f t="shared" si="66"/>
        <v>0</v>
      </c>
      <c r="J792" s="93"/>
      <c r="K792" s="74"/>
      <c r="L792" s="98"/>
    </row>
    <row r="793" spans="1:12" x14ac:dyDescent="0.4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27"/>
      <c r="F793" s="411"/>
      <c r="G793" s="114"/>
      <c r="H793" s="268"/>
      <c r="I793" s="100">
        <f t="shared" si="66"/>
        <v>0</v>
      </c>
      <c r="J793" s="93"/>
      <c r="K793" s="74"/>
      <c r="L793" s="98"/>
    </row>
    <row r="794" spans="1:12" x14ac:dyDescent="0.4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27"/>
      <c r="F794" s="411"/>
      <c r="G794" s="114"/>
      <c r="H794" s="268"/>
      <c r="I794" s="100">
        <f t="shared" si="66"/>
        <v>0</v>
      </c>
      <c r="J794" s="93"/>
      <c r="K794" s="74"/>
      <c r="L794" s="98"/>
    </row>
    <row r="795" spans="1:12" x14ac:dyDescent="0.4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27"/>
      <c r="F795" s="411"/>
      <c r="G795" s="114"/>
      <c r="H795" s="268"/>
      <c r="I795" s="100">
        <f t="shared" si="66"/>
        <v>0</v>
      </c>
      <c r="J795" s="93"/>
      <c r="K795" s="74"/>
      <c r="L795" s="98"/>
    </row>
    <row r="796" spans="1:12" x14ac:dyDescent="0.4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27"/>
      <c r="F796" s="411"/>
      <c r="G796" s="114"/>
      <c r="H796" s="268"/>
      <c r="I796" s="100">
        <f t="shared" si="66"/>
        <v>0</v>
      </c>
      <c r="J796" s="93"/>
      <c r="K796" s="74"/>
      <c r="L796" s="98"/>
    </row>
    <row r="797" spans="1:12" x14ac:dyDescent="0.4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27"/>
      <c r="F797" s="411"/>
      <c r="G797" s="114"/>
      <c r="H797" s="268"/>
      <c r="I797" s="100">
        <f t="shared" si="66"/>
        <v>0</v>
      </c>
      <c r="J797" s="93"/>
      <c r="K797" s="74"/>
      <c r="L797" s="98"/>
    </row>
    <row r="798" spans="1:12" x14ac:dyDescent="0.4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27"/>
      <c r="F798" s="411"/>
      <c r="G798" s="114"/>
      <c r="H798" s="268"/>
      <c r="I798" s="100">
        <f t="shared" si="66"/>
        <v>0</v>
      </c>
      <c r="J798" s="93"/>
      <c r="K798" s="74"/>
      <c r="L798" s="98"/>
    </row>
    <row r="799" spans="1:12" x14ac:dyDescent="0.4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27"/>
      <c r="F799" s="411"/>
      <c r="G799" s="114"/>
      <c r="H799" s="268"/>
      <c r="I799" s="100">
        <f t="shared" si="66"/>
        <v>0</v>
      </c>
      <c r="J799" s="93"/>
      <c r="K799" s="74"/>
      <c r="L799" s="98"/>
    </row>
    <row r="800" spans="1:12" x14ac:dyDescent="0.4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27"/>
      <c r="F800" s="411"/>
      <c r="G800" s="114"/>
      <c r="H800" s="268"/>
      <c r="I800" s="100">
        <f t="shared" si="66"/>
        <v>0</v>
      </c>
      <c r="J800" s="93"/>
      <c r="K800" s="74"/>
      <c r="L800" s="98"/>
    </row>
    <row r="801" spans="1:12" x14ac:dyDescent="0.4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27"/>
      <c r="F801" s="411"/>
      <c r="G801" s="114"/>
      <c r="H801" s="268"/>
      <c r="I801" s="100">
        <f t="shared" si="66"/>
        <v>0</v>
      </c>
      <c r="J801" s="93"/>
      <c r="K801" s="74"/>
      <c r="L801" s="98"/>
    </row>
    <row r="802" spans="1:12" x14ac:dyDescent="0.4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27"/>
      <c r="F802" s="411"/>
      <c r="G802" s="114"/>
      <c r="H802" s="268"/>
      <c r="I802" s="100">
        <f t="shared" si="66"/>
        <v>0</v>
      </c>
      <c r="J802" s="93"/>
      <c r="K802" s="74"/>
      <c r="L802" s="98"/>
    </row>
    <row r="803" spans="1:12" x14ac:dyDescent="0.4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27"/>
      <c r="F803" s="411"/>
      <c r="G803" s="114"/>
      <c r="H803" s="268"/>
      <c r="I803" s="100">
        <f t="shared" si="66"/>
        <v>0</v>
      </c>
      <c r="J803" s="93"/>
      <c r="K803" s="74"/>
      <c r="L803" s="98"/>
    </row>
    <row r="804" spans="1:12" x14ac:dyDescent="0.4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27"/>
      <c r="F804" s="411"/>
      <c r="G804" s="114"/>
      <c r="H804" s="268"/>
      <c r="I804" s="100">
        <f t="shared" si="66"/>
        <v>0</v>
      </c>
      <c r="J804" s="93"/>
      <c r="K804" s="74"/>
      <c r="L804" s="98"/>
    </row>
    <row r="805" spans="1:12" x14ac:dyDescent="0.4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27"/>
      <c r="F805" s="411"/>
      <c r="G805" s="114"/>
      <c r="H805" s="268"/>
      <c r="I805" s="100">
        <f t="shared" si="66"/>
        <v>0</v>
      </c>
      <c r="J805" s="93"/>
      <c r="K805" s="74"/>
      <c r="L805" s="98"/>
    </row>
    <row r="806" spans="1:12" x14ac:dyDescent="0.4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27"/>
      <c r="F806" s="411"/>
      <c r="G806" s="114"/>
      <c r="H806" s="268"/>
      <c r="I806" s="100">
        <f t="shared" si="66"/>
        <v>0</v>
      </c>
      <c r="J806" s="93"/>
      <c r="K806" s="74"/>
      <c r="L806" s="98"/>
    </row>
    <row r="807" spans="1:12" x14ac:dyDescent="0.4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27"/>
      <c r="F807" s="411"/>
      <c r="G807" s="114"/>
      <c r="H807" s="268"/>
      <c r="I807" s="100">
        <f t="shared" si="66"/>
        <v>0</v>
      </c>
      <c r="J807" s="93"/>
      <c r="K807" s="74"/>
      <c r="L807" s="98"/>
    </row>
    <row r="808" spans="1:12" x14ac:dyDescent="0.4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27"/>
      <c r="F808" s="411"/>
      <c r="G808" s="114"/>
      <c r="H808" s="268"/>
      <c r="I808" s="100">
        <f t="shared" si="66"/>
        <v>0</v>
      </c>
      <c r="J808" s="93"/>
      <c r="K808" s="74"/>
      <c r="L808" s="98"/>
    </row>
    <row r="809" spans="1:12" x14ac:dyDescent="0.4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27"/>
      <c r="F809" s="411"/>
      <c r="G809" s="114"/>
      <c r="H809" s="268"/>
      <c r="I809" s="100">
        <f t="shared" si="66"/>
        <v>0</v>
      </c>
      <c r="J809" s="93"/>
      <c r="K809" s="74"/>
      <c r="L809" s="98"/>
    </row>
    <row r="810" spans="1:12" x14ac:dyDescent="0.4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27"/>
      <c r="F810" s="411"/>
      <c r="G810" s="114"/>
      <c r="H810" s="268"/>
      <c r="I810" s="100">
        <f t="shared" si="66"/>
        <v>0</v>
      </c>
      <c r="J810" s="93"/>
      <c r="K810" s="74"/>
      <c r="L810" s="98"/>
    </row>
    <row r="811" spans="1:12" x14ac:dyDescent="0.4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27"/>
      <c r="F811" s="411"/>
      <c r="G811" s="114"/>
      <c r="H811" s="268"/>
      <c r="I811" s="100">
        <f t="shared" si="66"/>
        <v>0</v>
      </c>
      <c r="J811" s="93"/>
      <c r="K811" s="74"/>
      <c r="L811" s="98"/>
    </row>
    <row r="812" spans="1:12" x14ac:dyDescent="0.4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27"/>
      <c r="F812" s="411"/>
      <c r="G812" s="114"/>
      <c r="H812" s="268"/>
      <c r="I812" s="100">
        <f t="shared" si="66"/>
        <v>0</v>
      </c>
      <c r="J812" s="93"/>
      <c r="K812" s="74"/>
      <c r="L812" s="98"/>
    </row>
    <row r="813" spans="1:12" x14ac:dyDescent="0.4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27"/>
      <c r="F813" s="411"/>
      <c r="G813" s="114"/>
      <c r="H813" s="268"/>
      <c r="I813" s="100">
        <f t="shared" si="66"/>
        <v>0</v>
      </c>
      <c r="J813" s="93"/>
      <c r="K813" s="74"/>
      <c r="L813" s="98"/>
    </row>
    <row r="814" spans="1:12" x14ac:dyDescent="0.4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27"/>
      <c r="F814" s="411"/>
      <c r="G814" s="114"/>
      <c r="H814" s="268"/>
      <c r="I814" s="100">
        <f t="shared" si="66"/>
        <v>0</v>
      </c>
      <c r="J814" s="93"/>
      <c r="K814" s="74"/>
      <c r="L814" s="98"/>
    </row>
    <row r="815" spans="1:12" x14ac:dyDescent="0.4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27"/>
      <c r="F815" s="411"/>
      <c r="G815" s="114"/>
      <c r="H815" s="268"/>
      <c r="I815" s="100">
        <f t="shared" si="66"/>
        <v>0</v>
      </c>
      <c r="J815" s="93"/>
      <c r="K815" s="74"/>
      <c r="L815" s="98"/>
    </row>
    <row r="816" spans="1:12" x14ac:dyDescent="0.4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27"/>
      <c r="F816" s="411"/>
      <c r="G816" s="114"/>
      <c r="H816" s="268"/>
      <c r="I816" s="100">
        <f t="shared" si="66"/>
        <v>0</v>
      </c>
      <c r="J816" s="93"/>
      <c r="K816" s="74"/>
      <c r="L816" s="98"/>
    </row>
    <row r="817" spans="1:12" x14ac:dyDescent="0.4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27"/>
      <c r="F817" s="411"/>
      <c r="G817" s="114"/>
      <c r="H817" s="268"/>
      <c r="I817" s="100">
        <f t="shared" si="66"/>
        <v>0</v>
      </c>
      <c r="J817" s="93"/>
      <c r="K817" s="74"/>
      <c r="L817" s="98"/>
    </row>
    <row r="818" spans="1:12" x14ac:dyDescent="0.4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27"/>
      <c r="F818" s="411"/>
      <c r="G818" s="114"/>
      <c r="H818" s="268"/>
      <c r="I818" s="100">
        <f t="shared" si="66"/>
        <v>0</v>
      </c>
      <c r="J818" s="93"/>
      <c r="K818" s="74"/>
      <c r="L818" s="98"/>
    </row>
    <row r="819" spans="1:12" x14ac:dyDescent="0.4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27"/>
      <c r="F819" s="411"/>
      <c r="G819" s="114"/>
      <c r="H819" s="268"/>
      <c r="I819" s="100">
        <f t="shared" si="66"/>
        <v>0</v>
      </c>
      <c r="J819" s="93"/>
      <c r="K819" s="74"/>
      <c r="L819" s="98"/>
    </row>
    <row r="820" spans="1:12" x14ac:dyDescent="0.4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27"/>
      <c r="F820" s="411"/>
      <c r="G820" s="114"/>
      <c r="H820" s="268"/>
      <c r="I820" s="100">
        <f t="shared" si="66"/>
        <v>0</v>
      </c>
      <c r="J820" s="93"/>
      <c r="K820" s="74"/>
      <c r="L820" s="98"/>
    </row>
    <row r="821" spans="1:12" x14ac:dyDescent="0.4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27"/>
      <c r="F821" s="411"/>
      <c r="G821" s="114"/>
      <c r="H821" s="268"/>
      <c r="I821" s="100">
        <f t="shared" si="66"/>
        <v>0</v>
      </c>
      <c r="J821" s="93"/>
      <c r="K821" s="74"/>
      <c r="L821" s="98"/>
    </row>
    <row r="822" spans="1:12" x14ac:dyDescent="0.4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27"/>
      <c r="F822" s="411"/>
      <c r="G822" s="114"/>
      <c r="H822" s="268"/>
      <c r="I822" s="100">
        <f t="shared" si="66"/>
        <v>0</v>
      </c>
      <c r="J822" s="93"/>
      <c r="K822" s="74"/>
      <c r="L822" s="98"/>
    </row>
    <row r="823" spans="1:12" x14ac:dyDescent="0.4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27"/>
      <c r="F823" s="411"/>
      <c r="G823" s="114"/>
      <c r="H823" s="268"/>
      <c r="I823" s="100">
        <f t="shared" si="66"/>
        <v>0</v>
      </c>
      <c r="J823" s="93"/>
      <c r="K823" s="74"/>
      <c r="L823" s="98"/>
    </row>
    <row r="824" spans="1:12" x14ac:dyDescent="0.4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27"/>
      <c r="F824" s="411"/>
      <c r="G824" s="114"/>
      <c r="H824" s="268"/>
      <c r="I824" s="100">
        <f t="shared" si="66"/>
        <v>0</v>
      </c>
      <c r="J824" s="93"/>
      <c r="K824" s="74"/>
      <c r="L824" s="98"/>
    </row>
    <row r="825" spans="1:12" x14ac:dyDescent="0.4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27"/>
      <c r="F825" s="411"/>
      <c r="G825" s="114"/>
      <c r="H825" s="268"/>
      <c r="I825" s="100">
        <f t="shared" si="66"/>
        <v>0</v>
      </c>
      <c r="J825" s="93"/>
      <c r="K825" s="74"/>
      <c r="L825" s="98"/>
    </row>
    <row r="826" spans="1:12" x14ac:dyDescent="0.4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27"/>
      <c r="F826" s="411"/>
      <c r="G826" s="114"/>
      <c r="H826" s="268"/>
      <c r="I826" s="100">
        <f t="shared" si="66"/>
        <v>0</v>
      </c>
      <c r="J826" s="93"/>
      <c r="K826" s="74"/>
      <c r="L826" s="98"/>
    </row>
    <row r="827" spans="1:12" x14ac:dyDescent="0.4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27"/>
      <c r="F827" s="411"/>
      <c r="G827" s="114"/>
      <c r="H827" s="268"/>
      <c r="I827" s="100">
        <f t="shared" si="66"/>
        <v>0</v>
      </c>
      <c r="J827" s="93"/>
      <c r="K827" s="74"/>
      <c r="L827" s="98"/>
    </row>
    <row r="828" spans="1:12" x14ac:dyDescent="0.4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27"/>
      <c r="F828" s="411"/>
      <c r="G828" s="114"/>
      <c r="H828" s="268"/>
      <c r="I828" s="100">
        <f t="shared" si="66"/>
        <v>0</v>
      </c>
      <c r="J828" s="93"/>
      <c r="K828" s="74"/>
      <c r="L828" s="98"/>
    </row>
    <row r="829" spans="1:12" x14ac:dyDescent="0.4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27"/>
      <c r="F829" s="411"/>
      <c r="G829" s="114"/>
      <c r="H829" s="268"/>
      <c r="I829" s="100">
        <f t="shared" si="66"/>
        <v>0</v>
      </c>
      <c r="J829" s="93"/>
      <c r="K829" s="74"/>
      <c r="L829" s="98"/>
    </row>
    <row r="830" spans="1:12" x14ac:dyDescent="0.4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27"/>
      <c r="F830" s="411"/>
      <c r="G830" s="114"/>
      <c r="H830" s="268"/>
      <c r="I830" s="100">
        <f t="shared" si="66"/>
        <v>0</v>
      </c>
      <c r="J830" s="93"/>
      <c r="K830" s="74"/>
      <c r="L830" s="98"/>
    </row>
    <row r="831" spans="1:12" x14ac:dyDescent="0.4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27"/>
      <c r="F831" s="411"/>
      <c r="G831" s="114"/>
      <c r="H831" s="268"/>
      <c r="I831" s="100">
        <f t="shared" si="66"/>
        <v>0</v>
      </c>
      <c r="J831" s="93"/>
      <c r="K831" s="74"/>
      <c r="L831" s="98"/>
    </row>
    <row r="832" spans="1:12" x14ac:dyDescent="0.4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27"/>
      <c r="F832" s="411"/>
      <c r="G832" s="114"/>
      <c r="H832" s="268"/>
      <c r="I832" s="100">
        <f t="shared" si="66"/>
        <v>0</v>
      </c>
      <c r="J832" s="93"/>
      <c r="K832" s="74"/>
      <c r="L832" s="98"/>
    </row>
    <row r="833" spans="1:12" x14ac:dyDescent="0.4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27"/>
      <c r="F833" s="411"/>
      <c r="G833" s="114"/>
      <c r="H833" s="268"/>
      <c r="I833" s="100">
        <f t="shared" si="66"/>
        <v>0</v>
      </c>
      <c r="J833" s="93"/>
      <c r="K833" s="74"/>
      <c r="L833" s="98"/>
    </row>
    <row r="834" spans="1:12" x14ac:dyDescent="0.4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27"/>
      <c r="F834" s="411"/>
      <c r="G834" s="114"/>
      <c r="H834" s="268"/>
      <c r="I834" s="100">
        <f t="shared" si="66"/>
        <v>0</v>
      </c>
      <c r="J834" s="93"/>
      <c r="K834" s="74"/>
      <c r="L834" s="98"/>
    </row>
    <row r="835" spans="1:12" x14ac:dyDescent="0.4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27"/>
      <c r="F835" s="411"/>
      <c r="G835" s="114"/>
      <c r="H835" s="268"/>
      <c r="I835" s="100">
        <f t="shared" si="66"/>
        <v>0</v>
      </c>
      <c r="J835" s="93"/>
      <c r="K835" s="74"/>
      <c r="L835" s="98"/>
    </row>
    <row r="836" spans="1:12" x14ac:dyDescent="0.4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27"/>
      <c r="F836" s="411"/>
      <c r="G836" s="114"/>
      <c r="H836" s="268"/>
      <c r="I836" s="100">
        <f t="shared" si="66"/>
        <v>0</v>
      </c>
      <c r="J836" s="93"/>
      <c r="K836" s="74"/>
      <c r="L836" s="98"/>
    </row>
    <row r="837" spans="1:12" x14ac:dyDescent="0.4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27"/>
      <c r="F837" s="411"/>
      <c r="G837" s="114"/>
      <c r="H837" s="268"/>
      <c r="I837" s="100">
        <f t="shared" si="66"/>
        <v>0</v>
      </c>
      <c r="J837" s="93"/>
      <c r="K837" s="74"/>
      <c r="L837" s="98"/>
    </row>
    <row r="838" spans="1:12" x14ac:dyDescent="0.4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27"/>
      <c r="F838" s="411"/>
      <c r="G838" s="114"/>
      <c r="H838" s="268"/>
      <c r="I838" s="100">
        <f t="shared" si="66"/>
        <v>0</v>
      </c>
      <c r="J838" s="93"/>
      <c r="K838" s="74"/>
      <c r="L838" s="98"/>
    </row>
    <row r="839" spans="1:12" x14ac:dyDescent="0.4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27"/>
      <c r="F839" s="411"/>
      <c r="G839" s="114"/>
      <c r="H839" s="268"/>
      <c r="I839" s="100">
        <f t="shared" si="66"/>
        <v>0</v>
      </c>
      <c r="J839" s="93"/>
      <c r="K839" s="74"/>
      <c r="L839" s="98"/>
    </row>
    <row r="840" spans="1:12" x14ac:dyDescent="0.4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27"/>
      <c r="F840" s="411"/>
      <c r="G840" s="114"/>
      <c r="H840" s="268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 x14ac:dyDescent="0.4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27"/>
      <c r="F841" s="411"/>
      <c r="G841" s="114"/>
      <c r="H841" s="268"/>
      <c r="I841" s="100">
        <f t="shared" si="71"/>
        <v>0</v>
      </c>
      <c r="J841" s="93"/>
      <c r="K841" s="74"/>
      <c r="L841" s="98"/>
    </row>
    <row r="842" spans="1:12" x14ac:dyDescent="0.4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27"/>
      <c r="F842" s="411"/>
      <c r="G842" s="114"/>
      <c r="H842" s="268"/>
      <c r="I842" s="100">
        <f t="shared" si="71"/>
        <v>0</v>
      </c>
      <c r="J842" s="93"/>
      <c r="K842" s="74"/>
      <c r="L842" s="98"/>
    </row>
    <row r="843" spans="1:12" x14ac:dyDescent="0.4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27"/>
      <c r="F843" s="411"/>
      <c r="G843" s="114"/>
      <c r="H843" s="268"/>
      <c r="I843" s="100">
        <f t="shared" si="71"/>
        <v>0</v>
      </c>
      <c r="J843" s="93"/>
      <c r="K843" s="74"/>
      <c r="L843" s="98"/>
    </row>
    <row r="844" spans="1:12" x14ac:dyDescent="0.4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27"/>
      <c r="F844" s="411"/>
      <c r="G844" s="114"/>
      <c r="H844" s="268"/>
      <c r="I844" s="100">
        <f t="shared" si="71"/>
        <v>0</v>
      </c>
      <c r="J844" s="93"/>
      <c r="K844" s="74"/>
      <c r="L844" s="98"/>
    </row>
    <row r="845" spans="1:12" x14ac:dyDescent="0.4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27"/>
      <c r="F845" s="411"/>
      <c r="G845" s="114"/>
      <c r="H845" s="268"/>
      <c r="I845" s="100">
        <f t="shared" si="71"/>
        <v>0</v>
      </c>
      <c r="J845" s="93"/>
      <c r="K845" s="74"/>
      <c r="L845" s="98"/>
    </row>
    <row r="846" spans="1:12" x14ac:dyDescent="0.4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27"/>
      <c r="F846" s="411"/>
      <c r="G846" s="114"/>
      <c r="H846" s="268"/>
      <c r="I846" s="100">
        <f t="shared" si="71"/>
        <v>0</v>
      </c>
      <c r="J846" s="93"/>
      <c r="K846" s="74"/>
      <c r="L846" s="98"/>
    </row>
    <row r="847" spans="1:12" x14ac:dyDescent="0.4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27"/>
      <c r="F847" s="411"/>
      <c r="G847" s="114"/>
      <c r="H847" s="268"/>
      <c r="I847" s="100">
        <f t="shared" si="71"/>
        <v>0</v>
      </c>
      <c r="J847" s="93"/>
      <c r="K847" s="74"/>
      <c r="L847" s="98"/>
    </row>
    <row r="848" spans="1:12" x14ac:dyDescent="0.4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27"/>
      <c r="F848" s="411"/>
      <c r="G848" s="114"/>
      <c r="H848" s="268"/>
      <c r="I848" s="100">
        <f t="shared" si="71"/>
        <v>0</v>
      </c>
      <c r="J848" s="93"/>
      <c r="K848" s="74"/>
      <c r="L848" s="98"/>
    </row>
    <row r="849" spans="1:12" x14ac:dyDescent="0.4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27"/>
      <c r="F849" s="411"/>
      <c r="G849" s="114"/>
      <c r="H849" s="268"/>
      <c r="I849" s="100">
        <f t="shared" si="71"/>
        <v>0</v>
      </c>
      <c r="J849" s="93"/>
      <c r="K849" s="74"/>
      <c r="L849" s="98"/>
    </row>
    <row r="850" spans="1:12" x14ac:dyDescent="0.4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27"/>
      <c r="F850" s="411"/>
      <c r="G850" s="114"/>
      <c r="H850" s="268"/>
      <c r="I850" s="100">
        <f t="shared" si="71"/>
        <v>0</v>
      </c>
      <c r="J850" s="93"/>
      <c r="K850" s="74"/>
      <c r="L850" s="98"/>
    </row>
    <row r="851" spans="1:12" x14ac:dyDescent="0.4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27"/>
      <c r="F851" s="411"/>
      <c r="G851" s="114"/>
      <c r="H851" s="268"/>
      <c r="I851" s="100">
        <f t="shared" si="71"/>
        <v>0</v>
      </c>
      <c r="J851" s="93"/>
      <c r="K851" s="74"/>
      <c r="L851" s="98"/>
    </row>
    <row r="852" spans="1:12" x14ac:dyDescent="0.4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27"/>
      <c r="F852" s="411"/>
      <c r="G852" s="114"/>
      <c r="H852" s="268"/>
      <c r="I852" s="100">
        <f t="shared" si="71"/>
        <v>0</v>
      </c>
      <c r="J852" s="93"/>
      <c r="K852" s="74"/>
      <c r="L852" s="98"/>
    </row>
    <row r="853" spans="1:12" x14ac:dyDescent="0.4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27"/>
      <c r="F853" s="411"/>
      <c r="G853" s="114"/>
      <c r="H853" s="268"/>
      <c r="I853" s="100">
        <f t="shared" si="71"/>
        <v>0</v>
      </c>
      <c r="J853" s="93"/>
      <c r="K853" s="74"/>
      <c r="L853" s="98"/>
    </row>
    <row r="854" spans="1:12" x14ac:dyDescent="0.4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27"/>
      <c r="F854" s="411"/>
      <c r="G854" s="114"/>
      <c r="H854" s="268"/>
      <c r="I854" s="100">
        <f t="shared" si="71"/>
        <v>0</v>
      </c>
      <c r="J854" s="93"/>
      <c r="K854" s="74"/>
      <c r="L854" s="98"/>
    </row>
    <row r="855" spans="1:12" x14ac:dyDescent="0.4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27"/>
      <c r="F855" s="411"/>
      <c r="G855" s="114"/>
      <c r="H855" s="268"/>
      <c r="I855" s="100">
        <f t="shared" si="71"/>
        <v>0</v>
      </c>
      <c r="J855" s="93"/>
      <c r="K855" s="74"/>
      <c r="L855" s="98"/>
    </row>
    <row r="856" spans="1:12" x14ac:dyDescent="0.4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27"/>
      <c r="F856" s="411"/>
      <c r="G856" s="114"/>
      <c r="H856" s="268"/>
      <c r="I856" s="100">
        <f t="shared" si="71"/>
        <v>0</v>
      </c>
      <c r="J856" s="93"/>
      <c r="K856" s="74"/>
      <c r="L856" s="98"/>
    </row>
    <row r="857" spans="1:12" x14ac:dyDescent="0.4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27"/>
      <c r="F857" s="411"/>
      <c r="G857" s="114"/>
      <c r="H857" s="268"/>
      <c r="I857" s="100">
        <f t="shared" si="71"/>
        <v>0</v>
      </c>
      <c r="J857" s="93"/>
      <c r="K857" s="74"/>
      <c r="L857" s="98"/>
    </row>
    <row r="858" spans="1:12" x14ac:dyDescent="0.4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27"/>
      <c r="F858" s="411"/>
      <c r="G858" s="114"/>
      <c r="H858" s="268"/>
      <c r="I858" s="100">
        <f t="shared" si="71"/>
        <v>0</v>
      </c>
      <c r="J858" s="93"/>
      <c r="K858" s="74"/>
      <c r="L858" s="98"/>
    </row>
    <row r="859" spans="1:12" x14ac:dyDescent="0.4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27"/>
      <c r="F859" s="411"/>
      <c r="G859" s="114"/>
      <c r="H859" s="268"/>
      <c r="I859" s="100">
        <f t="shared" si="71"/>
        <v>0</v>
      </c>
      <c r="J859" s="93"/>
      <c r="K859" s="74"/>
      <c r="L859" s="98"/>
    </row>
    <row r="860" spans="1:12" x14ac:dyDescent="0.4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27"/>
      <c r="F860" s="411"/>
      <c r="G860" s="114"/>
      <c r="H860" s="268"/>
      <c r="I860" s="100">
        <f t="shared" si="71"/>
        <v>0</v>
      </c>
      <c r="J860" s="93"/>
      <c r="K860" s="74"/>
      <c r="L860" s="98"/>
    </row>
    <row r="861" spans="1:12" x14ac:dyDescent="0.4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27"/>
      <c r="F861" s="411"/>
      <c r="G861" s="114"/>
      <c r="H861" s="268"/>
      <c r="I861" s="100">
        <f t="shared" si="71"/>
        <v>0</v>
      </c>
      <c r="J861" s="93"/>
      <c r="K861" s="74"/>
      <c r="L861" s="98"/>
    </row>
    <row r="862" spans="1:12" x14ac:dyDescent="0.4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27"/>
      <c r="F862" s="411"/>
      <c r="G862" s="114"/>
      <c r="H862" s="268"/>
      <c r="I862" s="100">
        <f t="shared" si="71"/>
        <v>0</v>
      </c>
      <c r="J862" s="93"/>
      <c r="K862" s="74"/>
      <c r="L862" s="98"/>
    </row>
    <row r="863" spans="1:12" x14ac:dyDescent="0.4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27"/>
      <c r="F863" s="411"/>
      <c r="G863" s="114"/>
      <c r="H863" s="268"/>
      <c r="I863" s="100">
        <f t="shared" si="71"/>
        <v>0</v>
      </c>
      <c r="J863" s="93"/>
      <c r="K863" s="74"/>
      <c r="L863" s="98"/>
    </row>
    <row r="864" spans="1:12" x14ac:dyDescent="0.4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27"/>
      <c r="F864" s="411"/>
      <c r="G864" s="114"/>
      <c r="H864" s="268"/>
      <c r="I864" s="100">
        <f t="shared" si="71"/>
        <v>0</v>
      </c>
      <c r="J864" s="93"/>
      <c r="K864" s="74"/>
      <c r="L864" s="98"/>
    </row>
    <row r="865" spans="1:12" x14ac:dyDescent="0.4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27"/>
      <c r="F865" s="411"/>
      <c r="G865" s="114"/>
      <c r="H865" s="268"/>
      <c r="I865" s="100">
        <f t="shared" si="71"/>
        <v>0</v>
      </c>
      <c r="J865" s="93"/>
      <c r="K865" s="74"/>
      <c r="L865" s="98"/>
    </row>
    <row r="866" spans="1:12" x14ac:dyDescent="0.4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27"/>
      <c r="F866" s="411"/>
      <c r="G866" s="114"/>
      <c r="H866" s="268"/>
      <c r="I866" s="100">
        <f t="shared" si="71"/>
        <v>0</v>
      </c>
      <c r="J866" s="93"/>
      <c r="K866" s="74"/>
      <c r="L866" s="98"/>
    </row>
    <row r="867" spans="1:12" x14ac:dyDescent="0.4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27"/>
      <c r="F867" s="411"/>
      <c r="G867" s="114"/>
      <c r="H867" s="268"/>
      <c r="I867" s="100">
        <f t="shared" si="71"/>
        <v>0</v>
      </c>
      <c r="J867" s="93"/>
      <c r="K867" s="74"/>
      <c r="L867" s="98"/>
    </row>
    <row r="868" spans="1:12" x14ac:dyDescent="0.4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27"/>
      <c r="F868" s="411"/>
      <c r="G868" s="114"/>
      <c r="H868" s="268"/>
      <c r="I868" s="100">
        <f t="shared" si="71"/>
        <v>0</v>
      </c>
      <c r="J868" s="93"/>
      <c r="K868" s="74"/>
      <c r="L868" s="98"/>
    </row>
    <row r="869" spans="1:12" x14ac:dyDescent="0.4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27"/>
      <c r="F869" s="411"/>
      <c r="G869" s="114"/>
      <c r="H869" s="268"/>
      <c r="I869" s="100">
        <f t="shared" si="71"/>
        <v>0</v>
      </c>
      <c r="J869" s="93"/>
      <c r="K869" s="74"/>
      <c r="L869" s="98"/>
    </row>
    <row r="870" spans="1:12" x14ac:dyDescent="0.4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27"/>
      <c r="F870" s="411"/>
      <c r="G870" s="114"/>
      <c r="H870" s="268"/>
      <c r="I870" s="100">
        <f t="shared" si="71"/>
        <v>0</v>
      </c>
      <c r="J870" s="93"/>
      <c r="K870" s="74"/>
      <c r="L870" s="98"/>
    </row>
    <row r="871" spans="1:12" x14ac:dyDescent="0.4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27"/>
      <c r="F871" s="411"/>
      <c r="G871" s="114"/>
      <c r="H871" s="268"/>
      <c r="I871" s="100">
        <f t="shared" si="71"/>
        <v>0</v>
      </c>
      <c r="J871" s="93"/>
      <c r="K871" s="74"/>
      <c r="L871" s="98"/>
    </row>
    <row r="872" spans="1:12" x14ac:dyDescent="0.4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27"/>
      <c r="F872" s="411"/>
      <c r="G872" s="114"/>
      <c r="H872" s="268"/>
      <c r="I872" s="100">
        <f t="shared" si="71"/>
        <v>0</v>
      </c>
      <c r="J872" s="93"/>
      <c r="K872" s="74"/>
      <c r="L872" s="98"/>
    </row>
    <row r="873" spans="1:12" x14ac:dyDescent="0.4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27"/>
      <c r="F873" s="411"/>
      <c r="G873" s="114"/>
      <c r="H873" s="268"/>
      <c r="I873" s="100">
        <f t="shared" si="71"/>
        <v>0</v>
      </c>
      <c r="J873" s="93"/>
      <c r="K873" s="74"/>
      <c r="L873" s="98"/>
    </row>
    <row r="874" spans="1:12" x14ac:dyDescent="0.4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27"/>
      <c r="F874" s="411"/>
      <c r="G874" s="114"/>
      <c r="H874" s="268"/>
      <c r="I874" s="100">
        <f t="shared" si="71"/>
        <v>0</v>
      </c>
      <c r="J874" s="93"/>
      <c r="K874" s="74"/>
      <c r="L874" s="98"/>
    </row>
    <row r="875" spans="1:12" x14ac:dyDescent="0.4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27"/>
      <c r="F875" s="411"/>
      <c r="G875" s="114"/>
      <c r="H875" s="268"/>
      <c r="I875" s="100">
        <f t="shared" si="71"/>
        <v>0</v>
      </c>
      <c r="J875" s="93"/>
      <c r="K875" s="74"/>
      <c r="L875" s="98"/>
    </row>
    <row r="876" spans="1:12" x14ac:dyDescent="0.4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27"/>
      <c r="F876" s="411"/>
      <c r="G876" s="114"/>
      <c r="H876" s="268"/>
      <c r="I876" s="100">
        <f t="shared" si="71"/>
        <v>0</v>
      </c>
      <c r="J876" s="93"/>
      <c r="K876" s="74"/>
      <c r="L876" s="98"/>
    </row>
    <row r="877" spans="1:12" x14ac:dyDescent="0.4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27"/>
      <c r="F877" s="411"/>
      <c r="G877" s="114"/>
      <c r="H877" s="268"/>
      <c r="I877" s="100">
        <f t="shared" si="71"/>
        <v>0</v>
      </c>
      <c r="J877" s="93"/>
      <c r="K877" s="74"/>
      <c r="L877" s="98"/>
    </row>
    <row r="878" spans="1:12" x14ac:dyDescent="0.4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27"/>
      <c r="F878" s="411"/>
      <c r="G878" s="114"/>
      <c r="H878" s="268"/>
      <c r="I878" s="100">
        <f t="shared" si="71"/>
        <v>0</v>
      </c>
      <c r="J878" s="93"/>
      <c r="K878" s="74"/>
      <c r="L878" s="98"/>
    </row>
    <row r="879" spans="1:12" x14ac:dyDescent="0.4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27"/>
      <c r="F879" s="411"/>
      <c r="G879" s="114"/>
      <c r="H879" s="268"/>
      <c r="I879" s="100">
        <f t="shared" si="71"/>
        <v>0</v>
      </c>
      <c r="J879" s="93"/>
      <c r="K879" s="74"/>
      <c r="L879" s="98"/>
    </row>
    <row r="880" spans="1:12" x14ac:dyDescent="0.4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27"/>
      <c r="F880" s="411"/>
      <c r="G880" s="114"/>
      <c r="H880" s="268"/>
      <c r="I880" s="100">
        <f t="shared" si="71"/>
        <v>0</v>
      </c>
      <c r="J880" s="93"/>
      <c r="K880" s="74"/>
      <c r="L880" s="98"/>
    </row>
    <row r="881" spans="1:12" x14ac:dyDescent="0.4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27"/>
      <c r="F881" s="411"/>
      <c r="G881" s="114"/>
      <c r="H881" s="268"/>
      <c r="I881" s="100">
        <f t="shared" si="71"/>
        <v>0</v>
      </c>
      <c r="J881" s="93"/>
      <c r="K881" s="74"/>
      <c r="L881" s="98"/>
    </row>
    <row r="882" spans="1:12" x14ac:dyDescent="0.4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27"/>
      <c r="F882" s="411"/>
      <c r="G882" s="114"/>
      <c r="H882" s="268"/>
      <c r="I882" s="100">
        <f t="shared" si="71"/>
        <v>0</v>
      </c>
      <c r="J882" s="93"/>
      <c r="K882" s="74"/>
      <c r="L882" s="98"/>
    </row>
    <row r="883" spans="1:12" x14ac:dyDescent="0.4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27"/>
      <c r="F883" s="411"/>
      <c r="G883" s="114"/>
      <c r="H883" s="268"/>
      <c r="I883" s="100">
        <f t="shared" si="71"/>
        <v>0</v>
      </c>
      <c r="J883" s="93"/>
      <c r="K883" s="74"/>
      <c r="L883" s="98"/>
    </row>
    <row r="884" spans="1:12" x14ac:dyDescent="0.4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27"/>
      <c r="F884" s="411"/>
      <c r="G884" s="114"/>
      <c r="H884" s="268"/>
      <c r="I884" s="100">
        <f t="shared" si="71"/>
        <v>0</v>
      </c>
      <c r="J884" s="93"/>
      <c r="K884" s="74"/>
      <c r="L884" s="98"/>
    </row>
    <row r="885" spans="1:12" x14ac:dyDescent="0.4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27"/>
      <c r="F885" s="411"/>
      <c r="G885" s="114"/>
      <c r="H885" s="268"/>
      <c r="I885" s="100">
        <f t="shared" si="71"/>
        <v>0</v>
      </c>
      <c r="J885" s="93"/>
      <c r="K885" s="74"/>
      <c r="L885" s="98"/>
    </row>
    <row r="886" spans="1:12" x14ac:dyDescent="0.4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27"/>
      <c r="F886" s="411"/>
      <c r="G886" s="114"/>
      <c r="H886" s="268"/>
      <c r="I886" s="100">
        <f t="shared" si="71"/>
        <v>0</v>
      </c>
      <c r="J886" s="93"/>
      <c r="K886" s="74"/>
      <c r="L886" s="98"/>
    </row>
    <row r="887" spans="1:12" x14ac:dyDescent="0.4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27"/>
      <c r="F887" s="411"/>
      <c r="G887" s="114"/>
      <c r="H887" s="268"/>
      <c r="I887" s="100">
        <f t="shared" si="71"/>
        <v>0</v>
      </c>
      <c r="J887" s="93"/>
      <c r="K887" s="74"/>
      <c r="L887" s="98"/>
    </row>
    <row r="888" spans="1:12" x14ac:dyDescent="0.4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27"/>
      <c r="F888" s="411"/>
      <c r="G888" s="114"/>
      <c r="H888" s="268"/>
      <c r="I888" s="100">
        <f t="shared" si="71"/>
        <v>0</v>
      </c>
      <c r="J888" s="93"/>
      <c r="K888" s="74"/>
      <c r="L888" s="98"/>
    </row>
    <row r="889" spans="1:12" x14ac:dyDescent="0.4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27"/>
      <c r="F889" s="411"/>
      <c r="G889" s="114"/>
      <c r="H889" s="268"/>
      <c r="I889" s="100">
        <f t="shared" si="71"/>
        <v>0</v>
      </c>
      <c r="J889" s="93"/>
      <c r="K889" s="74"/>
      <c r="L889" s="98"/>
    </row>
    <row r="890" spans="1:12" x14ac:dyDescent="0.4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27"/>
      <c r="F890" s="411"/>
      <c r="G890" s="114"/>
      <c r="H890" s="268"/>
      <c r="I890" s="100">
        <f t="shared" si="71"/>
        <v>0</v>
      </c>
      <c r="J890" s="93"/>
      <c r="K890" s="74"/>
      <c r="L890" s="98"/>
    </row>
    <row r="891" spans="1:12" x14ac:dyDescent="0.4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27"/>
      <c r="F891" s="411"/>
      <c r="G891" s="114"/>
      <c r="H891" s="268"/>
      <c r="I891" s="100">
        <f t="shared" si="71"/>
        <v>0</v>
      </c>
      <c r="J891" s="93"/>
      <c r="K891" s="74"/>
      <c r="L891" s="98"/>
    </row>
    <row r="892" spans="1:12" x14ac:dyDescent="0.4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27"/>
      <c r="F892" s="411"/>
      <c r="G892" s="114"/>
      <c r="H892" s="268"/>
      <c r="I892" s="100">
        <f t="shared" si="71"/>
        <v>0</v>
      </c>
      <c r="J892" s="93"/>
      <c r="K892" s="74"/>
      <c r="L892" s="98"/>
    </row>
    <row r="893" spans="1:12" x14ac:dyDescent="0.4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27"/>
      <c r="F893" s="411"/>
      <c r="G893" s="114"/>
      <c r="H893" s="268"/>
      <c r="I893" s="100">
        <f t="shared" si="71"/>
        <v>0</v>
      </c>
      <c r="J893" s="93"/>
      <c r="K893" s="74"/>
      <c r="L893" s="98"/>
    </row>
    <row r="894" spans="1:12" x14ac:dyDescent="0.4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27"/>
      <c r="F894" s="411"/>
      <c r="G894" s="114"/>
      <c r="H894" s="268"/>
      <c r="I894" s="100">
        <f t="shared" si="71"/>
        <v>0</v>
      </c>
      <c r="J894" s="93"/>
      <c r="K894" s="74"/>
      <c r="L894" s="98"/>
    </row>
    <row r="895" spans="1:12" x14ac:dyDescent="0.4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27"/>
      <c r="F895" s="411"/>
      <c r="G895" s="114"/>
      <c r="H895" s="268"/>
      <c r="I895" s="100">
        <f t="shared" si="71"/>
        <v>0</v>
      </c>
      <c r="J895" s="93"/>
      <c r="K895" s="74"/>
      <c r="L895" s="98"/>
    </row>
    <row r="896" spans="1:12" x14ac:dyDescent="0.4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27"/>
      <c r="F896" s="411"/>
      <c r="G896" s="114"/>
      <c r="H896" s="268"/>
      <c r="I896" s="100">
        <f t="shared" si="71"/>
        <v>0</v>
      </c>
      <c r="J896" s="93"/>
      <c r="K896" s="74"/>
      <c r="L896" s="98"/>
    </row>
    <row r="897" spans="1:12" x14ac:dyDescent="0.4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27"/>
      <c r="F897" s="411"/>
      <c r="G897" s="114"/>
      <c r="H897" s="268"/>
      <c r="I897" s="100">
        <f t="shared" si="71"/>
        <v>0</v>
      </c>
      <c r="J897" s="93"/>
      <c r="K897" s="74"/>
      <c r="L897" s="98"/>
    </row>
    <row r="898" spans="1:12" x14ac:dyDescent="0.4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27"/>
      <c r="F898" s="411"/>
      <c r="G898" s="114"/>
      <c r="H898" s="268"/>
      <c r="I898" s="100">
        <f t="shared" si="71"/>
        <v>0</v>
      </c>
      <c r="J898" s="93"/>
      <c r="K898" s="74"/>
      <c r="L898" s="98"/>
    </row>
    <row r="899" spans="1:12" x14ac:dyDescent="0.4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27"/>
      <c r="F899" s="411"/>
      <c r="G899" s="114"/>
      <c r="H899" s="268"/>
      <c r="I899" s="100">
        <f t="shared" si="71"/>
        <v>0</v>
      </c>
      <c r="J899" s="93"/>
      <c r="K899" s="74"/>
      <c r="L899" s="98"/>
    </row>
    <row r="900" spans="1:12" x14ac:dyDescent="0.4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27"/>
      <c r="F900" s="411"/>
      <c r="G900" s="114"/>
      <c r="H900" s="268"/>
      <c r="I900" s="100">
        <f t="shared" si="71"/>
        <v>0</v>
      </c>
      <c r="J900" s="93"/>
      <c r="K900" s="74"/>
      <c r="L900" s="98"/>
    </row>
    <row r="901" spans="1:12" x14ac:dyDescent="0.4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27"/>
      <c r="F901" s="411"/>
      <c r="G901" s="114"/>
      <c r="H901" s="268"/>
      <c r="I901" s="100">
        <f t="shared" si="71"/>
        <v>0</v>
      </c>
      <c r="J901" s="93"/>
      <c r="K901" s="74"/>
      <c r="L901" s="98"/>
    </row>
    <row r="902" spans="1:12" x14ac:dyDescent="0.4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27"/>
      <c r="F902" s="411"/>
      <c r="G902" s="114"/>
      <c r="H902" s="268"/>
      <c r="I902" s="100">
        <f t="shared" si="71"/>
        <v>0</v>
      </c>
      <c r="J902" s="93"/>
      <c r="K902" s="74"/>
      <c r="L902" s="98"/>
    </row>
    <row r="903" spans="1:12" x14ac:dyDescent="0.4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27"/>
      <c r="F903" s="411"/>
      <c r="G903" s="114"/>
      <c r="H903" s="268"/>
      <c r="I903" s="100">
        <f t="shared" si="71"/>
        <v>0</v>
      </c>
      <c r="J903" s="93"/>
      <c r="K903" s="74"/>
      <c r="L903" s="98"/>
    </row>
    <row r="904" spans="1:12" x14ac:dyDescent="0.4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27"/>
      <c r="F904" s="411"/>
      <c r="G904" s="114"/>
      <c r="H904" s="268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 x14ac:dyDescent="0.4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27"/>
      <c r="F905" s="411"/>
      <c r="G905" s="114"/>
      <c r="H905" s="268"/>
      <c r="I905" s="100">
        <f t="shared" si="76"/>
        <v>0</v>
      </c>
      <c r="J905" s="93"/>
      <c r="K905" s="74"/>
      <c r="L905" s="98"/>
    </row>
    <row r="906" spans="1:12" x14ac:dyDescent="0.4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27"/>
      <c r="F906" s="411"/>
      <c r="G906" s="114"/>
      <c r="H906" s="268"/>
      <c r="I906" s="100">
        <f t="shared" si="76"/>
        <v>0</v>
      </c>
      <c r="J906" s="93"/>
      <c r="K906" s="74"/>
      <c r="L906" s="98"/>
    </row>
    <row r="907" spans="1:12" x14ac:dyDescent="0.4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27"/>
      <c r="F907" s="411"/>
      <c r="G907" s="114"/>
      <c r="H907" s="268"/>
      <c r="I907" s="100">
        <f t="shared" si="76"/>
        <v>0</v>
      </c>
      <c r="J907" s="93"/>
      <c r="K907" s="74"/>
      <c r="L907" s="98"/>
    </row>
    <row r="908" spans="1:12" x14ac:dyDescent="0.4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27"/>
      <c r="F908" s="411"/>
      <c r="G908" s="114"/>
      <c r="H908" s="268"/>
      <c r="I908" s="100">
        <f t="shared" si="76"/>
        <v>0</v>
      </c>
      <c r="J908" s="93"/>
      <c r="K908" s="74"/>
      <c r="L908" s="98"/>
    </row>
    <row r="909" spans="1:12" x14ac:dyDescent="0.4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27"/>
      <c r="F909" s="411"/>
      <c r="G909" s="114"/>
      <c r="H909" s="268"/>
      <c r="I909" s="100">
        <f t="shared" si="76"/>
        <v>0</v>
      </c>
      <c r="J909" s="93"/>
      <c r="K909" s="74"/>
      <c r="L909" s="98"/>
    </row>
    <row r="910" spans="1:12" x14ac:dyDescent="0.4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27"/>
      <c r="F910" s="411"/>
      <c r="G910" s="114"/>
      <c r="H910" s="268"/>
      <c r="I910" s="100">
        <f t="shared" si="76"/>
        <v>0</v>
      </c>
      <c r="J910" s="93"/>
      <c r="K910" s="74"/>
      <c r="L910" s="98"/>
    </row>
    <row r="911" spans="1:12" x14ac:dyDescent="0.4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27"/>
      <c r="F911" s="411"/>
      <c r="G911" s="114"/>
      <c r="H911" s="268"/>
      <c r="I911" s="100">
        <f t="shared" si="76"/>
        <v>0</v>
      </c>
      <c r="J911" s="93"/>
      <c r="K911" s="74"/>
      <c r="L911" s="98"/>
    </row>
    <row r="912" spans="1:12" x14ac:dyDescent="0.4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27"/>
      <c r="F912" s="411"/>
      <c r="G912" s="114"/>
      <c r="H912" s="268"/>
      <c r="I912" s="100">
        <f t="shared" si="76"/>
        <v>0</v>
      </c>
      <c r="J912" s="93"/>
      <c r="K912" s="74"/>
      <c r="L912" s="98"/>
    </row>
    <row r="913" spans="1:12" x14ac:dyDescent="0.4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27"/>
      <c r="F913" s="411"/>
      <c r="G913" s="114"/>
      <c r="H913" s="268"/>
      <c r="I913" s="100">
        <f t="shared" si="76"/>
        <v>0</v>
      </c>
      <c r="J913" s="93"/>
      <c r="K913" s="74"/>
      <c r="L913" s="98"/>
    </row>
    <row r="914" spans="1:12" x14ac:dyDescent="0.4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27"/>
      <c r="F914" s="411"/>
      <c r="G914" s="114"/>
      <c r="H914" s="268"/>
      <c r="I914" s="100">
        <f t="shared" si="76"/>
        <v>0</v>
      </c>
      <c r="J914" s="93"/>
      <c r="K914" s="74"/>
      <c r="L914" s="98"/>
    </row>
    <row r="915" spans="1:12" x14ac:dyDescent="0.4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27"/>
      <c r="F915" s="411"/>
      <c r="G915" s="114"/>
      <c r="H915" s="268"/>
      <c r="I915" s="100">
        <f t="shared" si="76"/>
        <v>0</v>
      </c>
      <c r="J915" s="93"/>
      <c r="K915" s="74"/>
      <c r="L915" s="98"/>
    </row>
    <row r="916" spans="1:12" x14ac:dyDescent="0.4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27"/>
      <c r="F916" s="411"/>
      <c r="G916" s="114"/>
      <c r="H916" s="268"/>
      <c r="I916" s="100">
        <f t="shared" si="76"/>
        <v>0</v>
      </c>
      <c r="J916" s="93"/>
      <c r="K916" s="74"/>
      <c r="L916" s="98"/>
    </row>
    <row r="917" spans="1:12" x14ac:dyDescent="0.4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27"/>
      <c r="F917" s="411"/>
      <c r="G917" s="114"/>
      <c r="H917" s="268"/>
      <c r="I917" s="100">
        <f t="shared" si="76"/>
        <v>0</v>
      </c>
      <c r="J917" s="93"/>
      <c r="K917" s="74"/>
      <c r="L917" s="98"/>
    </row>
    <row r="918" spans="1:12" x14ac:dyDescent="0.4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27"/>
      <c r="F918" s="411"/>
      <c r="G918" s="114"/>
      <c r="H918" s="268"/>
      <c r="I918" s="100">
        <f t="shared" si="76"/>
        <v>0</v>
      </c>
      <c r="J918" s="93"/>
      <c r="K918" s="74"/>
      <c r="L918" s="98"/>
    </row>
    <row r="919" spans="1:12" x14ac:dyDescent="0.4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27"/>
      <c r="F919" s="411"/>
      <c r="G919" s="114"/>
      <c r="H919" s="268"/>
      <c r="I919" s="100">
        <f t="shared" si="76"/>
        <v>0</v>
      </c>
      <c r="J919" s="93"/>
      <c r="K919" s="74"/>
      <c r="L919" s="98"/>
    </row>
    <row r="920" spans="1:12" x14ac:dyDescent="0.4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27"/>
      <c r="F920" s="411"/>
      <c r="G920" s="114"/>
      <c r="H920" s="268"/>
      <c r="I920" s="100">
        <f t="shared" si="76"/>
        <v>0</v>
      </c>
      <c r="J920" s="93"/>
      <c r="K920" s="74"/>
      <c r="L920" s="98"/>
    </row>
    <row r="921" spans="1:12" x14ac:dyDescent="0.4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27"/>
      <c r="F921" s="411"/>
      <c r="G921" s="114"/>
      <c r="H921" s="268"/>
      <c r="I921" s="100">
        <f t="shared" si="76"/>
        <v>0</v>
      </c>
      <c r="J921" s="93"/>
      <c r="K921" s="74"/>
      <c r="L921" s="98"/>
    </row>
    <row r="922" spans="1:12" x14ac:dyDescent="0.4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27"/>
      <c r="F922" s="411"/>
      <c r="G922" s="114"/>
      <c r="H922" s="268"/>
      <c r="I922" s="100">
        <f t="shared" si="76"/>
        <v>0</v>
      </c>
      <c r="J922" s="93"/>
      <c r="K922" s="74"/>
      <c r="L922" s="98"/>
    </row>
    <row r="923" spans="1:12" x14ac:dyDescent="0.4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27"/>
      <c r="F923" s="411"/>
      <c r="G923" s="114"/>
      <c r="H923" s="268"/>
      <c r="I923" s="100">
        <f t="shared" si="76"/>
        <v>0</v>
      </c>
      <c r="J923" s="93"/>
      <c r="K923" s="74"/>
      <c r="L923" s="98"/>
    </row>
    <row r="924" spans="1:12" x14ac:dyDescent="0.4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27"/>
      <c r="F924" s="411"/>
      <c r="G924" s="114"/>
      <c r="H924" s="268"/>
      <c r="I924" s="100">
        <f t="shared" si="76"/>
        <v>0</v>
      </c>
      <c r="J924" s="93"/>
      <c r="K924" s="74"/>
      <c r="L924" s="98"/>
    </row>
    <row r="925" spans="1:12" x14ac:dyDescent="0.4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27"/>
      <c r="F925" s="411"/>
      <c r="G925" s="114"/>
      <c r="H925" s="268"/>
      <c r="I925" s="100">
        <f t="shared" si="76"/>
        <v>0</v>
      </c>
      <c r="J925" s="93"/>
      <c r="K925" s="74"/>
      <c r="L925" s="98"/>
    </row>
    <row r="926" spans="1:12" x14ac:dyDescent="0.4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27"/>
      <c r="F926" s="411"/>
      <c r="G926" s="114"/>
      <c r="H926" s="268"/>
      <c r="I926" s="100">
        <f t="shared" si="76"/>
        <v>0</v>
      </c>
      <c r="J926" s="93"/>
      <c r="K926" s="74"/>
      <c r="L926" s="98"/>
    </row>
    <row r="927" spans="1:12" x14ac:dyDescent="0.4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27"/>
      <c r="F927" s="411"/>
      <c r="G927" s="114"/>
      <c r="H927" s="268"/>
      <c r="I927" s="100">
        <f t="shared" si="76"/>
        <v>0</v>
      </c>
      <c r="J927" s="93"/>
      <c r="K927" s="74"/>
      <c r="L927" s="98"/>
    </row>
    <row r="928" spans="1:12" x14ac:dyDescent="0.4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27"/>
      <c r="F928" s="411"/>
      <c r="G928" s="114"/>
      <c r="H928" s="268"/>
      <c r="I928" s="100">
        <f t="shared" si="76"/>
        <v>0</v>
      </c>
      <c r="J928" s="93"/>
      <c r="K928" s="74"/>
      <c r="L928" s="98"/>
    </row>
    <row r="929" spans="1:12" x14ac:dyDescent="0.4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27"/>
      <c r="F929" s="411"/>
      <c r="G929" s="114"/>
      <c r="H929" s="268"/>
      <c r="I929" s="100">
        <f t="shared" si="76"/>
        <v>0</v>
      </c>
      <c r="J929" s="93"/>
      <c r="K929" s="74"/>
      <c r="L929" s="98"/>
    </row>
    <row r="930" spans="1:12" x14ac:dyDescent="0.4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27"/>
      <c r="F930" s="411"/>
      <c r="G930" s="114"/>
      <c r="H930" s="268"/>
      <c r="I930" s="100">
        <f t="shared" si="76"/>
        <v>0</v>
      </c>
      <c r="J930" s="93"/>
      <c r="K930" s="74"/>
      <c r="L930" s="98"/>
    </row>
    <row r="931" spans="1:12" x14ac:dyDescent="0.4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27"/>
      <c r="F931" s="411"/>
      <c r="G931" s="114"/>
      <c r="H931" s="268"/>
      <c r="I931" s="100">
        <f t="shared" si="76"/>
        <v>0</v>
      </c>
      <c r="J931" s="93"/>
      <c r="K931" s="74"/>
      <c r="L931" s="98"/>
    </row>
    <row r="932" spans="1:12" x14ac:dyDescent="0.4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27"/>
      <c r="F932" s="411"/>
      <c r="G932" s="114"/>
      <c r="H932" s="268"/>
      <c r="I932" s="100">
        <f t="shared" si="76"/>
        <v>0</v>
      </c>
      <c r="J932" s="93"/>
      <c r="K932" s="74"/>
      <c r="L932" s="98"/>
    </row>
    <row r="933" spans="1:12" x14ac:dyDescent="0.4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27"/>
      <c r="F933" s="411"/>
      <c r="G933" s="114"/>
      <c r="H933" s="268"/>
      <c r="I933" s="100">
        <f t="shared" si="76"/>
        <v>0</v>
      </c>
      <c r="J933" s="93"/>
      <c r="K933" s="74"/>
      <c r="L933" s="98"/>
    </row>
    <row r="934" spans="1:12" x14ac:dyDescent="0.4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27"/>
      <c r="F934" s="411"/>
      <c r="G934" s="114"/>
      <c r="H934" s="268"/>
      <c r="I934" s="100">
        <f t="shared" si="76"/>
        <v>0</v>
      </c>
      <c r="J934" s="93"/>
      <c r="K934" s="74"/>
      <c r="L934" s="98"/>
    </row>
    <row r="935" spans="1:12" x14ac:dyDescent="0.4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27"/>
      <c r="F935" s="411"/>
      <c r="G935" s="114"/>
      <c r="H935" s="268"/>
      <c r="I935" s="100">
        <f t="shared" si="76"/>
        <v>0</v>
      </c>
      <c r="J935" s="93"/>
      <c r="K935" s="74"/>
      <c r="L935" s="98"/>
    </row>
    <row r="936" spans="1:12" x14ac:dyDescent="0.4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27"/>
      <c r="F936" s="411"/>
      <c r="G936" s="114"/>
      <c r="H936" s="268"/>
      <c r="I936" s="100">
        <f t="shared" si="76"/>
        <v>0</v>
      </c>
      <c r="J936" s="93"/>
      <c r="K936" s="74"/>
      <c r="L936" s="98"/>
    </row>
    <row r="937" spans="1:12" x14ac:dyDescent="0.4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27"/>
      <c r="F937" s="411"/>
      <c r="G937" s="114"/>
      <c r="H937" s="268"/>
      <c r="I937" s="100">
        <f t="shared" si="76"/>
        <v>0</v>
      </c>
      <c r="J937" s="93"/>
      <c r="K937" s="74"/>
      <c r="L937" s="98"/>
    </row>
    <row r="938" spans="1:12" x14ac:dyDescent="0.4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27"/>
      <c r="F938" s="411"/>
      <c r="G938" s="114"/>
      <c r="H938" s="268"/>
      <c r="I938" s="100">
        <f t="shared" si="76"/>
        <v>0</v>
      </c>
      <c r="J938" s="93"/>
      <c r="K938" s="74"/>
      <c r="L938" s="98"/>
    </row>
    <row r="939" spans="1:12" x14ac:dyDescent="0.4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27"/>
      <c r="F939" s="411"/>
      <c r="G939" s="114"/>
      <c r="H939" s="268"/>
      <c r="I939" s="100">
        <f t="shared" si="76"/>
        <v>0</v>
      </c>
      <c r="J939" s="93"/>
      <c r="K939" s="74"/>
      <c r="L939" s="98"/>
    </row>
    <row r="940" spans="1:12" x14ac:dyDescent="0.4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27"/>
      <c r="F940" s="411"/>
      <c r="G940" s="114"/>
      <c r="H940" s="268"/>
      <c r="I940" s="100">
        <f t="shared" si="76"/>
        <v>0</v>
      </c>
      <c r="J940" s="93"/>
      <c r="K940" s="74"/>
      <c r="L940" s="98"/>
    </row>
    <row r="941" spans="1:12" x14ac:dyDescent="0.4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27"/>
      <c r="F941" s="411"/>
      <c r="G941" s="114"/>
      <c r="H941" s="268"/>
      <c r="I941" s="100">
        <f t="shared" si="76"/>
        <v>0</v>
      </c>
      <c r="J941" s="93"/>
      <c r="K941" s="74"/>
      <c r="L941" s="98"/>
    </row>
    <row r="942" spans="1:12" x14ac:dyDescent="0.4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27"/>
      <c r="F942" s="411"/>
      <c r="G942" s="114"/>
      <c r="H942" s="268"/>
      <c r="I942" s="100">
        <f t="shared" si="76"/>
        <v>0</v>
      </c>
      <c r="J942" s="93"/>
      <c r="K942" s="74"/>
      <c r="L942" s="98"/>
    </row>
    <row r="943" spans="1:12" x14ac:dyDescent="0.4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27"/>
      <c r="F943" s="411"/>
      <c r="G943" s="114"/>
      <c r="H943" s="268"/>
      <c r="I943" s="100">
        <f t="shared" si="76"/>
        <v>0</v>
      </c>
      <c r="J943" s="93"/>
      <c r="K943" s="74"/>
      <c r="L943" s="98"/>
    </row>
    <row r="944" spans="1:12" x14ac:dyDescent="0.4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27"/>
      <c r="F944" s="411"/>
      <c r="G944" s="114"/>
      <c r="H944" s="268"/>
      <c r="I944" s="100">
        <f t="shared" si="76"/>
        <v>0</v>
      </c>
      <c r="J944" s="93"/>
      <c r="K944" s="74"/>
      <c r="L944" s="98"/>
    </row>
    <row r="945" spans="1:12" x14ac:dyDescent="0.4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27"/>
      <c r="F945" s="411"/>
      <c r="G945" s="114"/>
      <c r="H945" s="268"/>
      <c r="I945" s="100">
        <f t="shared" si="76"/>
        <v>0</v>
      </c>
      <c r="J945" s="93"/>
      <c r="K945" s="74"/>
      <c r="L945" s="98"/>
    </row>
    <row r="946" spans="1:12" x14ac:dyDescent="0.4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27"/>
      <c r="F946" s="411"/>
      <c r="G946" s="114"/>
      <c r="H946" s="268"/>
      <c r="I946" s="100">
        <f t="shared" si="76"/>
        <v>0</v>
      </c>
      <c r="J946" s="93"/>
      <c r="K946" s="74"/>
      <c r="L946" s="98"/>
    </row>
    <row r="947" spans="1:12" x14ac:dyDescent="0.4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27"/>
      <c r="F947" s="411"/>
      <c r="G947" s="114"/>
      <c r="H947" s="268"/>
      <c r="I947" s="100">
        <f t="shared" si="76"/>
        <v>0</v>
      </c>
      <c r="J947" s="93"/>
      <c r="K947" s="74"/>
      <c r="L947" s="98"/>
    </row>
    <row r="948" spans="1:12" x14ac:dyDescent="0.4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27"/>
      <c r="F948" s="411"/>
      <c r="G948" s="114"/>
      <c r="H948" s="268"/>
      <c r="I948" s="100">
        <f t="shared" si="76"/>
        <v>0</v>
      </c>
      <c r="J948" s="93"/>
      <c r="K948" s="74"/>
      <c r="L948" s="98"/>
    </row>
    <row r="949" spans="1:12" x14ac:dyDescent="0.4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27"/>
      <c r="F949" s="411"/>
      <c r="G949" s="114"/>
      <c r="H949" s="268"/>
      <c r="I949" s="100">
        <f t="shared" si="76"/>
        <v>0</v>
      </c>
      <c r="J949" s="93"/>
      <c r="K949" s="74"/>
      <c r="L949" s="98"/>
    </row>
    <row r="950" spans="1:12" x14ac:dyDescent="0.4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27"/>
      <c r="F950" s="411"/>
      <c r="G950" s="114"/>
      <c r="H950" s="268"/>
      <c r="I950" s="100">
        <f t="shared" si="76"/>
        <v>0</v>
      </c>
      <c r="J950" s="93"/>
      <c r="K950" s="74"/>
      <c r="L950" s="98"/>
    </row>
    <row r="951" spans="1:12" x14ac:dyDescent="0.4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27"/>
      <c r="F951" s="411"/>
      <c r="G951" s="114"/>
      <c r="H951" s="268"/>
      <c r="I951" s="100">
        <f t="shared" si="76"/>
        <v>0</v>
      </c>
      <c r="J951" s="93"/>
      <c r="K951" s="74"/>
      <c r="L951" s="98"/>
    </row>
    <row r="952" spans="1:12" x14ac:dyDescent="0.4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27"/>
      <c r="F952" s="411"/>
      <c r="G952" s="114"/>
      <c r="H952" s="268"/>
      <c r="I952" s="100">
        <f t="shared" si="76"/>
        <v>0</v>
      </c>
      <c r="J952" s="93"/>
      <c r="K952" s="74"/>
      <c r="L952" s="98"/>
    </row>
    <row r="953" spans="1:12" x14ac:dyDescent="0.4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27"/>
      <c r="F953" s="411"/>
      <c r="G953" s="114"/>
      <c r="H953" s="268"/>
      <c r="I953" s="100">
        <f t="shared" si="76"/>
        <v>0</v>
      </c>
      <c r="J953" s="93"/>
      <c r="K953" s="74"/>
      <c r="L953" s="98"/>
    </row>
    <row r="954" spans="1:12" x14ac:dyDescent="0.4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27"/>
      <c r="F954" s="411"/>
      <c r="G954" s="114"/>
      <c r="H954" s="268"/>
      <c r="I954" s="100">
        <f t="shared" si="76"/>
        <v>0</v>
      </c>
      <c r="J954" s="93"/>
      <c r="K954" s="74"/>
      <c r="L954" s="98"/>
    </row>
    <row r="955" spans="1:12" x14ac:dyDescent="0.4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27"/>
      <c r="F955" s="411"/>
      <c r="G955" s="114"/>
      <c r="H955" s="268"/>
      <c r="I955" s="100">
        <f t="shared" si="76"/>
        <v>0</v>
      </c>
      <c r="J955" s="93"/>
      <c r="K955" s="74"/>
      <c r="L955" s="98"/>
    </row>
    <row r="956" spans="1:12" x14ac:dyDescent="0.4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27"/>
      <c r="F956" s="411"/>
      <c r="G956" s="114"/>
      <c r="H956" s="268"/>
      <c r="I956" s="100">
        <f t="shared" si="76"/>
        <v>0</v>
      </c>
      <c r="J956" s="93"/>
      <c r="K956" s="74"/>
      <c r="L956" s="98"/>
    </row>
    <row r="957" spans="1:12" x14ac:dyDescent="0.4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27"/>
      <c r="F957" s="411"/>
      <c r="G957" s="114"/>
      <c r="H957" s="268"/>
      <c r="I957" s="100">
        <f t="shared" si="76"/>
        <v>0</v>
      </c>
      <c r="J957" s="93"/>
      <c r="K957" s="74"/>
      <c r="L957" s="98"/>
    </row>
    <row r="958" spans="1:12" x14ac:dyDescent="0.4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27"/>
      <c r="F958" s="411"/>
      <c r="G958" s="114"/>
      <c r="H958" s="268"/>
      <c r="I958" s="100">
        <f t="shared" si="76"/>
        <v>0</v>
      </c>
      <c r="J958" s="93"/>
      <c r="K958" s="74"/>
      <c r="L958" s="98"/>
    </row>
    <row r="959" spans="1:12" x14ac:dyDescent="0.4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27"/>
      <c r="F959" s="411"/>
      <c r="G959" s="114"/>
      <c r="H959" s="268"/>
      <c r="I959" s="100">
        <f t="shared" si="76"/>
        <v>0</v>
      </c>
      <c r="J959" s="93"/>
      <c r="K959" s="74"/>
      <c r="L959" s="98"/>
    </row>
    <row r="960" spans="1:12" x14ac:dyDescent="0.4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27"/>
      <c r="F960" s="411"/>
      <c r="G960" s="114"/>
      <c r="H960" s="268"/>
      <c r="I960" s="100">
        <f t="shared" si="76"/>
        <v>0</v>
      </c>
      <c r="J960" s="93"/>
      <c r="K960" s="74"/>
      <c r="L960" s="98"/>
    </row>
    <row r="961" spans="1:12" x14ac:dyDescent="0.4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27"/>
      <c r="F961" s="411"/>
      <c r="G961" s="114"/>
      <c r="H961" s="268"/>
      <c r="I961" s="100">
        <f t="shared" si="76"/>
        <v>0</v>
      </c>
      <c r="J961" s="93"/>
      <c r="K961" s="74"/>
      <c r="L961" s="98"/>
    </row>
    <row r="962" spans="1:12" x14ac:dyDescent="0.4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27"/>
      <c r="F962" s="411"/>
      <c r="G962" s="114"/>
      <c r="H962" s="268"/>
      <c r="I962" s="100">
        <f t="shared" si="76"/>
        <v>0</v>
      </c>
      <c r="J962" s="93"/>
      <c r="K962" s="74"/>
      <c r="L962" s="98"/>
    </row>
    <row r="963" spans="1:12" x14ac:dyDescent="0.4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27"/>
      <c r="F963" s="411"/>
      <c r="G963" s="114"/>
      <c r="H963" s="268"/>
      <c r="I963" s="100">
        <f t="shared" si="76"/>
        <v>0</v>
      </c>
      <c r="J963" s="93"/>
      <c r="K963" s="74"/>
      <c r="L963" s="98"/>
    </row>
    <row r="964" spans="1:12" x14ac:dyDescent="0.4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27"/>
      <c r="F964" s="411"/>
      <c r="G964" s="114"/>
      <c r="H964" s="268"/>
      <c r="I964" s="100">
        <f t="shared" si="76"/>
        <v>0</v>
      </c>
      <c r="J964" s="93"/>
      <c r="K964" s="74"/>
      <c r="L964" s="98"/>
    </row>
    <row r="965" spans="1:12" x14ac:dyDescent="0.4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27"/>
      <c r="F965" s="411"/>
      <c r="G965" s="114"/>
      <c r="H965" s="268"/>
      <c r="I965" s="100">
        <f t="shared" si="76"/>
        <v>0</v>
      </c>
      <c r="J965" s="93"/>
      <c r="K965" s="74"/>
      <c r="L965" s="98"/>
    </row>
    <row r="966" spans="1:12" x14ac:dyDescent="0.4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27"/>
      <c r="F966" s="411"/>
      <c r="G966" s="114"/>
      <c r="H966" s="268"/>
      <c r="I966" s="100">
        <f t="shared" si="76"/>
        <v>0</v>
      </c>
      <c r="J966" s="93"/>
      <c r="K966" s="74"/>
      <c r="L966" s="98"/>
    </row>
    <row r="967" spans="1:12" x14ac:dyDescent="0.4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27"/>
      <c r="F967" s="411"/>
      <c r="G967" s="114"/>
      <c r="H967" s="268"/>
      <c r="I967" s="100">
        <f t="shared" si="76"/>
        <v>0</v>
      </c>
      <c r="J967" s="93"/>
      <c r="K967" s="74"/>
      <c r="L967" s="98"/>
    </row>
    <row r="968" spans="1:12" x14ac:dyDescent="0.4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27"/>
      <c r="F968" s="411"/>
      <c r="G968" s="114"/>
      <c r="H968" s="268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 x14ac:dyDescent="0.4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27"/>
      <c r="F969" s="411"/>
      <c r="G969" s="114"/>
      <c r="H969" s="268"/>
      <c r="I969" s="100">
        <f t="shared" si="81"/>
        <v>0</v>
      </c>
      <c r="J969" s="93"/>
      <c r="K969" s="74"/>
      <c r="L969" s="98"/>
    </row>
    <row r="970" spans="1:12" x14ac:dyDescent="0.4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27"/>
      <c r="F970" s="411"/>
      <c r="G970" s="114"/>
      <c r="H970" s="268"/>
      <c r="I970" s="100">
        <f t="shared" si="81"/>
        <v>0</v>
      </c>
      <c r="J970" s="93"/>
      <c r="K970" s="74"/>
      <c r="L970" s="98"/>
    </row>
    <row r="971" spans="1:12" x14ac:dyDescent="0.4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27"/>
      <c r="F971" s="411"/>
      <c r="G971" s="114"/>
      <c r="H971" s="268"/>
      <c r="I971" s="100">
        <f t="shared" si="81"/>
        <v>0</v>
      </c>
      <c r="J971" s="93"/>
      <c r="K971" s="74"/>
      <c r="L971" s="98"/>
    </row>
    <row r="972" spans="1:12" x14ac:dyDescent="0.4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27"/>
      <c r="F972" s="411"/>
      <c r="G972" s="114"/>
      <c r="H972" s="268"/>
      <c r="I972" s="100">
        <f t="shared" si="81"/>
        <v>0</v>
      </c>
      <c r="J972" s="93"/>
      <c r="K972" s="74"/>
      <c r="L972" s="98"/>
    </row>
    <row r="973" spans="1:12" x14ac:dyDescent="0.4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27"/>
      <c r="F973" s="411"/>
      <c r="G973" s="114"/>
      <c r="H973" s="268"/>
      <c r="I973" s="100">
        <f t="shared" si="81"/>
        <v>0</v>
      </c>
      <c r="J973" s="93"/>
      <c r="K973" s="74"/>
      <c r="L973" s="98"/>
    </row>
    <row r="974" spans="1:12" x14ac:dyDescent="0.4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27"/>
      <c r="F974" s="411"/>
      <c r="G974" s="114"/>
      <c r="H974" s="268"/>
      <c r="I974" s="100">
        <f t="shared" si="81"/>
        <v>0</v>
      </c>
      <c r="J974" s="93"/>
      <c r="K974" s="74"/>
      <c r="L974" s="98"/>
    </row>
    <row r="975" spans="1:12" x14ac:dyDescent="0.4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27"/>
      <c r="F975" s="411"/>
      <c r="G975" s="114"/>
      <c r="H975" s="268"/>
      <c r="I975" s="100">
        <f t="shared" si="81"/>
        <v>0</v>
      </c>
      <c r="J975" s="93"/>
      <c r="K975" s="74"/>
      <c r="L975" s="98"/>
    </row>
    <row r="976" spans="1:12" x14ac:dyDescent="0.4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27"/>
      <c r="F976" s="411"/>
      <c r="G976" s="114"/>
      <c r="H976" s="268"/>
      <c r="I976" s="100">
        <f t="shared" si="81"/>
        <v>0</v>
      </c>
      <c r="J976" s="93"/>
      <c r="K976" s="74"/>
      <c r="L976" s="98"/>
    </row>
    <row r="977" spans="1:12" x14ac:dyDescent="0.4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27"/>
      <c r="F977" s="411"/>
      <c r="G977" s="114"/>
      <c r="H977" s="268"/>
      <c r="I977" s="100">
        <f t="shared" si="81"/>
        <v>0</v>
      </c>
      <c r="J977" s="93"/>
      <c r="K977" s="74"/>
      <c r="L977" s="98"/>
    </row>
    <row r="978" spans="1:12" x14ac:dyDescent="0.4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27"/>
      <c r="F978" s="411"/>
      <c r="G978" s="114"/>
      <c r="H978" s="268"/>
      <c r="I978" s="100">
        <f t="shared" si="81"/>
        <v>0</v>
      </c>
      <c r="J978" s="93"/>
      <c r="K978" s="74"/>
      <c r="L978" s="98"/>
    </row>
    <row r="979" spans="1:12" x14ac:dyDescent="0.4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27"/>
      <c r="F979" s="411"/>
      <c r="G979" s="114"/>
      <c r="H979" s="268"/>
      <c r="I979" s="100">
        <f t="shared" si="81"/>
        <v>0</v>
      </c>
      <c r="J979" s="93"/>
      <c r="K979" s="74"/>
      <c r="L979" s="98"/>
    </row>
    <row r="980" spans="1:12" x14ac:dyDescent="0.4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27"/>
      <c r="F980" s="411"/>
      <c r="G980" s="114"/>
      <c r="H980" s="268"/>
      <c r="I980" s="100">
        <f t="shared" si="81"/>
        <v>0</v>
      </c>
      <c r="J980" s="93"/>
      <c r="K980" s="74"/>
      <c r="L980" s="98"/>
    </row>
    <row r="981" spans="1:12" x14ac:dyDescent="0.4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27"/>
      <c r="F981" s="411"/>
      <c r="G981" s="114"/>
      <c r="H981" s="268"/>
      <c r="I981" s="100">
        <f t="shared" si="81"/>
        <v>0</v>
      </c>
      <c r="J981" s="93"/>
      <c r="K981" s="74"/>
      <c r="L981" s="98"/>
    </row>
    <row r="982" spans="1:12" x14ac:dyDescent="0.4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27"/>
      <c r="F982" s="411"/>
      <c r="G982" s="114"/>
      <c r="H982" s="268"/>
      <c r="I982" s="100">
        <f t="shared" si="81"/>
        <v>0</v>
      </c>
      <c r="J982" s="93"/>
      <c r="K982" s="74"/>
      <c r="L982" s="98"/>
    </row>
    <row r="983" spans="1:12" x14ac:dyDescent="0.4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27"/>
      <c r="F983" s="411"/>
      <c r="G983" s="114"/>
      <c r="H983" s="268"/>
      <c r="I983" s="100">
        <f t="shared" si="81"/>
        <v>0</v>
      </c>
      <c r="J983" s="93"/>
      <c r="K983" s="74"/>
      <c r="L983" s="98"/>
    </row>
    <row r="984" spans="1:12" x14ac:dyDescent="0.4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27"/>
      <c r="F984" s="411"/>
      <c r="G984" s="114"/>
      <c r="H984" s="268"/>
      <c r="I984" s="100">
        <f t="shared" si="81"/>
        <v>0</v>
      </c>
      <c r="J984" s="93"/>
      <c r="K984" s="74"/>
      <c r="L984" s="98"/>
    </row>
    <row r="985" spans="1:12" x14ac:dyDescent="0.4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27"/>
      <c r="F985" s="411"/>
      <c r="G985" s="114"/>
      <c r="H985" s="268"/>
      <c r="I985" s="100">
        <f t="shared" si="81"/>
        <v>0</v>
      </c>
      <c r="J985" s="93"/>
      <c r="K985" s="74"/>
      <c r="L985" s="98"/>
    </row>
    <row r="986" spans="1:12" x14ac:dyDescent="0.4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27"/>
      <c r="F986" s="411"/>
      <c r="G986" s="114"/>
      <c r="H986" s="268"/>
      <c r="I986" s="100">
        <f t="shared" si="81"/>
        <v>0</v>
      </c>
      <c r="J986" s="93"/>
      <c r="K986" s="74"/>
      <c r="L986" s="98"/>
    </row>
    <row r="987" spans="1:12" x14ac:dyDescent="0.4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27"/>
      <c r="F987" s="411"/>
      <c r="G987" s="114"/>
      <c r="H987" s="268"/>
      <c r="I987" s="100">
        <f t="shared" si="81"/>
        <v>0</v>
      </c>
      <c r="J987" s="93"/>
      <c r="K987" s="74"/>
      <c r="L987" s="98"/>
    </row>
    <row r="988" spans="1:12" x14ac:dyDescent="0.4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27"/>
      <c r="F988" s="411"/>
      <c r="G988" s="114"/>
      <c r="H988" s="268"/>
      <c r="I988" s="100">
        <f t="shared" si="81"/>
        <v>0</v>
      </c>
      <c r="J988" s="93"/>
      <c r="K988" s="74"/>
      <c r="L988" s="98"/>
    </row>
    <row r="989" spans="1:12" x14ac:dyDescent="0.4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27"/>
      <c r="F989" s="411"/>
      <c r="G989" s="114"/>
      <c r="H989" s="268"/>
      <c r="I989" s="100">
        <f t="shared" si="81"/>
        <v>0</v>
      </c>
      <c r="J989" s="93"/>
      <c r="K989" s="74"/>
      <c r="L989" s="98"/>
    </row>
    <row r="990" spans="1:12" x14ac:dyDescent="0.4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27"/>
      <c r="F990" s="411"/>
      <c r="G990" s="114"/>
      <c r="H990" s="268"/>
      <c r="I990" s="100">
        <f t="shared" si="81"/>
        <v>0</v>
      </c>
      <c r="J990" s="93"/>
      <c r="K990" s="74"/>
      <c r="L990" s="98"/>
    </row>
    <row r="991" spans="1:12" x14ac:dyDescent="0.4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27"/>
      <c r="F991" s="411"/>
      <c r="G991" s="114"/>
      <c r="H991" s="268"/>
      <c r="I991" s="100">
        <f t="shared" si="81"/>
        <v>0</v>
      </c>
      <c r="J991" s="93"/>
      <c r="K991" s="74"/>
      <c r="L991" s="98"/>
    </row>
    <row r="992" spans="1:12" x14ac:dyDescent="0.4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27"/>
      <c r="F992" s="411"/>
      <c r="G992" s="114"/>
      <c r="H992" s="268"/>
      <c r="I992" s="100">
        <f t="shared" si="81"/>
        <v>0</v>
      </c>
      <c r="J992" s="93"/>
      <c r="K992" s="74"/>
      <c r="L992" s="98"/>
    </row>
    <row r="993" spans="1:12" x14ac:dyDescent="0.4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27"/>
      <c r="F993" s="411"/>
      <c r="G993" s="114"/>
      <c r="H993" s="268"/>
      <c r="I993" s="100">
        <f t="shared" si="81"/>
        <v>0</v>
      </c>
      <c r="J993" s="93"/>
      <c r="K993" s="74"/>
      <c r="L993" s="98"/>
    </row>
    <row r="994" spans="1:12" x14ac:dyDescent="0.4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27"/>
      <c r="F994" s="411"/>
      <c r="G994" s="114"/>
      <c r="H994" s="268"/>
      <c r="I994" s="100">
        <f t="shared" si="81"/>
        <v>0</v>
      </c>
      <c r="J994" s="93"/>
      <c r="K994" s="74"/>
      <c r="L994" s="98"/>
    </row>
    <row r="995" spans="1:12" x14ac:dyDescent="0.4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27"/>
      <c r="F995" s="411"/>
      <c r="G995" s="114"/>
      <c r="H995" s="268"/>
      <c r="I995" s="100">
        <f t="shared" si="81"/>
        <v>0</v>
      </c>
      <c r="J995" s="93"/>
      <c r="K995" s="74"/>
      <c r="L995" s="98"/>
    </row>
    <row r="996" spans="1:12" x14ac:dyDescent="0.4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27"/>
      <c r="F996" s="411"/>
      <c r="G996" s="114"/>
      <c r="H996" s="268"/>
      <c r="I996" s="100">
        <f t="shared" si="81"/>
        <v>0</v>
      </c>
      <c r="J996" s="93"/>
      <c r="K996" s="74"/>
      <c r="L996" s="98"/>
    </row>
    <row r="997" spans="1:12" x14ac:dyDescent="0.4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27"/>
      <c r="F997" s="411"/>
      <c r="G997" s="114"/>
      <c r="H997" s="268"/>
      <c r="I997" s="100">
        <f t="shared" si="81"/>
        <v>0</v>
      </c>
      <c r="J997" s="93"/>
      <c r="K997" s="74"/>
      <c r="L997" s="98"/>
    </row>
    <row r="998" spans="1:12" x14ac:dyDescent="0.4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27"/>
      <c r="F998" s="411"/>
      <c r="G998" s="114"/>
      <c r="H998" s="268"/>
      <c r="I998" s="100">
        <f t="shared" si="81"/>
        <v>0</v>
      </c>
      <c r="J998" s="93"/>
      <c r="K998" s="74"/>
      <c r="L998" s="98"/>
    </row>
    <row r="999" spans="1:12" x14ac:dyDescent="0.4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27"/>
      <c r="F999" s="411"/>
      <c r="G999" s="114"/>
      <c r="H999" s="268"/>
      <c r="I999" s="100">
        <f t="shared" si="81"/>
        <v>0</v>
      </c>
      <c r="J999" s="93"/>
      <c r="K999" s="74"/>
      <c r="L999" s="98"/>
    </row>
    <row r="1000" spans="1:12" x14ac:dyDescent="0.4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27"/>
      <c r="F1000" s="411"/>
      <c r="G1000" s="114"/>
      <c r="H1000" s="268"/>
      <c r="I1000" s="100">
        <f t="shared" si="81"/>
        <v>0</v>
      </c>
      <c r="J1000" s="93"/>
      <c r="K1000" s="74"/>
      <c r="L1000" s="98"/>
    </row>
    <row r="1001" spans="1:12" x14ac:dyDescent="0.4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27"/>
      <c r="F1001" s="411"/>
      <c r="G1001" s="114"/>
      <c r="H1001" s="268"/>
      <c r="I1001" s="100">
        <f t="shared" si="81"/>
        <v>0</v>
      </c>
      <c r="J1001" s="93"/>
      <c r="K1001" s="74"/>
      <c r="L1001" s="98"/>
    </row>
    <row r="1002" spans="1:12" x14ac:dyDescent="0.4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27"/>
      <c r="F1002" s="411"/>
      <c r="G1002" s="114"/>
      <c r="H1002" s="268"/>
      <c r="I1002" s="100">
        <f t="shared" si="81"/>
        <v>0</v>
      </c>
      <c r="J1002" s="93"/>
      <c r="K1002" s="74"/>
      <c r="L1002" s="98"/>
    </row>
    <row r="1003" spans="1:12" x14ac:dyDescent="0.4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27"/>
      <c r="F1003" s="411"/>
      <c r="G1003" s="114"/>
      <c r="H1003" s="268"/>
      <c r="I1003" s="100">
        <f t="shared" si="81"/>
        <v>0</v>
      </c>
      <c r="J1003" s="93"/>
      <c r="K1003" s="74"/>
      <c r="L1003" s="98"/>
    </row>
    <row r="1004" spans="1:12" x14ac:dyDescent="0.4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27"/>
      <c r="F1004" s="411"/>
      <c r="G1004" s="114"/>
      <c r="H1004" s="268"/>
      <c r="I1004" s="100">
        <f t="shared" si="81"/>
        <v>0</v>
      </c>
      <c r="J1004" s="93"/>
      <c r="K1004" s="74"/>
      <c r="L1004" s="98"/>
    </row>
    <row r="1005" spans="1:12" x14ac:dyDescent="0.4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27"/>
      <c r="F1005" s="411"/>
      <c r="G1005" s="114"/>
      <c r="H1005" s="268"/>
      <c r="I1005" s="100">
        <f t="shared" si="81"/>
        <v>0</v>
      </c>
      <c r="J1005" s="93"/>
      <c r="K1005" s="74"/>
      <c r="L1005" s="98"/>
    </row>
    <row r="1006" spans="1:12" x14ac:dyDescent="0.4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27"/>
      <c r="F1006" s="411"/>
      <c r="G1006" s="114"/>
      <c r="H1006" s="268"/>
      <c r="I1006" s="100">
        <f t="shared" si="81"/>
        <v>0</v>
      </c>
      <c r="J1006" s="93"/>
      <c r="K1006" s="74"/>
      <c r="L1006" s="98"/>
    </row>
    <row r="1007" spans="1:12" x14ac:dyDescent="0.4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27"/>
      <c r="F1007" s="411"/>
      <c r="G1007" s="114"/>
      <c r="H1007" s="268"/>
      <c r="I1007" s="100">
        <f t="shared" si="81"/>
        <v>0</v>
      </c>
      <c r="J1007" s="93"/>
      <c r="K1007" s="74"/>
      <c r="L1007" s="98"/>
    </row>
    <row r="1008" spans="1:12" x14ac:dyDescent="0.4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27"/>
      <c r="F1008" s="411"/>
      <c r="G1008" s="114"/>
      <c r="H1008" s="268"/>
      <c r="I1008" s="100">
        <f t="shared" si="81"/>
        <v>0</v>
      </c>
      <c r="J1008" s="93"/>
      <c r="K1008" s="74"/>
      <c r="L1008" s="98"/>
    </row>
    <row r="1009" spans="1:12" x14ac:dyDescent="0.4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27"/>
      <c r="F1009" s="411"/>
      <c r="G1009" s="114"/>
      <c r="H1009" s="268"/>
      <c r="I1009" s="100">
        <f t="shared" si="81"/>
        <v>0</v>
      </c>
      <c r="J1009" s="93"/>
      <c r="K1009" s="74"/>
      <c r="L1009" s="98"/>
    </row>
    <row r="1010" spans="1:12" x14ac:dyDescent="0.4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27"/>
      <c r="F1010" s="411"/>
      <c r="G1010" s="114"/>
      <c r="H1010" s="268"/>
      <c r="I1010" s="100">
        <f t="shared" si="81"/>
        <v>0</v>
      </c>
      <c r="J1010" s="93"/>
      <c r="K1010" s="74"/>
      <c r="L1010" s="98"/>
    </row>
    <row r="1011" spans="1:12" x14ac:dyDescent="0.4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27"/>
      <c r="F1011" s="411"/>
      <c r="G1011" s="114"/>
      <c r="H1011" s="268"/>
      <c r="I1011" s="100">
        <f t="shared" si="81"/>
        <v>0</v>
      </c>
      <c r="J1011" s="93"/>
      <c r="K1011" s="74"/>
      <c r="L1011" s="98"/>
    </row>
    <row r="1012" spans="1:12" x14ac:dyDescent="0.4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27"/>
      <c r="F1012" s="411"/>
      <c r="G1012" s="114"/>
      <c r="H1012" s="268"/>
      <c r="I1012" s="100">
        <f t="shared" si="81"/>
        <v>0</v>
      </c>
      <c r="J1012" s="93"/>
      <c r="K1012" s="74"/>
      <c r="L1012" s="98"/>
    </row>
    <row r="1013" spans="1:12" x14ac:dyDescent="0.4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27"/>
      <c r="F1013" s="411"/>
      <c r="G1013" s="114"/>
      <c r="H1013" s="268"/>
      <c r="I1013" s="100">
        <f t="shared" si="81"/>
        <v>0</v>
      </c>
      <c r="J1013" s="93"/>
      <c r="K1013" s="74"/>
      <c r="L1013" s="98"/>
    </row>
    <row r="1014" spans="1:12" x14ac:dyDescent="0.4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27"/>
      <c r="F1014" s="411"/>
      <c r="G1014" s="114"/>
      <c r="H1014" s="268"/>
      <c r="I1014" s="100">
        <f t="shared" si="81"/>
        <v>0</v>
      </c>
      <c r="J1014" s="93"/>
      <c r="K1014" s="74"/>
      <c r="L1014" s="98"/>
    </row>
    <row r="1015" spans="1:12" x14ac:dyDescent="0.4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27"/>
      <c r="F1015" s="411"/>
      <c r="G1015" s="114"/>
      <c r="H1015" s="268"/>
      <c r="I1015" s="100">
        <f t="shared" si="81"/>
        <v>0</v>
      </c>
      <c r="J1015" s="93"/>
      <c r="K1015" s="74"/>
      <c r="L1015" s="98"/>
    </row>
    <row r="1016" spans="1:12" x14ac:dyDescent="0.4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27"/>
      <c r="F1016" s="411"/>
      <c r="G1016" s="114"/>
      <c r="H1016" s="268"/>
      <c r="I1016" s="100">
        <f t="shared" si="81"/>
        <v>0</v>
      </c>
      <c r="J1016" s="93"/>
      <c r="K1016" s="74"/>
      <c r="L1016" s="98"/>
    </row>
    <row r="1017" spans="1:12" x14ac:dyDescent="0.4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27"/>
      <c r="F1017" s="411"/>
      <c r="G1017" s="114"/>
      <c r="H1017" s="268"/>
      <c r="I1017" s="100">
        <f t="shared" si="81"/>
        <v>0</v>
      </c>
      <c r="J1017" s="93"/>
      <c r="K1017" s="74"/>
      <c r="L1017" s="98"/>
    </row>
    <row r="1018" spans="1:12" x14ac:dyDescent="0.4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27"/>
      <c r="F1018" s="411"/>
      <c r="G1018" s="114"/>
      <c r="H1018" s="268"/>
      <c r="I1018" s="100">
        <f t="shared" si="81"/>
        <v>0</v>
      </c>
      <c r="J1018" s="93"/>
      <c r="K1018" s="74"/>
      <c r="L1018" s="98"/>
    </row>
    <row r="1019" spans="1:12" x14ac:dyDescent="0.4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27"/>
      <c r="F1019" s="411"/>
      <c r="G1019" s="114"/>
      <c r="H1019" s="268"/>
      <c r="I1019" s="100">
        <f t="shared" si="81"/>
        <v>0</v>
      </c>
      <c r="J1019" s="93"/>
      <c r="K1019" s="74"/>
      <c r="L1019" s="98"/>
    </row>
    <row r="1020" spans="1:12" x14ac:dyDescent="0.4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27"/>
      <c r="F1020" s="411"/>
      <c r="G1020" s="114"/>
      <c r="H1020" s="268"/>
      <c r="I1020" s="100">
        <f t="shared" si="81"/>
        <v>0</v>
      </c>
      <c r="J1020" s="93"/>
      <c r="K1020" s="74"/>
      <c r="L1020" s="98"/>
    </row>
    <row r="1021" spans="1:12" x14ac:dyDescent="0.4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27"/>
      <c r="F1021" s="411"/>
      <c r="G1021" s="114"/>
      <c r="H1021" s="268"/>
      <c r="I1021" s="100">
        <f t="shared" si="81"/>
        <v>0</v>
      </c>
      <c r="J1021" s="93"/>
      <c r="K1021" s="74"/>
      <c r="L1021" s="98"/>
    </row>
    <row r="1022" spans="1:12" x14ac:dyDescent="0.4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27"/>
      <c r="F1022" s="411"/>
      <c r="G1022" s="114"/>
      <c r="H1022" s="268"/>
      <c r="I1022" s="100">
        <f t="shared" si="81"/>
        <v>0</v>
      </c>
      <c r="J1022" s="93"/>
      <c r="K1022" s="74"/>
      <c r="L1022" s="98"/>
    </row>
    <row r="1023" spans="1:12" x14ac:dyDescent="0.4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27"/>
      <c r="F1023" s="411"/>
      <c r="G1023" s="114"/>
      <c r="H1023" s="268"/>
      <c r="I1023" s="100">
        <f t="shared" si="81"/>
        <v>0</v>
      </c>
      <c r="J1023" s="93"/>
      <c r="K1023" s="74"/>
      <c r="L1023" s="98"/>
    </row>
    <row r="1024" spans="1:12" x14ac:dyDescent="0.4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27"/>
      <c r="F1024" s="411"/>
      <c r="G1024" s="114"/>
      <c r="H1024" s="268"/>
      <c r="I1024" s="100">
        <f t="shared" si="81"/>
        <v>0</v>
      </c>
      <c r="J1024" s="93"/>
      <c r="K1024" s="74"/>
      <c r="L1024" s="98"/>
    </row>
    <row r="1025" spans="1:12" x14ac:dyDescent="0.4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27"/>
      <c r="F1025" s="411"/>
      <c r="G1025" s="114"/>
      <c r="H1025" s="268"/>
      <c r="I1025" s="100">
        <f t="shared" si="81"/>
        <v>0</v>
      </c>
      <c r="J1025" s="93"/>
      <c r="K1025" s="74"/>
      <c r="L1025" s="98"/>
    </row>
    <row r="1026" spans="1:12" x14ac:dyDescent="0.4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27"/>
      <c r="F1026" s="411"/>
      <c r="G1026" s="114"/>
      <c r="H1026" s="268"/>
      <c r="I1026" s="100">
        <f t="shared" si="81"/>
        <v>0</v>
      </c>
      <c r="J1026" s="93"/>
      <c r="K1026" s="74"/>
      <c r="L1026" s="98"/>
    </row>
    <row r="1027" spans="1:12" x14ac:dyDescent="0.4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27"/>
      <c r="F1027" s="411"/>
      <c r="G1027" s="114"/>
      <c r="H1027" s="268"/>
      <c r="I1027" s="100">
        <f t="shared" si="81"/>
        <v>0</v>
      </c>
      <c r="J1027" s="93"/>
      <c r="K1027" s="74"/>
      <c r="L1027" s="98"/>
    </row>
    <row r="1028" spans="1:12" x14ac:dyDescent="0.4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27"/>
      <c r="F1028" s="411"/>
      <c r="G1028" s="114"/>
      <c r="H1028" s="268"/>
      <c r="I1028" s="100">
        <f t="shared" si="81"/>
        <v>0</v>
      </c>
      <c r="J1028" s="93"/>
      <c r="K1028" s="74"/>
      <c r="L1028" s="98"/>
    </row>
    <row r="1029" spans="1:12" x14ac:dyDescent="0.4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27"/>
      <c r="F1029" s="411"/>
      <c r="G1029" s="114"/>
      <c r="H1029" s="268"/>
      <c r="I1029" s="100">
        <f t="shared" si="81"/>
        <v>0</v>
      </c>
      <c r="J1029" s="93"/>
      <c r="K1029" s="74"/>
      <c r="L1029" s="98"/>
    </row>
    <row r="1030" spans="1:12" x14ac:dyDescent="0.4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27"/>
      <c r="F1030" s="411"/>
      <c r="G1030" s="114"/>
      <c r="H1030" s="268"/>
      <c r="I1030" s="100">
        <f t="shared" si="81"/>
        <v>0</v>
      </c>
      <c r="J1030" s="93"/>
      <c r="K1030" s="74"/>
      <c r="L1030" s="98"/>
    </row>
    <row r="1031" spans="1:12" x14ac:dyDescent="0.4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27"/>
      <c r="F1031" s="411"/>
      <c r="G1031" s="114"/>
      <c r="H1031" s="268"/>
      <c r="I1031" s="100">
        <f t="shared" si="81"/>
        <v>0</v>
      </c>
      <c r="J1031" s="93"/>
      <c r="K1031" s="74"/>
      <c r="L1031" s="98"/>
    </row>
    <row r="1032" spans="1:12" x14ac:dyDescent="0.4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27"/>
      <c r="F1032" s="411"/>
      <c r="G1032" s="114"/>
      <c r="H1032" s="268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 x14ac:dyDescent="0.4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27"/>
      <c r="F1033" s="411"/>
      <c r="G1033" s="114"/>
      <c r="H1033" s="268"/>
      <c r="I1033" s="100">
        <f t="shared" si="86"/>
        <v>0</v>
      </c>
      <c r="J1033" s="93"/>
      <c r="K1033" s="74"/>
      <c r="L1033" s="98"/>
    </row>
    <row r="1034" spans="1:12" x14ac:dyDescent="0.4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27"/>
      <c r="F1034" s="411"/>
      <c r="G1034" s="114"/>
      <c r="H1034" s="268"/>
      <c r="I1034" s="100">
        <f t="shared" si="86"/>
        <v>0</v>
      </c>
      <c r="J1034" s="93"/>
      <c r="K1034" s="74"/>
      <c r="L1034" s="98"/>
    </row>
    <row r="1035" spans="1:12" x14ac:dyDescent="0.4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27"/>
      <c r="F1035" s="411"/>
      <c r="G1035" s="114"/>
      <c r="H1035" s="268"/>
      <c r="I1035" s="100">
        <f t="shared" si="86"/>
        <v>0</v>
      </c>
      <c r="J1035" s="93"/>
      <c r="K1035" s="74"/>
      <c r="L1035" s="98"/>
    </row>
    <row r="1036" spans="1:12" x14ac:dyDescent="0.4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27"/>
      <c r="F1036" s="411"/>
      <c r="G1036" s="114"/>
      <c r="H1036" s="268"/>
      <c r="I1036" s="100">
        <f t="shared" si="86"/>
        <v>0</v>
      </c>
      <c r="J1036" s="93"/>
      <c r="K1036" s="74"/>
      <c r="L1036" s="98"/>
    </row>
    <row r="1037" spans="1:12" x14ac:dyDescent="0.4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27"/>
      <c r="F1037" s="411"/>
      <c r="G1037" s="114"/>
      <c r="H1037" s="268"/>
      <c r="I1037" s="100">
        <f t="shared" si="86"/>
        <v>0</v>
      </c>
      <c r="J1037" s="93"/>
      <c r="K1037" s="74"/>
      <c r="L1037" s="98"/>
    </row>
    <row r="1038" spans="1:12" x14ac:dyDescent="0.4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27"/>
      <c r="F1038" s="411"/>
      <c r="G1038" s="114"/>
      <c r="H1038" s="268"/>
      <c r="I1038" s="100">
        <f t="shared" si="86"/>
        <v>0</v>
      </c>
      <c r="J1038" s="93"/>
      <c r="K1038" s="74"/>
      <c r="L1038" s="98"/>
    </row>
    <row r="1039" spans="1:12" x14ac:dyDescent="0.4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27"/>
      <c r="F1039" s="411"/>
      <c r="G1039" s="114"/>
      <c r="H1039" s="268"/>
      <c r="I1039" s="100">
        <f t="shared" si="86"/>
        <v>0</v>
      </c>
      <c r="J1039" s="93"/>
      <c r="K1039" s="74"/>
      <c r="L1039" s="98"/>
    </row>
    <row r="1040" spans="1:12" x14ac:dyDescent="0.4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27"/>
      <c r="F1040" s="411"/>
      <c r="G1040" s="114"/>
      <c r="H1040" s="268"/>
      <c r="I1040" s="100">
        <f t="shared" si="86"/>
        <v>0</v>
      </c>
      <c r="J1040" s="93"/>
      <c r="K1040" s="74"/>
      <c r="L1040" s="98"/>
    </row>
    <row r="1041" spans="1:12" x14ac:dyDescent="0.4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27"/>
      <c r="F1041" s="411"/>
      <c r="G1041" s="114"/>
      <c r="H1041" s="268"/>
      <c r="I1041" s="100">
        <f t="shared" si="86"/>
        <v>0</v>
      </c>
      <c r="J1041" s="93"/>
      <c r="K1041" s="74"/>
      <c r="L1041" s="98"/>
    </row>
    <row r="1042" spans="1:12" x14ac:dyDescent="0.4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27"/>
      <c r="F1042" s="411"/>
      <c r="G1042" s="114"/>
      <c r="H1042" s="268"/>
      <c r="I1042" s="100">
        <f t="shared" si="86"/>
        <v>0</v>
      </c>
      <c r="J1042" s="93"/>
      <c r="K1042" s="74"/>
      <c r="L1042" s="98"/>
    </row>
    <row r="1043" spans="1:12" x14ac:dyDescent="0.4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27"/>
      <c r="F1043" s="411"/>
      <c r="G1043" s="114"/>
      <c r="H1043" s="268"/>
      <c r="I1043" s="100">
        <f t="shared" si="86"/>
        <v>0</v>
      </c>
      <c r="J1043" s="93"/>
      <c r="K1043" s="74"/>
      <c r="L1043" s="98"/>
    </row>
    <row r="1044" spans="1:12" x14ac:dyDescent="0.4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27"/>
      <c r="F1044" s="411"/>
      <c r="G1044" s="114"/>
      <c r="H1044" s="268"/>
      <c r="I1044" s="100">
        <f t="shared" si="86"/>
        <v>0</v>
      </c>
      <c r="J1044" s="93"/>
      <c r="K1044" s="74"/>
      <c r="L1044" s="98"/>
    </row>
    <row r="1045" spans="1:12" x14ac:dyDescent="0.4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27"/>
      <c r="F1045" s="411"/>
      <c r="G1045" s="114"/>
      <c r="H1045" s="268"/>
      <c r="I1045" s="100">
        <f t="shared" si="86"/>
        <v>0</v>
      </c>
      <c r="J1045" s="93"/>
      <c r="K1045" s="74"/>
      <c r="L1045" s="98"/>
    </row>
    <row r="1046" spans="1:12" x14ac:dyDescent="0.4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27"/>
      <c r="F1046" s="411"/>
      <c r="G1046" s="114"/>
      <c r="H1046" s="268"/>
      <c r="I1046" s="100">
        <f t="shared" si="86"/>
        <v>0</v>
      </c>
      <c r="J1046" s="93"/>
      <c r="K1046" s="74"/>
      <c r="L1046" s="98"/>
    </row>
    <row r="1047" spans="1:12" x14ac:dyDescent="0.4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27"/>
      <c r="F1047" s="411"/>
      <c r="G1047" s="114"/>
      <c r="H1047" s="268"/>
      <c r="I1047" s="100">
        <f t="shared" si="86"/>
        <v>0</v>
      </c>
      <c r="J1047" s="93"/>
      <c r="K1047" s="74"/>
      <c r="L1047" s="98"/>
    </row>
    <row r="1048" spans="1:12" x14ac:dyDescent="0.4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27"/>
      <c r="F1048" s="411"/>
      <c r="G1048" s="114"/>
      <c r="H1048" s="268"/>
      <c r="I1048" s="100">
        <f t="shared" si="86"/>
        <v>0</v>
      </c>
      <c r="J1048" s="93"/>
      <c r="K1048" s="74"/>
      <c r="L1048" s="98"/>
    </row>
    <row r="1049" spans="1:12" x14ac:dyDescent="0.4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27"/>
      <c r="F1049" s="411"/>
      <c r="G1049" s="114"/>
      <c r="H1049" s="268"/>
      <c r="I1049" s="100">
        <f t="shared" si="86"/>
        <v>0</v>
      </c>
      <c r="J1049" s="93"/>
      <c r="K1049" s="74"/>
      <c r="L1049" s="98"/>
    </row>
    <row r="1050" spans="1:12" x14ac:dyDescent="0.4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27"/>
      <c r="F1050" s="411"/>
      <c r="G1050" s="114"/>
      <c r="H1050" s="268"/>
      <c r="I1050" s="100">
        <f t="shared" si="86"/>
        <v>0</v>
      </c>
      <c r="J1050" s="93"/>
      <c r="K1050" s="74"/>
      <c r="L1050" s="98"/>
    </row>
    <row r="1051" spans="1:12" x14ac:dyDescent="0.4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27"/>
      <c r="F1051" s="411"/>
      <c r="G1051" s="114"/>
      <c r="H1051" s="268"/>
      <c r="I1051" s="100">
        <f t="shared" si="86"/>
        <v>0</v>
      </c>
      <c r="J1051" s="93"/>
      <c r="K1051" s="74"/>
      <c r="L1051" s="98"/>
    </row>
    <row r="1052" spans="1:12" x14ac:dyDescent="0.4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27"/>
      <c r="F1052" s="411"/>
      <c r="G1052" s="114"/>
      <c r="H1052" s="268"/>
      <c r="I1052" s="100">
        <f t="shared" si="86"/>
        <v>0</v>
      </c>
      <c r="J1052" s="93"/>
      <c r="K1052" s="74"/>
      <c r="L1052" s="98"/>
    </row>
    <row r="1053" spans="1:12" x14ac:dyDescent="0.4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27"/>
      <c r="F1053" s="411"/>
      <c r="G1053" s="114"/>
      <c r="H1053" s="268"/>
      <c r="I1053" s="100">
        <f t="shared" si="86"/>
        <v>0</v>
      </c>
      <c r="J1053" s="93"/>
      <c r="K1053" s="74"/>
      <c r="L1053" s="98"/>
    </row>
    <row r="1054" spans="1:12" x14ac:dyDescent="0.4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27"/>
      <c r="F1054" s="411"/>
      <c r="G1054" s="114"/>
      <c r="H1054" s="268"/>
      <c r="I1054" s="100">
        <f t="shared" si="86"/>
        <v>0</v>
      </c>
      <c r="J1054" s="93"/>
      <c r="K1054" s="74"/>
      <c r="L1054" s="98"/>
    </row>
    <row r="1055" spans="1:12" x14ac:dyDescent="0.4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27"/>
      <c r="F1055" s="411"/>
      <c r="G1055" s="114"/>
      <c r="H1055" s="268"/>
      <c r="I1055" s="100">
        <f t="shared" si="86"/>
        <v>0</v>
      </c>
      <c r="J1055" s="93"/>
      <c r="K1055" s="74"/>
      <c r="L1055" s="98"/>
    </row>
    <row r="1056" spans="1:12" x14ac:dyDescent="0.4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27"/>
      <c r="F1056" s="411"/>
      <c r="G1056" s="114"/>
      <c r="H1056" s="268"/>
      <c r="I1056" s="100">
        <f t="shared" si="86"/>
        <v>0</v>
      </c>
      <c r="J1056" s="93"/>
      <c r="K1056" s="74"/>
      <c r="L1056" s="98"/>
    </row>
    <row r="1057" spans="1:12" x14ac:dyDescent="0.4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27"/>
      <c r="F1057" s="411"/>
      <c r="G1057" s="114"/>
      <c r="H1057" s="268"/>
      <c r="I1057" s="100">
        <f t="shared" si="86"/>
        <v>0</v>
      </c>
      <c r="J1057" s="93"/>
      <c r="K1057" s="74"/>
      <c r="L1057" s="98"/>
    </row>
    <row r="1058" spans="1:12" x14ac:dyDescent="0.4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27"/>
      <c r="F1058" s="411"/>
      <c r="G1058" s="114"/>
      <c r="H1058" s="268"/>
      <c r="I1058" s="100">
        <f t="shared" si="86"/>
        <v>0</v>
      </c>
      <c r="J1058" s="93"/>
      <c r="K1058" s="74"/>
      <c r="L1058" s="98"/>
    </row>
    <row r="1059" spans="1:12" x14ac:dyDescent="0.4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27"/>
      <c r="F1059" s="411"/>
      <c r="G1059" s="114"/>
      <c r="H1059" s="268"/>
      <c r="I1059" s="100">
        <f t="shared" si="86"/>
        <v>0</v>
      </c>
      <c r="J1059" s="93"/>
      <c r="K1059" s="74"/>
      <c r="L1059" s="98"/>
    </row>
    <row r="1060" spans="1:12" x14ac:dyDescent="0.4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27"/>
      <c r="F1060" s="411"/>
      <c r="G1060" s="114"/>
      <c r="H1060" s="268"/>
      <c r="I1060" s="100">
        <f t="shared" si="86"/>
        <v>0</v>
      </c>
      <c r="J1060" s="93"/>
      <c r="K1060" s="74"/>
      <c r="L1060" s="98"/>
    </row>
    <row r="1061" spans="1:12" x14ac:dyDescent="0.4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27"/>
      <c r="F1061" s="411"/>
      <c r="G1061" s="114"/>
      <c r="H1061" s="268"/>
      <c r="I1061" s="100">
        <f t="shared" si="86"/>
        <v>0</v>
      </c>
      <c r="J1061" s="93"/>
      <c r="K1061" s="74"/>
      <c r="L1061" s="98"/>
    </row>
    <row r="1062" spans="1:12" x14ac:dyDescent="0.4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27"/>
      <c r="F1062" s="411"/>
      <c r="G1062" s="114"/>
      <c r="H1062" s="268"/>
      <c r="I1062" s="100">
        <f t="shared" si="86"/>
        <v>0</v>
      </c>
      <c r="J1062" s="93"/>
      <c r="K1062" s="74"/>
      <c r="L1062" s="98"/>
    </row>
    <row r="1063" spans="1:12" x14ac:dyDescent="0.4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27"/>
      <c r="F1063" s="411"/>
      <c r="G1063" s="114"/>
      <c r="H1063" s="268"/>
      <c r="I1063" s="100">
        <f t="shared" si="86"/>
        <v>0</v>
      </c>
      <c r="J1063" s="93"/>
      <c r="K1063" s="74"/>
      <c r="L1063" s="98"/>
    </row>
    <row r="1064" spans="1:12" x14ac:dyDescent="0.4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27"/>
      <c r="F1064" s="411"/>
      <c r="G1064" s="114"/>
      <c r="H1064" s="268"/>
      <c r="I1064" s="100">
        <f t="shared" si="86"/>
        <v>0</v>
      </c>
      <c r="J1064" s="93"/>
      <c r="K1064" s="74"/>
      <c r="L1064" s="98"/>
    </row>
    <row r="1065" spans="1:12" x14ac:dyDescent="0.4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27"/>
      <c r="F1065" s="411"/>
      <c r="G1065" s="114"/>
      <c r="H1065" s="268"/>
      <c r="I1065" s="100">
        <f t="shared" si="86"/>
        <v>0</v>
      </c>
      <c r="J1065" s="93"/>
      <c r="K1065" s="74"/>
      <c r="L1065" s="98"/>
    </row>
    <row r="1066" spans="1:12" x14ac:dyDescent="0.4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27"/>
      <c r="F1066" s="411"/>
      <c r="G1066" s="114"/>
      <c r="H1066" s="268"/>
      <c r="I1066" s="100">
        <f t="shared" si="86"/>
        <v>0</v>
      </c>
      <c r="J1066" s="93"/>
      <c r="K1066" s="74"/>
      <c r="L1066" s="98"/>
    </row>
    <row r="1067" spans="1:12" x14ac:dyDescent="0.4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27"/>
      <c r="F1067" s="411"/>
      <c r="G1067" s="114"/>
      <c r="H1067" s="268"/>
      <c r="I1067" s="100">
        <f t="shared" si="86"/>
        <v>0</v>
      </c>
      <c r="J1067" s="93"/>
      <c r="K1067" s="74"/>
      <c r="L1067" s="98"/>
    </row>
    <row r="1068" spans="1:12" x14ac:dyDescent="0.4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27"/>
      <c r="F1068" s="411"/>
      <c r="G1068" s="114"/>
      <c r="H1068" s="268"/>
      <c r="I1068" s="100">
        <f t="shared" si="86"/>
        <v>0</v>
      </c>
      <c r="J1068" s="93"/>
      <c r="K1068" s="74"/>
      <c r="L1068" s="98"/>
    </row>
    <row r="1069" spans="1:12" x14ac:dyDescent="0.4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27"/>
      <c r="F1069" s="411"/>
      <c r="G1069" s="114"/>
      <c r="H1069" s="268"/>
      <c r="I1069" s="100">
        <f t="shared" si="86"/>
        <v>0</v>
      </c>
      <c r="J1069" s="93"/>
      <c r="K1069" s="74"/>
      <c r="L1069" s="98"/>
    </row>
    <row r="1070" spans="1:12" x14ac:dyDescent="0.4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27"/>
      <c r="F1070" s="411"/>
      <c r="G1070" s="114"/>
      <c r="H1070" s="268"/>
      <c r="I1070" s="100">
        <f t="shared" si="86"/>
        <v>0</v>
      </c>
      <c r="J1070" s="93"/>
      <c r="K1070" s="74"/>
      <c r="L1070" s="98"/>
    </row>
    <row r="1071" spans="1:12" x14ac:dyDescent="0.4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27"/>
      <c r="F1071" s="411"/>
      <c r="G1071" s="114"/>
      <c r="H1071" s="268"/>
      <c r="I1071" s="100">
        <f t="shared" si="86"/>
        <v>0</v>
      </c>
      <c r="J1071" s="93"/>
      <c r="K1071" s="74"/>
      <c r="L1071" s="98"/>
    </row>
    <row r="1072" spans="1:12" x14ac:dyDescent="0.4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27"/>
      <c r="F1072" s="411"/>
      <c r="G1072" s="114"/>
      <c r="H1072" s="268"/>
      <c r="I1072" s="100">
        <f t="shared" si="86"/>
        <v>0</v>
      </c>
      <c r="J1072" s="93"/>
      <c r="K1072" s="74"/>
      <c r="L1072" s="98"/>
    </row>
    <row r="1073" spans="1:12" x14ac:dyDescent="0.4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27"/>
      <c r="F1073" s="411"/>
      <c r="G1073" s="114"/>
      <c r="H1073" s="268"/>
      <c r="I1073" s="100">
        <f t="shared" si="86"/>
        <v>0</v>
      </c>
      <c r="J1073" s="93"/>
      <c r="K1073" s="74"/>
      <c r="L1073" s="98"/>
    </row>
    <row r="1074" spans="1:12" x14ac:dyDescent="0.4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27"/>
      <c r="F1074" s="411"/>
      <c r="G1074" s="114"/>
      <c r="H1074" s="268"/>
      <c r="I1074" s="100">
        <f t="shared" si="86"/>
        <v>0</v>
      </c>
      <c r="J1074" s="93"/>
      <c r="K1074" s="74"/>
      <c r="L1074" s="98"/>
    </row>
    <row r="1075" spans="1:12" x14ac:dyDescent="0.4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27"/>
      <c r="F1075" s="411"/>
      <c r="G1075" s="114"/>
      <c r="H1075" s="268"/>
      <c r="I1075" s="100">
        <f t="shared" si="86"/>
        <v>0</v>
      </c>
      <c r="J1075" s="93"/>
      <c r="K1075" s="74"/>
      <c r="L1075" s="98"/>
    </row>
    <row r="1076" spans="1:12" x14ac:dyDescent="0.4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27"/>
      <c r="F1076" s="411"/>
      <c r="G1076" s="114"/>
      <c r="H1076" s="268"/>
      <c r="I1076" s="100">
        <f t="shared" si="86"/>
        <v>0</v>
      </c>
      <c r="J1076" s="93"/>
      <c r="K1076" s="74"/>
      <c r="L1076" s="98"/>
    </row>
    <row r="1077" spans="1:12" x14ac:dyDescent="0.4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27"/>
      <c r="F1077" s="411"/>
      <c r="G1077" s="114"/>
      <c r="H1077" s="268"/>
      <c r="I1077" s="100">
        <f t="shared" si="86"/>
        <v>0</v>
      </c>
      <c r="J1077" s="93"/>
      <c r="K1077" s="74"/>
      <c r="L1077" s="98"/>
    </row>
    <row r="1078" spans="1:12" x14ac:dyDescent="0.4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27"/>
      <c r="F1078" s="411"/>
      <c r="G1078" s="114"/>
      <c r="H1078" s="268"/>
      <c r="I1078" s="100">
        <f t="shared" si="86"/>
        <v>0</v>
      </c>
      <c r="J1078" s="93"/>
      <c r="K1078" s="74"/>
      <c r="L1078" s="98"/>
    </row>
    <row r="1079" spans="1:12" x14ac:dyDescent="0.4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27"/>
      <c r="F1079" s="411"/>
      <c r="G1079" s="114"/>
      <c r="H1079" s="268"/>
      <c r="I1079" s="100">
        <f t="shared" si="86"/>
        <v>0</v>
      </c>
      <c r="J1079" s="93"/>
      <c r="K1079" s="74"/>
      <c r="L1079" s="98"/>
    </row>
    <row r="1080" spans="1:12" x14ac:dyDescent="0.4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27"/>
      <c r="F1080" s="411"/>
      <c r="G1080" s="114"/>
      <c r="H1080" s="268"/>
      <c r="I1080" s="100">
        <f t="shared" si="86"/>
        <v>0</v>
      </c>
      <c r="J1080" s="93"/>
      <c r="K1080" s="74"/>
      <c r="L1080" s="98"/>
    </row>
    <row r="1081" spans="1:12" x14ac:dyDescent="0.4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27"/>
      <c r="F1081" s="411"/>
      <c r="G1081" s="114"/>
      <c r="H1081" s="268"/>
      <c r="I1081" s="100">
        <f t="shared" si="86"/>
        <v>0</v>
      </c>
      <c r="J1081" s="93"/>
      <c r="K1081" s="74"/>
      <c r="L1081" s="98"/>
    </row>
    <row r="1082" spans="1:12" x14ac:dyDescent="0.4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27"/>
      <c r="F1082" s="411"/>
      <c r="G1082" s="114"/>
      <c r="H1082" s="268"/>
      <c r="I1082" s="100">
        <f t="shared" si="86"/>
        <v>0</v>
      </c>
      <c r="J1082" s="93"/>
      <c r="K1082" s="74"/>
      <c r="L1082" s="98"/>
    </row>
    <row r="1083" spans="1:12" x14ac:dyDescent="0.4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27"/>
      <c r="F1083" s="411"/>
      <c r="G1083" s="114"/>
      <c r="H1083" s="268"/>
      <c r="I1083" s="100">
        <f t="shared" si="86"/>
        <v>0</v>
      </c>
      <c r="J1083" s="93"/>
      <c r="K1083" s="74"/>
      <c r="L1083" s="98"/>
    </row>
    <row r="1084" spans="1:12" x14ac:dyDescent="0.4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27"/>
      <c r="F1084" s="411"/>
      <c r="G1084" s="114"/>
      <c r="H1084" s="268"/>
      <c r="I1084" s="100">
        <f t="shared" si="86"/>
        <v>0</v>
      </c>
      <c r="J1084" s="93"/>
      <c r="K1084" s="74"/>
      <c r="L1084" s="98"/>
    </row>
    <row r="1085" spans="1:12" x14ac:dyDescent="0.4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27"/>
      <c r="F1085" s="411"/>
      <c r="G1085" s="114"/>
      <c r="H1085" s="268"/>
      <c r="I1085" s="100">
        <f t="shared" si="86"/>
        <v>0</v>
      </c>
      <c r="J1085" s="93"/>
      <c r="K1085" s="74"/>
      <c r="L1085" s="98"/>
    </row>
    <row r="1086" spans="1:12" x14ac:dyDescent="0.4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27"/>
      <c r="F1086" s="411"/>
      <c r="G1086" s="114"/>
      <c r="H1086" s="268"/>
      <c r="I1086" s="100">
        <f t="shared" si="86"/>
        <v>0</v>
      </c>
      <c r="J1086" s="93"/>
      <c r="K1086" s="74"/>
      <c r="L1086" s="98"/>
    </row>
    <row r="1087" spans="1:12" x14ac:dyDescent="0.4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27"/>
      <c r="F1087" s="411"/>
      <c r="G1087" s="114"/>
      <c r="H1087" s="268"/>
      <c r="I1087" s="100">
        <f t="shared" si="86"/>
        <v>0</v>
      </c>
      <c r="J1087" s="93"/>
      <c r="K1087" s="74"/>
      <c r="L1087" s="98"/>
    </row>
    <row r="1088" spans="1:12" x14ac:dyDescent="0.4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27"/>
      <c r="F1088" s="411"/>
      <c r="G1088" s="114"/>
      <c r="H1088" s="268"/>
      <c r="I1088" s="100">
        <f t="shared" si="86"/>
        <v>0</v>
      </c>
      <c r="J1088" s="93"/>
      <c r="K1088" s="74"/>
      <c r="L1088" s="98"/>
    </row>
    <row r="1089" spans="1:12" x14ac:dyDescent="0.4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27"/>
      <c r="F1089" s="411"/>
      <c r="G1089" s="114"/>
      <c r="H1089" s="268"/>
      <c r="I1089" s="100">
        <f t="shared" si="86"/>
        <v>0</v>
      </c>
      <c r="J1089" s="93"/>
      <c r="K1089" s="74"/>
      <c r="L1089" s="98"/>
    </row>
    <row r="1090" spans="1:12" x14ac:dyDescent="0.4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27"/>
      <c r="F1090" s="411"/>
      <c r="G1090" s="114"/>
      <c r="H1090" s="268"/>
      <c r="I1090" s="100">
        <f t="shared" si="86"/>
        <v>0</v>
      </c>
      <c r="J1090" s="93"/>
      <c r="K1090" s="74"/>
      <c r="L1090" s="98"/>
    </row>
    <row r="1091" spans="1:12" x14ac:dyDescent="0.4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27"/>
      <c r="F1091" s="411"/>
      <c r="G1091" s="114"/>
      <c r="H1091" s="268"/>
      <c r="I1091" s="100">
        <f t="shared" si="86"/>
        <v>0</v>
      </c>
      <c r="J1091" s="93"/>
      <c r="K1091" s="74"/>
      <c r="L1091" s="98"/>
    </row>
    <row r="1092" spans="1:12" x14ac:dyDescent="0.4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27"/>
      <c r="F1092" s="411"/>
      <c r="G1092" s="114"/>
      <c r="H1092" s="268"/>
      <c r="I1092" s="100">
        <f t="shared" si="86"/>
        <v>0</v>
      </c>
      <c r="J1092" s="93"/>
      <c r="K1092" s="74"/>
      <c r="L1092" s="98"/>
    </row>
    <row r="1093" spans="1:12" x14ac:dyDescent="0.4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27"/>
      <c r="F1093" s="411"/>
      <c r="G1093" s="114"/>
      <c r="H1093" s="268"/>
      <c r="I1093" s="100">
        <f t="shared" si="86"/>
        <v>0</v>
      </c>
      <c r="J1093" s="93"/>
      <c r="K1093" s="74"/>
      <c r="L1093" s="98"/>
    </row>
    <row r="1094" spans="1:12" x14ac:dyDescent="0.4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27"/>
      <c r="F1094" s="411"/>
      <c r="G1094" s="114"/>
      <c r="H1094" s="268"/>
      <c r="I1094" s="100">
        <f t="shared" si="86"/>
        <v>0</v>
      </c>
      <c r="J1094" s="93"/>
      <c r="K1094" s="74"/>
      <c r="L1094" s="98"/>
    </row>
    <row r="1095" spans="1:12" x14ac:dyDescent="0.4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27"/>
      <c r="F1095" s="411"/>
      <c r="G1095" s="114"/>
      <c r="H1095" s="268"/>
      <c r="I1095" s="100">
        <f t="shared" si="86"/>
        <v>0</v>
      </c>
      <c r="J1095" s="93"/>
      <c r="K1095" s="74"/>
      <c r="L1095" s="98"/>
    </row>
    <row r="1096" spans="1:12" x14ac:dyDescent="0.4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27"/>
      <c r="F1096" s="411"/>
      <c r="G1096" s="114"/>
      <c r="H1096" s="268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 x14ac:dyDescent="0.4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27"/>
      <c r="F1097" s="411"/>
      <c r="G1097" s="114"/>
      <c r="H1097" s="268"/>
      <c r="I1097" s="100">
        <f t="shared" si="91"/>
        <v>0</v>
      </c>
      <c r="J1097" s="93"/>
      <c r="K1097" s="74"/>
      <c r="L1097" s="98"/>
    </row>
    <row r="1098" spans="1:12" x14ac:dyDescent="0.4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27"/>
      <c r="F1098" s="411"/>
      <c r="G1098" s="114"/>
      <c r="H1098" s="268"/>
      <c r="I1098" s="100">
        <f t="shared" si="91"/>
        <v>0</v>
      </c>
      <c r="J1098" s="93"/>
      <c r="K1098" s="74"/>
      <c r="L1098" s="98"/>
    </row>
    <row r="1099" spans="1:12" x14ac:dyDescent="0.4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27"/>
      <c r="F1099" s="411"/>
      <c r="G1099" s="114"/>
      <c r="H1099" s="268"/>
      <c r="I1099" s="100">
        <f t="shared" si="91"/>
        <v>0</v>
      </c>
      <c r="J1099" s="93"/>
      <c r="K1099" s="74"/>
      <c r="L1099" s="98"/>
    </row>
    <row r="1100" spans="1:12" x14ac:dyDescent="0.4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27"/>
      <c r="F1100" s="411"/>
      <c r="G1100" s="114"/>
      <c r="H1100" s="268"/>
      <c r="I1100" s="100">
        <f t="shared" si="91"/>
        <v>0</v>
      </c>
      <c r="J1100" s="93"/>
      <c r="K1100" s="74"/>
      <c r="L1100" s="98"/>
    </row>
    <row r="1101" spans="1:12" x14ac:dyDescent="0.4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27"/>
      <c r="F1101" s="411"/>
      <c r="G1101" s="114"/>
      <c r="H1101" s="268"/>
      <c r="I1101" s="100">
        <f t="shared" si="91"/>
        <v>0</v>
      </c>
      <c r="J1101" s="93"/>
      <c r="K1101" s="74"/>
      <c r="L1101" s="98"/>
    </row>
    <row r="1102" spans="1:12" x14ac:dyDescent="0.4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27"/>
      <c r="F1102" s="411"/>
      <c r="G1102" s="114"/>
      <c r="H1102" s="268"/>
      <c r="I1102" s="100">
        <f t="shared" si="91"/>
        <v>0</v>
      </c>
      <c r="J1102" s="93"/>
      <c r="K1102" s="74"/>
      <c r="L1102" s="98"/>
    </row>
    <row r="1103" spans="1:12" x14ac:dyDescent="0.4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27"/>
      <c r="F1103" s="411"/>
      <c r="G1103" s="114"/>
      <c r="H1103" s="268"/>
      <c r="I1103" s="100">
        <f t="shared" si="91"/>
        <v>0</v>
      </c>
      <c r="J1103" s="93"/>
      <c r="K1103" s="74"/>
      <c r="L1103" s="98"/>
    </row>
    <row r="1104" spans="1:12" x14ac:dyDescent="0.4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27"/>
      <c r="F1104" s="411"/>
      <c r="G1104" s="114"/>
      <c r="H1104" s="268"/>
      <c r="I1104" s="100">
        <f t="shared" si="91"/>
        <v>0</v>
      </c>
      <c r="J1104" s="93"/>
      <c r="K1104" s="74"/>
      <c r="L1104" s="98"/>
    </row>
    <row r="1105" spans="1:12" x14ac:dyDescent="0.4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27"/>
      <c r="F1105" s="411"/>
      <c r="G1105" s="114"/>
      <c r="H1105" s="268"/>
      <c r="I1105" s="100">
        <f t="shared" si="91"/>
        <v>0</v>
      </c>
      <c r="J1105" s="93"/>
      <c r="K1105" s="74"/>
      <c r="L1105" s="98"/>
    </row>
    <row r="1106" spans="1:12" x14ac:dyDescent="0.4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27"/>
      <c r="F1106" s="411"/>
      <c r="G1106" s="114"/>
      <c r="H1106" s="268"/>
      <c r="I1106" s="100">
        <f t="shared" si="91"/>
        <v>0</v>
      </c>
      <c r="J1106" s="93"/>
      <c r="K1106" s="74"/>
      <c r="L1106" s="98"/>
    </row>
    <row r="1107" spans="1:12" x14ac:dyDescent="0.4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27"/>
      <c r="F1107" s="411"/>
      <c r="G1107" s="114"/>
      <c r="H1107" s="268"/>
      <c r="I1107" s="100">
        <f t="shared" si="91"/>
        <v>0</v>
      </c>
      <c r="J1107" s="93"/>
      <c r="K1107" s="74"/>
      <c r="L1107" s="98"/>
    </row>
    <row r="1108" spans="1:12" x14ac:dyDescent="0.4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27"/>
      <c r="F1108" s="411"/>
      <c r="G1108" s="114"/>
      <c r="H1108" s="268"/>
      <c r="I1108" s="100">
        <f t="shared" si="91"/>
        <v>0</v>
      </c>
      <c r="J1108" s="93"/>
      <c r="K1108" s="74"/>
      <c r="L1108" s="98"/>
    </row>
    <row r="1109" spans="1:12" x14ac:dyDescent="0.4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27"/>
      <c r="F1109" s="411"/>
      <c r="G1109" s="114"/>
      <c r="H1109" s="268"/>
      <c r="I1109" s="100">
        <f t="shared" si="91"/>
        <v>0</v>
      </c>
      <c r="J1109" s="93"/>
      <c r="K1109" s="74"/>
      <c r="L1109" s="98"/>
    </row>
    <row r="1110" spans="1:12" x14ac:dyDescent="0.4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27"/>
      <c r="F1110" s="411"/>
      <c r="G1110" s="114"/>
      <c r="H1110" s="268"/>
      <c r="I1110" s="100">
        <f t="shared" si="91"/>
        <v>0</v>
      </c>
      <c r="J1110" s="93"/>
      <c r="K1110" s="74"/>
      <c r="L1110" s="98"/>
    </row>
    <row r="1111" spans="1:12" x14ac:dyDescent="0.4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27"/>
      <c r="F1111" s="411"/>
      <c r="G1111" s="114"/>
      <c r="H1111" s="268"/>
      <c r="I1111" s="100">
        <f t="shared" si="91"/>
        <v>0</v>
      </c>
      <c r="J1111" s="93"/>
      <c r="K1111" s="74"/>
      <c r="L1111" s="98"/>
    </row>
    <row r="1112" spans="1:12" x14ac:dyDescent="0.4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27"/>
      <c r="F1112" s="411"/>
      <c r="G1112" s="114"/>
      <c r="H1112" s="268"/>
      <c r="I1112" s="100">
        <f t="shared" si="91"/>
        <v>0</v>
      </c>
      <c r="J1112" s="93"/>
      <c r="K1112" s="74"/>
      <c r="L1112" s="98"/>
    </row>
    <row r="1113" spans="1:12" x14ac:dyDescent="0.4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27"/>
      <c r="F1113" s="411"/>
      <c r="G1113" s="114"/>
      <c r="H1113" s="268"/>
      <c r="I1113" s="100">
        <f t="shared" si="91"/>
        <v>0</v>
      </c>
      <c r="J1113" s="93"/>
      <c r="K1113" s="74"/>
      <c r="L1113" s="98"/>
    </row>
    <row r="1114" spans="1:12" x14ac:dyDescent="0.4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27"/>
      <c r="F1114" s="411"/>
      <c r="G1114" s="114"/>
      <c r="H1114" s="268"/>
      <c r="I1114" s="100">
        <f t="shared" si="91"/>
        <v>0</v>
      </c>
      <c r="J1114" s="93"/>
      <c r="K1114" s="74"/>
      <c r="L1114" s="98"/>
    </row>
    <row r="1115" spans="1:12" x14ac:dyDescent="0.4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27"/>
      <c r="F1115" s="411"/>
      <c r="G1115" s="114"/>
      <c r="H1115" s="268"/>
      <c r="I1115" s="100">
        <f t="shared" si="91"/>
        <v>0</v>
      </c>
      <c r="J1115" s="93"/>
      <c r="K1115" s="74"/>
      <c r="L1115" s="98"/>
    </row>
    <row r="1116" spans="1:12" x14ac:dyDescent="0.4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27"/>
      <c r="F1116" s="411"/>
      <c r="G1116" s="114"/>
      <c r="H1116" s="268"/>
      <c r="I1116" s="100">
        <f t="shared" si="91"/>
        <v>0</v>
      </c>
      <c r="J1116" s="93"/>
      <c r="K1116" s="74"/>
      <c r="L1116" s="98"/>
    </row>
    <row r="1117" spans="1:12" x14ac:dyDescent="0.4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27"/>
      <c r="F1117" s="411"/>
      <c r="G1117" s="114"/>
      <c r="H1117" s="268"/>
      <c r="I1117" s="100">
        <f t="shared" si="91"/>
        <v>0</v>
      </c>
      <c r="J1117" s="93"/>
      <c r="K1117" s="74"/>
      <c r="L1117" s="98"/>
    </row>
    <row r="1118" spans="1:12" x14ac:dyDescent="0.4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27"/>
      <c r="F1118" s="411"/>
      <c r="G1118" s="114"/>
      <c r="H1118" s="268"/>
      <c r="I1118" s="100">
        <f t="shared" si="91"/>
        <v>0</v>
      </c>
      <c r="J1118" s="93"/>
      <c r="K1118" s="74"/>
      <c r="L1118" s="98"/>
    </row>
    <row r="1119" spans="1:12" x14ac:dyDescent="0.4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27"/>
      <c r="F1119" s="411"/>
      <c r="G1119" s="114"/>
      <c r="H1119" s="268"/>
      <c r="I1119" s="100">
        <f t="shared" si="91"/>
        <v>0</v>
      </c>
      <c r="J1119" s="93"/>
      <c r="K1119" s="74"/>
      <c r="L1119" s="98"/>
    </row>
    <row r="1120" spans="1:12" x14ac:dyDescent="0.4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27"/>
      <c r="F1120" s="411"/>
      <c r="G1120" s="114"/>
      <c r="H1120" s="268"/>
      <c r="I1120" s="100">
        <f t="shared" si="91"/>
        <v>0</v>
      </c>
      <c r="J1120" s="93"/>
      <c r="K1120" s="74"/>
      <c r="L1120" s="98"/>
    </row>
    <row r="1121" spans="1:12" x14ac:dyDescent="0.4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27"/>
      <c r="F1121" s="411"/>
      <c r="G1121" s="114"/>
      <c r="H1121" s="268"/>
      <c r="I1121" s="100">
        <f t="shared" si="91"/>
        <v>0</v>
      </c>
      <c r="J1121" s="93"/>
      <c r="K1121" s="74"/>
      <c r="L1121" s="98"/>
    </row>
    <row r="1122" spans="1:12" x14ac:dyDescent="0.4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27"/>
      <c r="F1122" s="411"/>
      <c r="G1122" s="114"/>
      <c r="H1122" s="268"/>
      <c r="I1122" s="100">
        <f t="shared" si="91"/>
        <v>0</v>
      </c>
      <c r="J1122" s="93"/>
      <c r="K1122" s="74"/>
      <c r="L1122" s="98"/>
    </row>
    <row r="1123" spans="1:12" x14ac:dyDescent="0.4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27"/>
      <c r="F1123" s="411"/>
      <c r="G1123" s="114"/>
      <c r="H1123" s="268"/>
      <c r="I1123" s="100">
        <f t="shared" si="91"/>
        <v>0</v>
      </c>
      <c r="J1123" s="93"/>
      <c r="K1123" s="74"/>
      <c r="L1123" s="98"/>
    </row>
    <row r="1124" spans="1:12" x14ac:dyDescent="0.4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27"/>
      <c r="F1124" s="411"/>
      <c r="G1124" s="114"/>
      <c r="H1124" s="268"/>
      <c r="I1124" s="100">
        <f t="shared" si="91"/>
        <v>0</v>
      </c>
      <c r="J1124" s="93"/>
      <c r="K1124" s="74"/>
      <c r="L1124" s="98"/>
    </row>
    <row r="1125" spans="1:12" x14ac:dyDescent="0.4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27"/>
      <c r="F1125" s="411"/>
      <c r="G1125" s="114"/>
      <c r="H1125" s="268"/>
      <c r="I1125" s="100">
        <f t="shared" si="91"/>
        <v>0</v>
      </c>
      <c r="J1125" s="93"/>
      <c r="K1125" s="74"/>
      <c r="L1125" s="98"/>
    </row>
    <row r="1126" spans="1:12" x14ac:dyDescent="0.4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27"/>
      <c r="F1126" s="411"/>
      <c r="G1126" s="114"/>
      <c r="H1126" s="268"/>
      <c r="I1126" s="100">
        <f t="shared" si="91"/>
        <v>0</v>
      </c>
      <c r="J1126" s="93"/>
      <c r="K1126" s="74"/>
      <c r="L1126" s="98"/>
    </row>
    <row r="1127" spans="1:12" x14ac:dyDescent="0.4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27"/>
      <c r="F1127" s="411"/>
      <c r="G1127" s="114"/>
      <c r="H1127" s="268"/>
      <c r="I1127" s="100">
        <f t="shared" si="91"/>
        <v>0</v>
      </c>
      <c r="J1127" s="93"/>
      <c r="K1127" s="74"/>
      <c r="L1127" s="98"/>
    </row>
    <row r="1128" spans="1:12" x14ac:dyDescent="0.4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27"/>
      <c r="F1128" s="411"/>
      <c r="G1128" s="114"/>
      <c r="H1128" s="268"/>
      <c r="I1128" s="100">
        <f t="shared" si="91"/>
        <v>0</v>
      </c>
      <c r="J1128" s="93"/>
      <c r="K1128" s="74"/>
      <c r="L1128" s="98"/>
    </row>
    <row r="1129" spans="1:12" x14ac:dyDescent="0.4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27"/>
      <c r="F1129" s="411"/>
      <c r="G1129" s="114"/>
      <c r="H1129" s="268"/>
      <c r="I1129" s="100">
        <f t="shared" si="91"/>
        <v>0</v>
      </c>
      <c r="J1129" s="93"/>
      <c r="K1129" s="74"/>
      <c r="L1129" s="98"/>
    </row>
    <row r="1130" spans="1:12" x14ac:dyDescent="0.4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27"/>
      <c r="F1130" s="411"/>
      <c r="G1130" s="114"/>
      <c r="H1130" s="268"/>
      <c r="I1130" s="100">
        <f t="shared" si="91"/>
        <v>0</v>
      </c>
      <c r="J1130" s="93"/>
      <c r="K1130" s="74"/>
      <c r="L1130" s="98"/>
    </row>
    <row r="1131" spans="1:12" x14ac:dyDescent="0.4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27"/>
      <c r="F1131" s="411"/>
      <c r="G1131" s="114"/>
      <c r="H1131" s="268"/>
      <c r="I1131" s="100">
        <f t="shared" si="91"/>
        <v>0</v>
      </c>
      <c r="J1131" s="93"/>
      <c r="K1131" s="74"/>
      <c r="L1131" s="98"/>
    </row>
    <row r="1132" spans="1:12" x14ac:dyDescent="0.4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27"/>
      <c r="F1132" s="411"/>
      <c r="G1132" s="114"/>
      <c r="H1132" s="268"/>
      <c r="I1132" s="100">
        <f t="shared" si="91"/>
        <v>0</v>
      </c>
      <c r="J1132" s="93"/>
      <c r="K1132" s="74"/>
      <c r="L1132" s="98"/>
    </row>
    <row r="1133" spans="1:12" x14ac:dyDescent="0.4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27"/>
      <c r="F1133" s="411"/>
      <c r="G1133" s="114"/>
      <c r="H1133" s="268"/>
      <c r="I1133" s="100">
        <f t="shared" si="91"/>
        <v>0</v>
      </c>
      <c r="J1133" s="93"/>
      <c r="K1133" s="74"/>
      <c r="L1133" s="98"/>
    </row>
    <row r="1134" spans="1:12" x14ac:dyDescent="0.4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27"/>
      <c r="F1134" s="411"/>
      <c r="G1134" s="114"/>
      <c r="H1134" s="268"/>
      <c r="I1134" s="100">
        <f t="shared" si="91"/>
        <v>0</v>
      </c>
      <c r="J1134" s="93"/>
      <c r="K1134" s="74"/>
      <c r="L1134" s="98"/>
    </row>
    <row r="1135" spans="1:12" x14ac:dyDescent="0.4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27"/>
      <c r="F1135" s="411"/>
      <c r="G1135" s="114"/>
      <c r="H1135" s="268"/>
      <c r="I1135" s="100">
        <f t="shared" si="91"/>
        <v>0</v>
      </c>
      <c r="J1135" s="93"/>
      <c r="K1135" s="74"/>
      <c r="L1135" s="98"/>
    </row>
    <row r="1136" spans="1:12" x14ac:dyDescent="0.4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27"/>
      <c r="F1136" s="411"/>
      <c r="G1136" s="114"/>
      <c r="H1136" s="268"/>
      <c r="I1136" s="100">
        <f t="shared" si="91"/>
        <v>0</v>
      </c>
      <c r="J1136" s="93"/>
      <c r="K1136" s="74"/>
      <c r="L1136" s="98"/>
    </row>
    <row r="1137" spans="1:12" x14ac:dyDescent="0.4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27"/>
      <c r="F1137" s="411"/>
      <c r="G1137" s="114"/>
      <c r="H1137" s="268"/>
      <c r="I1137" s="100">
        <f t="shared" si="91"/>
        <v>0</v>
      </c>
      <c r="J1137" s="93"/>
      <c r="K1137" s="74"/>
      <c r="L1137" s="98"/>
    </row>
    <row r="1138" spans="1:12" x14ac:dyDescent="0.4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27"/>
      <c r="F1138" s="411"/>
      <c r="G1138" s="114"/>
      <c r="H1138" s="268"/>
      <c r="I1138" s="100">
        <f t="shared" si="91"/>
        <v>0</v>
      </c>
      <c r="J1138" s="93"/>
      <c r="K1138" s="74"/>
      <c r="L1138" s="98"/>
    </row>
    <row r="1139" spans="1:12" x14ac:dyDescent="0.4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27"/>
      <c r="F1139" s="411"/>
      <c r="G1139" s="114"/>
      <c r="H1139" s="268"/>
      <c r="I1139" s="100">
        <f t="shared" si="91"/>
        <v>0</v>
      </c>
      <c r="J1139" s="93"/>
      <c r="K1139" s="74"/>
      <c r="L1139" s="98"/>
    </row>
    <row r="1140" spans="1:12" x14ac:dyDescent="0.4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27"/>
      <c r="F1140" s="411"/>
      <c r="G1140" s="114"/>
      <c r="H1140" s="268"/>
      <c r="I1140" s="100">
        <f t="shared" si="91"/>
        <v>0</v>
      </c>
      <c r="J1140" s="93"/>
      <c r="K1140" s="74"/>
      <c r="L1140" s="98"/>
    </row>
    <row r="1141" spans="1:12" x14ac:dyDescent="0.4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27"/>
      <c r="F1141" s="411"/>
      <c r="G1141" s="114"/>
      <c r="H1141" s="268"/>
      <c r="I1141" s="100">
        <f t="shared" si="91"/>
        <v>0</v>
      </c>
      <c r="J1141" s="93"/>
      <c r="K1141" s="74"/>
      <c r="L1141" s="98"/>
    </row>
    <row r="1142" spans="1:12" x14ac:dyDescent="0.4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27"/>
      <c r="F1142" s="411"/>
      <c r="G1142" s="114"/>
      <c r="H1142" s="268"/>
      <c r="I1142" s="100">
        <f t="shared" si="91"/>
        <v>0</v>
      </c>
      <c r="J1142" s="93"/>
      <c r="K1142" s="74"/>
      <c r="L1142" s="98"/>
    </row>
    <row r="1143" spans="1:12" x14ac:dyDescent="0.4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27"/>
      <c r="F1143" s="411"/>
      <c r="G1143" s="114"/>
      <c r="H1143" s="268"/>
      <c r="I1143" s="100">
        <f t="shared" si="91"/>
        <v>0</v>
      </c>
      <c r="J1143" s="93"/>
      <c r="K1143" s="74"/>
      <c r="L1143" s="98"/>
    </row>
    <row r="1144" spans="1:12" x14ac:dyDescent="0.4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27"/>
      <c r="F1144" s="411"/>
      <c r="G1144" s="114"/>
      <c r="H1144" s="268"/>
      <c r="I1144" s="100">
        <f t="shared" si="91"/>
        <v>0</v>
      </c>
      <c r="J1144" s="93"/>
      <c r="K1144" s="74"/>
      <c r="L1144" s="98"/>
    </row>
    <row r="1145" spans="1:12" x14ac:dyDescent="0.4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27"/>
      <c r="F1145" s="411"/>
      <c r="G1145" s="114"/>
      <c r="H1145" s="268"/>
      <c r="I1145" s="100">
        <f t="shared" si="91"/>
        <v>0</v>
      </c>
      <c r="J1145" s="93"/>
      <c r="K1145" s="74"/>
      <c r="L1145" s="98"/>
    </row>
    <row r="1146" spans="1:12" x14ac:dyDescent="0.4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27"/>
      <c r="F1146" s="411"/>
      <c r="G1146" s="114"/>
      <c r="H1146" s="268"/>
      <c r="I1146" s="100">
        <f t="shared" si="91"/>
        <v>0</v>
      </c>
      <c r="J1146" s="93"/>
      <c r="K1146" s="74"/>
      <c r="L1146" s="98"/>
    </row>
    <row r="1147" spans="1:12" x14ac:dyDescent="0.4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27"/>
      <c r="F1147" s="411"/>
      <c r="G1147" s="114"/>
      <c r="H1147" s="268"/>
      <c r="I1147" s="100">
        <f t="shared" si="91"/>
        <v>0</v>
      </c>
      <c r="J1147" s="93"/>
      <c r="K1147" s="74"/>
      <c r="L1147" s="98"/>
    </row>
    <row r="1148" spans="1:12" x14ac:dyDescent="0.4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27"/>
      <c r="F1148" s="411"/>
      <c r="G1148" s="114"/>
      <c r="H1148" s="268"/>
      <c r="I1148" s="100">
        <f t="shared" si="91"/>
        <v>0</v>
      </c>
      <c r="J1148" s="93"/>
      <c r="K1148" s="74"/>
      <c r="L1148" s="98"/>
    </row>
    <row r="1149" spans="1:12" x14ac:dyDescent="0.4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27"/>
      <c r="F1149" s="411"/>
      <c r="G1149" s="114"/>
      <c r="H1149" s="268"/>
      <c r="I1149" s="100">
        <f t="shared" si="91"/>
        <v>0</v>
      </c>
      <c r="J1149" s="93"/>
      <c r="K1149" s="74"/>
      <c r="L1149" s="98"/>
    </row>
    <row r="1150" spans="1:12" x14ac:dyDescent="0.4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27"/>
      <c r="F1150" s="411"/>
      <c r="G1150" s="114"/>
      <c r="H1150" s="268"/>
      <c r="I1150" s="100">
        <f t="shared" si="91"/>
        <v>0</v>
      </c>
      <c r="J1150" s="93"/>
      <c r="K1150" s="74"/>
      <c r="L1150" s="98"/>
    </row>
    <row r="1151" spans="1:12" x14ac:dyDescent="0.4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27"/>
      <c r="F1151" s="411"/>
      <c r="G1151" s="114"/>
      <c r="H1151" s="268"/>
      <c r="I1151" s="100">
        <f t="shared" si="91"/>
        <v>0</v>
      </c>
      <c r="J1151" s="93"/>
      <c r="K1151" s="74"/>
      <c r="L1151" s="98"/>
    </row>
    <row r="1152" spans="1:12" x14ac:dyDescent="0.4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27"/>
      <c r="F1152" s="411"/>
      <c r="G1152" s="114"/>
      <c r="H1152" s="268"/>
      <c r="I1152" s="100">
        <f t="shared" si="91"/>
        <v>0</v>
      </c>
      <c r="J1152" s="93"/>
      <c r="K1152" s="74"/>
      <c r="L1152" s="98"/>
    </row>
    <row r="1153" spans="1:12" x14ac:dyDescent="0.4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27"/>
      <c r="F1153" s="411"/>
      <c r="G1153" s="114"/>
      <c r="H1153" s="268"/>
      <c r="I1153" s="100">
        <f t="shared" si="91"/>
        <v>0</v>
      </c>
      <c r="J1153" s="93"/>
      <c r="K1153" s="74"/>
      <c r="L1153" s="98"/>
    </row>
    <row r="1154" spans="1:12" x14ac:dyDescent="0.4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27"/>
      <c r="F1154" s="411"/>
      <c r="G1154" s="114"/>
      <c r="H1154" s="268"/>
      <c r="I1154" s="100">
        <f t="shared" si="91"/>
        <v>0</v>
      </c>
      <c r="J1154" s="93"/>
      <c r="K1154" s="74"/>
      <c r="L1154" s="98"/>
    </row>
    <row r="1155" spans="1:12" x14ac:dyDescent="0.4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27"/>
      <c r="F1155" s="411"/>
      <c r="G1155" s="114"/>
      <c r="H1155" s="268"/>
      <c r="I1155" s="100">
        <f t="shared" si="91"/>
        <v>0</v>
      </c>
      <c r="J1155" s="93"/>
      <c r="K1155" s="74"/>
      <c r="L1155" s="98"/>
    </row>
    <row r="1156" spans="1:12" x14ac:dyDescent="0.4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27"/>
      <c r="F1156" s="411"/>
      <c r="G1156" s="114"/>
      <c r="H1156" s="268"/>
      <c r="I1156" s="100">
        <f t="shared" si="91"/>
        <v>0</v>
      </c>
      <c r="J1156" s="93"/>
      <c r="K1156" s="74"/>
      <c r="L1156" s="98"/>
    </row>
    <row r="1157" spans="1:12" x14ac:dyDescent="0.4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27"/>
      <c r="F1157" s="411"/>
      <c r="G1157" s="114"/>
      <c r="H1157" s="268"/>
      <c r="I1157" s="100">
        <f t="shared" si="91"/>
        <v>0</v>
      </c>
      <c r="J1157" s="93"/>
      <c r="K1157" s="74"/>
      <c r="L1157" s="98"/>
    </row>
    <row r="1158" spans="1:12" x14ac:dyDescent="0.4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27"/>
      <c r="F1158" s="411"/>
      <c r="G1158" s="114"/>
      <c r="H1158" s="268"/>
      <c r="I1158" s="100">
        <f t="shared" si="91"/>
        <v>0</v>
      </c>
      <c r="J1158" s="93"/>
      <c r="K1158" s="74"/>
      <c r="L1158" s="98"/>
    </row>
    <row r="1159" spans="1:12" x14ac:dyDescent="0.4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27"/>
      <c r="F1159" s="411"/>
      <c r="G1159" s="114"/>
      <c r="H1159" s="268"/>
      <c r="I1159" s="100">
        <f t="shared" si="91"/>
        <v>0</v>
      </c>
      <c r="J1159" s="93"/>
      <c r="K1159" s="74"/>
      <c r="L1159" s="98"/>
    </row>
    <row r="1160" spans="1:12" x14ac:dyDescent="0.4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27"/>
      <c r="F1160" s="411"/>
      <c r="G1160" s="114"/>
      <c r="H1160" s="268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 x14ac:dyDescent="0.4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27"/>
      <c r="F1161" s="411"/>
      <c r="G1161" s="114"/>
      <c r="H1161" s="268"/>
      <c r="I1161" s="100">
        <f t="shared" si="96"/>
        <v>0</v>
      </c>
      <c r="J1161" s="93"/>
      <c r="K1161" s="74"/>
      <c r="L1161" s="98"/>
    </row>
    <row r="1162" spans="1:12" x14ac:dyDescent="0.4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27"/>
      <c r="F1162" s="411"/>
      <c r="G1162" s="114"/>
      <c r="H1162" s="268"/>
      <c r="I1162" s="100">
        <f t="shared" si="96"/>
        <v>0</v>
      </c>
      <c r="J1162" s="93"/>
      <c r="K1162" s="74"/>
      <c r="L1162" s="98"/>
    </row>
    <row r="1163" spans="1:12" x14ac:dyDescent="0.4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27"/>
      <c r="F1163" s="411"/>
      <c r="G1163" s="114"/>
      <c r="H1163" s="268"/>
      <c r="I1163" s="100">
        <f t="shared" si="96"/>
        <v>0</v>
      </c>
      <c r="J1163" s="93"/>
      <c r="K1163" s="74"/>
      <c r="L1163" s="98"/>
    </row>
    <row r="1164" spans="1:12" x14ac:dyDescent="0.4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27"/>
      <c r="F1164" s="411"/>
      <c r="G1164" s="114"/>
      <c r="H1164" s="268"/>
      <c r="I1164" s="100">
        <f t="shared" si="96"/>
        <v>0</v>
      </c>
      <c r="J1164" s="93"/>
      <c r="K1164" s="74"/>
      <c r="L1164" s="98"/>
    </row>
    <row r="1165" spans="1:12" x14ac:dyDescent="0.4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27"/>
      <c r="F1165" s="411"/>
      <c r="G1165" s="114"/>
      <c r="H1165" s="268"/>
      <c r="I1165" s="100">
        <f t="shared" si="96"/>
        <v>0</v>
      </c>
      <c r="J1165" s="93"/>
      <c r="K1165" s="74"/>
      <c r="L1165" s="98"/>
    </row>
    <row r="1166" spans="1:12" x14ac:dyDescent="0.4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27"/>
      <c r="F1166" s="411"/>
      <c r="G1166" s="114"/>
      <c r="H1166" s="268"/>
      <c r="I1166" s="100">
        <f t="shared" si="96"/>
        <v>0</v>
      </c>
      <c r="J1166" s="93"/>
      <c r="K1166" s="74"/>
      <c r="L1166" s="98"/>
    </row>
    <row r="1167" spans="1:12" x14ac:dyDescent="0.4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27"/>
      <c r="F1167" s="411"/>
      <c r="G1167" s="114"/>
      <c r="H1167" s="268"/>
      <c r="I1167" s="100">
        <f t="shared" si="96"/>
        <v>0</v>
      </c>
      <c r="J1167" s="93"/>
      <c r="K1167" s="74"/>
      <c r="L1167" s="98"/>
    </row>
    <row r="1168" spans="1:12" x14ac:dyDescent="0.4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27"/>
      <c r="F1168" s="411"/>
      <c r="G1168" s="114"/>
      <c r="H1168" s="268"/>
      <c r="I1168" s="100">
        <f t="shared" si="96"/>
        <v>0</v>
      </c>
      <c r="J1168" s="93"/>
      <c r="K1168" s="74"/>
      <c r="L1168" s="98"/>
    </row>
    <row r="1169" spans="1:12" x14ac:dyDescent="0.4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27"/>
      <c r="F1169" s="411"/>
      <c r="G1169" s="114"/>
      <c r="H1169" s="268"/>
      <c r="I1169" s="100">
        <f t="shared" si="96"/>
        <v>0</v>
      </c>
      <c r="J1169" s="93"/>
      <c r="K1169" s="74"/>
      <c r="L1169" s="98"/>
    </row>
    <row r="1170" spans="1:12" x14ac:dyDescent="0.4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27"/>
      <c r="F1170" s="411"/>
      <c r="G1170" s="114"/>
      <c r="H1170" s="268"/>
      <c r="I1170" s="100">
        <f t="shared" si="96"/>
        <v>0</v>
      </c>
      <c r="J1170" s="93"/>
      <c r="K1170" s="74"/>
      <c r="L1170" s="98"/>
    </row>
    <row r="1171" spans="1:12" x14ac:dyDescent="0.4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27"/>
      <c r="F1171" s="411"/>
      <c r="G1171" s="114"/>
      <c r="H1171" s="268"/>
      <c r="I1171" s="100">
        <f t="shared" si="96"/>
        <v>0</v>
      </c>
      <c r="J1171" s="93"/>
      <c r="K1171" s="74"/>
      <c r="L1171" s="98"/>
    </row>
    <row r="1172" spans="1:12" x14ac:dyDescent="0.4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27"/>
      <c r="F1172" s="411"/>
      <c r="G1172" s="114"/>
      <c r="H1172" s="268"/>
      <c r="I1172" s="100">
        <f t="shared" si="96"/>
        <v>0</v>
      </c>
      <c r="J1172" s="93"/>
      <c r="K1172" s="74"/>
      <c r="L1172" s="98"/>
    </row>
    <row r="1173" spans="1:12" x14ac:dyDescent="0.4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27"/>
      <c r="F1173" s="411"/>
      <c r="G1173" s="114"/>
      <c r="H1173" s="268"/>
      <c r="I1173" s="100">
        <f t="shared" si="96"/>
        <v>0</v>
      </c>
      <c r="J1173" s="93"/>
      <c r="K1173" s="74"/>
      <c r="L1173" s="98"/>
    </row>
    <row r="1174" spans="1:12" x14ac:dyDescent="0.4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27"/>
      <c r="F1174" s="411"/>
      <c r="G1174" s="114"/>
      <c r="H1174" s="268"/>
      <c r="I1174" s="100">
        <f t="shared" si="96"/>
        <v>0</v>
      </c>
      <c r="J1174" s="93"/>
      <c r="K1174" s="74"/>
      <c r="L1174" s="98"/>
    </row>
    <row r="1175" spans="1:12" x14ac:dyDescent="0.4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27"/>
      <c r="F1175" s="411"/>
      <c r="G1175" s="114"/>
      <c r="H1175" s="268"/>
      <c r="I1175" s="100">
        <f t="shared" si="96"/>
        <v>0</v>
      </c>
      <c r="J1175" s="93"/>
      <c r="K1175" s="74"/>
      <c r="L1175" s="98"/>
    </row>
    <row r="1176" spans="1:12" x14ac:dyDescent="0.4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27"/>
      <c r="F1176" s="411"/>
      <c r="G1176" s="114"/>
      <c r="H1176" s="268"/>
      <c r="I1176" s="100">
        <f t="shared" si="96"/>
        <v>0</v>
      </c>
      <c r="J1176" s="93"/>
      <c r="K1176" s="74"/>
      <c r="L1176" s="98"/>
    </row>
    <row r="1177" spans="1:12" x14ac:dyDescent="0.4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27"/>
      <c r="F1177" s="411"/>
      <c r="G1177" s="114"/>
      <c r="H1177" s="268"/>
      <c r="I1177" s="100">
        <f t="shared" si="96"/>
        <v>0</v>
      </c>
      <c r="J1177" s="93"/>
      <c r="K1177" s="74"/>
      <c r="L1177" s="98"/>
    </row>
    <row r="1178" spans="1:12" x14ac:dyDescent="0.4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27"/>
      <c r="F1178" s="411"/>
      <c r="G1178" s="114"/>
      <c r="H1178" s="268"/>
      <c r="I1178" s="100">
        <f t="shared" si="96"/>
        <v>0</v>
      </c>
      <c r="J1178" s="93"/>
      <c r="K1178" s="74"/>
      <c r="L1178" s="98"/>
    </row>
    <row r="1179" spans="1:12" x14ac:dyDescent="0.4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27"/>
      <c r="F1179" s="411"/>
      <c r="G1179" s="114"/>
      <c r="H1179" s="268"/>
      <c r="I1179" s="100">
        <f t="shared" si="96"/>
        <v>0</v>
      </c>
      <c r="J1179" s="93"/>
      <c r="K1179" s="74"/>
      <c r="L1179" s="98"/>
    </row>
    <row r="1180" spans="1:12" x14ac:dyDescent="0.4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27"/>
      <c r="F1180" s="411"/>
      <c r="G1180" s="114"/>
      <c r="H1180" s="268"/>
      <c r="I1180" s="100">
        <f t="shared" si="96"/>
        <v>0</v>
      </c>
      <c r="J1180" s="93"/>
      <c r="K1180" s="74"/>
      <c r="L1180" s="98"/>
    </row>
    <row r="1181" spans="1:12" x14ac:dyDescent="0.4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27"/>
      <c r="F1181" s="411"/>
      <c r="G1181" s="114"/>
      <c r="H1181" s="268"/>
      <c r="I1181" s="100">
        <f t="shared" si="96"/>
        <v>0</v>
      </c>
      <c r="J1181" s="93"/>
      <c r="K1181" s="74"/>
      <c r="L1181" s="98"/>
    </row>
    <row r="1182" spans="1:12" x14ac:dyDescent="0.4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27"/>
      <c r="F1182" s="411"/>
      <c r="G1182" s="114"/>
      <c r="H1182" s="268"/>
      <c r="I1182" s="100">
        <f t="shared" si="96"/>
        <v>0</v>
      </c>
      <c r="J1182" s="93"/>
      <c r="K1182" s="74"/>
      <c r="L1182" s="98"/>
    </row>
    <row r="1183" spans="1:12" x14ac:dyDescent="0.4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27"/>
      <c r="F1183" s="411"/>
      <c r="G1183" s="114"/>
      <c r="H1183" s="268"/>
      <c r="I1183" s="100">
        <f t="shared" si="96"/>
        <v>0</v>
      </c>
      <c r="J1183" s="93"/>
      <c r="K1183" s="74"/>
      <c r="L1183" s="98"/>
    </row>
    <row r="1184" spans="1:12" x14ac:dyDescent="0.4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27"/>
      <c r="F1184" s="411"/>
      <c r="G1184" s="114"/>
      <c r="H1184" s="268"/>
      <c r="I1184" s="100">
        <f t="shared" si="96"/>
        <v>0</v>
      </c>
      <c r="J1184" s="93"/>
      <c r="K1184" s="74"/>
      <c r="L1184" s="98"/>
    </row>
    <row r="1185" spans="1:12" x14ac:dyDescent="0.4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27"/>
      <c r="F1185" s="411"/>
      <c r="G1185" s="114"/>
      <c r="H1185" s="268"/>
      <c r="I1185" s="100">
        <f t="shared" si="96"/>
        <v>0</v>
      </c>
      <c r="J1185" s="93"/>
      <c r="K1185" s="74"/>
      <c r="L1185" s="98"/>
    </row>
    <row r="1186" spans="1:12" x14ac:dyDescent="0.4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27"/>
      <c r="F1186" s="411"/>
      <c r="G1186" s="114"/>
      <c r="H1186" s="268"/>
      <c r="I1186" s="100">
        <f t="shared" si="96"/>
        <v>0</v>
      </c>
      <c r="J1186" s="93"/>
      <c r="K1186" s="74"/>
      <c r="L1186" s="98"/>
    </row>
    <row r="1187" spans="1:12" x14ac:dyDescent="0.4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27"/>
      <c r="F1187" s="411"/>
      <c r="G1187" s="114"/>
      <c r="H1187" s="268"/>
      <c r="I1187" s="100">
        <f t="shared" si="96"/>
        <v>0</v>
      </c>
      <c r="J1187" s="93"/>
      <c r="K1187" s="74"/>
      <c r="L1187" s="98"/>
    </row>
    <row r="1188" spans="1:12" x14ac:dyDescent="0.4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27"/>
      <c r="F1188" s="411"/>
      <c r="G1188" s="114"/>
      <c r="H1188" s="268"/>
      <c r="I1188" s="100">
        <f t="shared" si="96"/>
        <v>0</v>
      </c>
      <c r="J1188" s="93"/>
      <c r="K1188" s="74"/>
      <c r="L1188" s="98"/>
    </row>
    <row r="1189" spans="1:12" x14ac:dyDescent="0.4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27"/>
      <c r="F1189" s="411"/>
      <c r="G1189" s="114"/>
      <c r="H1189" s="268"/>
      <c r="I1189" s="100">
        <f t="shared" si="96"/>
        <v>0</v>
      </c>
      <c r="J1189" s="93"/>
      <c r="K1189" s="74"/>
      <c r="L1189" s="98"/>
    </row>
    <row r="1190" spans="1:12" x14ac:dyDescent="0.4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27"/>
      <c r="F1190" s="411"/>
      <c r="G1190" s="114"/>
      <c r="H1190" s="268"/>
      <c r="I1190" s="100">
        <f t="shared" si="96"/>
        <v>0</v>
      </c>
      <c r="J1190" s="93"/>
      <c r="K1190" s="74"/>
      <c r="L1190" s="98"/>
    </row>
    <row r="1191" spans="1:12" x14ac:dyDescent="0.4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27"/>
      <c r="F1191" s="411"/>
      <c r="G1191" s="114"/>
      <c r="H1191" s="268"/>
      <c r="I1191" s="100">
        <f t="shared" si="96"/>
        <v>0</v>
      </c>
      <c r="J1191" s="93"/>
      <c r="K1191" s="74"/>
      <c r="L1191" s="98"/>
    </row>
    <row r="1192" spans="1:12" x14ac:dyDescent="0.4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27"/>
      <c r="F1192" s="411"/>
      <c r="G1192" s="114"/>
      <c r="H1192" s="268"/>
      <c r="I1192" s="100">
        <f t="shared" si="96"/>
        <v>0</v>
      </c>
      <c r="J1192" s="93"/>
      <c r="K1192" s="74"/>
      <c r="L1192" s="98"/>
    </row>
    <row r="1193" spans="1:12" x14ac:dyDescent="0.4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27"/>
      <c r="F1193" s="411"/>
      <c r="G1193" s="114"/>
      <c r="H1193" s="268"/>
      <c r="I1193" s="100">
        <f t="shared" si="96"/>
        <v>0</v>
      </c>
      <c r="J1193" s="93"/>
      <c r="K1193" s="74"/>
      <c r="L1193" s="98"/>
    </row>
    <row r="1194" spans="1:12" x14ac:dyDescent="0.4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27"/>
      <c r="F1194" s="411"/>
      <c r="G1194" s="114"/>
      <c r="H1194" s="268"/>
      <c r="I1194" s="100">
        <f t="shared" si="96"/>
        <v>0</v>
      </c>
      <c r="J1194" s="93"/>
      <c r="K1194" s="74"/>
      <c r="L1194" s="98"/>
    </row>
    <row r="1195" spans="1:12" x14ac:dyDescent="0.4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27"/>
      <c r="F1195" s="411"/>
      <c r="G1195" s="114"/>
      <c r="H1195" s="268"/>
      <c r="I1195" s="100">
        <f t="shared" si="96"/>
        <v>0</v>
      </c>
      <c r="J1195" s="93"/>
      <c r="K1195" s="74"/>
      <c r="L1195" s="98"/>
    </row>
    <row r="1196" spans="1:12" x14ac:dyDescent="0.4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27"/>
      <c r="F1196" s="411"/>
      <c r="G1196" s="114"/>
      <c r="H1196" s="268"/>
      <c r="I1196" s="100">
        <f t="shared" si="96"/>
        <v>0</v>
      </c>
      <c r="J1196" s="93"/>
      <c r="K1196" s="74"/>
      <c r="L1196" s="98"/>
    </row>
    <row r="1197" spans="1:12" x14ac:dyDescent="0.4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27"/>
      <c r="F1197" s="411"/>
      <c r="G1197" s="114"/>
      <c r="H1197" s="268"/>
      <c r="I1197" s="100">
        <f t="shared" si="96"/>
        <v>0</v>
      </c>
      <c r="J1197" s="93"/>
      <c r="K1197" s="74"/>
      <c r="L1197" s="98"/>
    </row>
    <row r="1198" spans="1:12" x14ac:dyDescent="0.4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27"/>
      <c r="F1198" s="411"/>
      <c r="G1198" s="114"/>
      <c r="H1198" s="268"/>
      <c r="I1198" s="100">
        <f t="shared" si="96"/>
        <v>0</v>
      </c>
      <c r="J1198" s="93"/>
      <c r="K1198" s="74"/>
      <c r="L1198" s="98"/>
    </row>
    <row r="1199" spans="1:12" x14ac:dyDescent="0.4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27"/>
      <c r="F1199" s="411"/>
      <c r="G1199" s="114"/>
      <c r="H1199" s="268"/>
      <c r="I1199" s="100">
        <f t="shared" si="96"/>
        <v>0</v>
      </c>
      <c r="J1199" s="93"/>
      <c r="K1199" s="74"/>
      <c r="L1199" s="98"/>
    </row>
    <row r="1200" spans="1:12" x14ac:dyDescent="0.4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27"/>
      <c r="F1200" s="411"/>
      <c r="G1200" s="114"/>
      <c r="H1200" s="268"/>
      <c r="I1200" s="100">
        <f t="shared" si="96"/>
        <v>0</v>
      </c>
      <c r="J1200" s="93"/>
      <c r="K1200" s="74"/>
      <c r="L1200" s="98"/>
    </row>
    <row r="1201" spans="1:12" x14ac:dyDescent="0.4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27"/>
      <c r="F1201" s="411"/>
      <c r="G1201" s="114"/>
      <c r="H1201" s="268"/>
      <c r="I1201" s="100">
        <f t="shared" si="96"/>
        <v>0</v>
      </c>
      <c r="J1201" s="93"/>
      <c r="K1201" s="74"/>
      <c r="L1201" s="98"/>
    </row>
    <row r="1202" spans="1:12" x14ac:dyDescent="0.4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27"/>
      <c r="F1202" s="411"/>
      <c r="G1202" s="114"/>
      <c r="H1202" s="268"/>
      <c r="I1202" s="100">
        <f t="shared" si="96"/>
        <v>0</v>
      </c>
      <c r="J1202" s="93"/>
      <c r="K1202" s="74"/>
      <c r="L1202" s="98"/>
    </row>
    <row r="1203" spans="1:12" x14ac:dyDescent="0.4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27"/>
      <c r="F1203" s="411"/>
      <c r="G1203" s="114"/>
      <c r="H1203" s="268"/>
      <c r="I1203" s="100">
        <f t="shared" si="96"/>
        <v>0</v>
      </c>
      <c r="J1203" s="93"/>
      <c r="K1203" s="74"/>
      <c r="L1203" s="98"/>
    </row>
    <row r="1204" spans="1:12" x14ac:dyDescent="0.4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27"/>
      <c r="F1204" s="411"/>
      <c r="G1204" s="114"/>
      <c r="H1204" s="268"/>
      <c r="I1204" s="100">
        <f t="shared" si="96"/>
        <v>0</v>
      </c>
      <c r="J1204" s="93"/>
      <c r="K1204" s="74"/>
      <c r="L1204" s="98"/>
    </row>
    <row r="1205" spans="1:12" x14ac:dyDescent="0.4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27"/>
      <c r="F1205" s="411"/>
      <c r="G1205" s="114"/>
      <c r="H1205" s="268"/>
      <c r="I1205" s="100">
        <f t="shared" si="96"/>
        <v>0</v>
      </c>
      <c r="J1205" s="93"/>
      <c r="K1205" s="74"/>
      <c r="L1205" s="98"/>
    </row>
    <row r="1206" spans="1:12" x14ac:dyDescent="0.4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27"/>
      <c r="F1206" s="411"/>
      <c r="G1206" s="114"/>
      <c r="H1206" s="268"/>
      <c r="I1206" s="100">
        <f t="shared" si="96"/>
        <v>0</v>
      </c>
      <c r="J1206" s="93"/>
      <c r="K1206" s="74"/>
      <c r="L1206" s="98"/>
    </row>
    <row r="1207" spans="1:12" x14ac:dyDescent="0.4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27"/>
      <c r="F1207" s="411"/>
      <c r="G1207" s="114"/>
      <c r="H1207" s="268"/>
      <c r="I1207" s="100">
        <f t="shared" si="96"/>
        <v>0</v>
      </c>
      <c r="J1207" s="93"/>
      <c r="K1207" s="74"/>
      <c r="L1207" s="98"/>
    </row>
    <row r="1208" spans="1:12" x14ac:dyDescent="0.4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27"/>
      <c r="F1208" s="411"/>
      <c r="G1208" s="114"/>
      <c r="H1208" s="268"/>
      <c r="I1208" s="100">
        <f t="shared" si="96"/>
        <v>0</v>
      </c>
      <c r="J1208" s="93"/>
      <c r="K1208" s="74"/>
      <c r="L1208" s="98"/>
    </row>
    <row r="1209" spans="1:12" x14ac:dyDescent="0.4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27"/>
      <c r="F1209" s="411"/>
      <c r="G1209" s="114"/>
      <c r="H1209" s="268"/>
      <c r="I1209" s="100">
        <f t="shared" si="96"/>
        <v>0</v>
      </c>
      <c r="J1209" s="93"/>
      <c r="K1209" s="74"/>
      <c r="L1209" s="98"/>
    </row>
    <row r="1210" spans="1:12" x14ac:dyDescent="0.4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27"/>
      <c r="F1210" s="411"/>
      <c r="G1210" s="114"/>
      <c r="H1210" s="268"/>
      <c r="I1210" s="100">
        <f t="shared" si="96"/>
        <v>0</v>
      </c>
      <c r="J1210" s="93"/>
      <c r="K1210" s="74"/>
      <c r="L1210" s="98"/>
    </row>
    <row r="1211" spans="1:12" x14ac:dyDescent="0.4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27"/>
      <c r="F1211" s="411"/>
      <c r="G1211" s="114"/>
      <c r="H1211" s="268"/>
      <c r="I1211" s="100">
        <f t="shared" si="96"/>
        <v>0</v>
      </c>
      <c r="J1211" s="93"/>
      <c r="K1211" s="74"/>
      <c r="L1211" s="98"/>
    </row>
    <row r="1212" spans="1:12" x14ac:dyDescent="0.4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27"/>
      <c r="F1212" s="411"/>
      <c r="G1212" s="114"/>
      <c r="H1212" s="268"/>
      <c r="I1212" s="100">
        <f t="shared" si="96"/>
        <v>0</v>
      </c>
      <c r="J1212" s="93"/>
      <c r="K1212" s="74"/>
      <c r="L1212" s="98"/>
    </row>
    <row r="1213" spans="1:12" x14ac:dyDescent="0.4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27"/>
      <c r="F1213" s="411"/>
      <c r="G1213" s="114"/>
      <c r="H1213" s="268"/>
      <c r="I1213" s="100">
        <f t="shared" si="96"/>
        <v>0</v>
      </c>
      <c r="J1213" s="93"/>
      <c r="K1213" s="74"/>
      <c r="L1213" s="98"/>
    </row>
    <row r="1214" spans="1:12" x14ac:dyDescent="0.4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27"/>
      <c r="F1214" s="411"/>
      <c r="G1214" s="114"/>
      <c r="H1214" s="268"/>
      <c r="I1214" s="100">
        <f t="shared" si="96"/>
        <v>0</v>
      </c>
      <c r="J1214" s="93"/>
      <c r="K1214" s="74"/>
      <c r="L1214" s="98"/>
    </row>
    <row r="1215" spans="1:12" x14ac:dyDescent="0.4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27"/>
      <c r="F1215" s="411"/>
      <c r="G1215" s="114"/>
      <c r="H1215" s="268"/>
      <c r="I1215" s="100">
        <f t="shared" si="96"/>
        <v>0</v>
      </c>
      <c r="J1215" s="93"/>
      <c r="K1215" s="74"/>
      <c r="L1215" s="98"/>
    </row>
    <row r="1216" spans="1:12" x14ac:dyDescent="0.4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27"/>
      <c r="F1216" s="411"/>
      <c r="G1216" s="114"/>
      <c r="H1216" s="268"/>
      <c r="I1216" s="100">
        <f t="shared" si="96"/>
        <v>0</v>
      </c>
      <c r="J1216" s="93"/>
      <c r="K1216" s="74"/>
      <c r="L1216" s="98"/>
    </row>
    <row r="1217" spans="1:12" x14ac:dyDescent="0.4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27"/>
      <c r="F1217" s="411"/>
      <c r="G1217" s="114"/>
      <c r="H1217" s="268"/>
      <c r="I1217" s="100">
        <f t="shared" si="96"/>
        <v>0</v>
      </c>
      <c r="J1217" s="93"/>
      <c r="K1217" s="74"/>
      <c r="L1217" s="98"/>
    </row>
    <row r="1218" spans="1:12" x14ac:dyDescent="0.4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27"/>
      <c r="F1218" s="411"/>
      <c r="G1218" s="114"/>
      <c r="H1218" s="268"/>
      <c r="I1218" s="100">
        <f t="shared" si="96"/>
        <v>0</v>
      </c>
      <c r="J1218" s="93"/>
      <c r="K1218" s="74"/>
      <c r="L1218" s="98"/>
    </row>
    <row r="1219" spans="1:12" x14ac:dyDescent="0.4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27"/>
      <c r="F1219" s="411"/>
      <c r="G1219" s="114"/>
      <c r="H1219" s="268"/>
      <c r="I1219" s="100">
        <f t="shared" si="96"/>
        <v>0</v>
      </c>
      <c r="J1219" s="93"/>
      <c r="K1219" s="74"/>
      <c r="L1219" s="98"/>
    </row>
    <row r="1220" spans="1:12" x14ac:dyDescent="0.4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27"/>
      <c r="F1220" s="411"/>
      <c r="G1220" s="114"/>
      <c r="H1220" s="268"/>
      <c r="I1220" s="100">
        <f t="shared" si="96"/>
        <v>0</v>
      </c>
      <c r="J1220" s="93"/>
      <c r="K1220" s="74"/>
      <c r="L1220" s="98"/>
    </row>
    <row r="1221" spans="1:12" x14ac:dyDescent="0.4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27"/>
      <c r="F1221" s="411"/>
      <c r="G1221" s="114"/>
      <c r="H1221" s="268"/>
      <c r="I1221" s="100">
        <f t="shared" si="96"/>
        <v>0</v>
      </c>
      <c r="J1221" s="93"/>
      <c r="K1221" s="74"/>
      <c r="L1221" s="98"/>
    </row>
    <row r="1222" spans="1:12" x14ac:dyDescent="0.4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27"/>
      <c r="F1222" s="411"/>
      <c r="G1222" s="114"/>
      <c r="H1222" s="268"/>
      <c r="I1222" s="100">
        <f t="shared" si="96"/>
        <v>0</v>
      </c>
      <c r="J1222" s="93"/>
      <c r="K1222" s="74"/>
      <c r="L1222" s="98"/>
    </row>
    <row r="1223" spans="1:12" x14ac:dyDescent="0.4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27"/>
      <c r="F1223" s="411"/>
      <c r="G1223" s="114"/>
      <c r="H1223" s="268"/>
      <c r="I1223" s="100">
        <f t="shared" si="96"/>
        <v>0</v>
      </c>
      <c r="J1223" s="93"/>
      <c r="K1223" s="74"/>
      <c r="L1223" s="98"/>
    </row>
    <row r="1224" spans="1:12" x14ac:dyDescent="0.4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27"/>
      <c r="F1224" s="411"/>
      <c r="G1224" s="114"/>
      <c r="H1224" s="268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 x14ac:dyDescent="0.4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27"/>
      <c r="F1225" s="411"/>
      <c r="G1225" s="114"/>
      <c r="H1225" s="268"/>
      <c r="I1225" s="100">
        <f t="shared" si="101"/>
        <v>0</v>
      </c>
      <c r="J1225" s="93"/>
      <c r="K1225" s="74"/>
      <c r="L1225" s="98"/>
    </row>
    <row r="1226" spans="1:12" x14ac:dyDescent="0.4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27"/>
      <c r="F1226" s="411"/>
      <c r="G1226" s="114"/>
      <c r="H1226" s="268"/>
      <c r="I1226" s="100">
        <f t="shared" si="101"/>
        <v>0</v>
      </c>
      <c r="J1226" s="93"/>
      <c r="K1226" s="74"/>
      <c r="L1226" s="98"/>
    </row>
    <row r="1227" spans="1:12" x14ac:dyDescent="0.4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27"/>
      <c r="F1227" s="411"/>
      <c r="G1227" s="114"/>
      <c r="H1227" s="268"/>
      <c r="I1227" s="100">
        <f t="shared" si="101"/>
        <v>0</v>
      </c>
      <c r="J1227" s="93"/>
      <c r="K1227" s="74"/>
      <c r="L1227" s="98"/>
    </row>
    <row r="1228" spans="1:12" x14ac:dyDescent="0.4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27"/>
      <c r="F1228" s="411"/>
      <c r="G1228" s="114"/>
      <c r="H1228" s="268"/>
      <c r="I1228" s="100">
        <f t="shared" si="101"/>
        <v>0</v>
      </c>
      <c r="J1228" s="93"/>
      <c r="K1228" s="74"/>
      <c r="L1228" s="98"/>
    </row>
    <row r="1229" spans="1:12" x14ac:dyDescent="0.4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27"/>
      <c r="F1229" s="411"/>
      <c r="G1229" s="114"/>
      <c r="H1229" s="268"/>
      <c r="I1229" s="100">
        <f t="shared" si="101"/>
        <v>0</v>
      </c>
      <c r="J1229" s="93"/>
      <c r="K1229" s="74"/>
      <c r="L1229" s="98"/>
    </row>
    <row r="1230" spans="1:12" x14ac:dyDescent="0.4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27"/>
      <c r="F1230" s="411"/>
      <c r="G1230" s="114"/>
      <c r="H1230" s="268"/>
      <c r="I1230" s="100">
        <f t="shared" si="101"/>
        <v>0</v>
      </c>
      <c r="J1230" s="93"/>
      <c r="K1230" s="74"/>
      <c r="L1230" s="98"/>
    </row>
    <row r="1231" spans="1:12" x14ac:dyDescent="0.4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27"/>
      <c r="F1231" s="411"/>
      <c r="G1231" s="114"/>
      <c r="H1231" s="268"/>
      <c r="I1231" s="100">
        <f t="shared" si="101"/>
        <v>0</v>
      </c>
      <c r="J1231" s="93"/>
      <c r="K1231" s="74"/>
      <c r="L1231" s="98"/>
    </row>
    <row r="1232" spans="1:12" x14ac:dyDescent="0.4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27"/>
      <c r="F1232" s="411"/>
      <c r="G1232" s="114"/>
      <c r="H1232" s="268"/>
      <c r="I1232" s="100">
        <f t="shared" si="101"/>
        <v>0</v>
      </c>
      <c r="J1232" s="93"/>
      <c r="K1232" s="74"/>
      <c r="L1232" s="98"/>
    </row>
    <row r="1233" spans="1:12" x14ac:dyDescent="0.4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27"/>
      <c r="F1233" s="411"/>
      <c r="G1233" s="114"/>
      <c r="H1233" s="268"/>
      <c r="I1233" s="100">
        <f t="shared" si="101"/>
        <v>0</v>
      </c>
      <c r="J1233" s="93"/>
      <c r="K1233" s="74"/>
      <c r="L1233" s="98"/>
    </row>
    <row r="1234" spans="1:12" x14ac:dyDescent="0.4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27"/>
      <c r="F1234" s="411"/>
      <c r="G1234" s="114"/>
      <c r="H1234" s="268"/>
      <c r="I1234" s="100">
        <f t="shared" si="101"/>
        <v>0</v>
      </c>
      <c r="J1234" s="93"/>
      <c r="K1234" s="74"/>
      <c r="L1234" s="98"/>
    </row>
    <row r="1235" spans="1:12" x14ac:dyDescent="0.4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27"/>
      <c r="F1235" s="411"/>
      <c r="G1235" s="114"/>
      <c r="H1235" s="268"/>
      <c r="I1235" s="100">
        <f t="shared" si="101"/>
        <v>0</v>
      </c>
      <c r="J1235" s="93"/>
      <c r="K1235" s="74"/>
      <c r="L1235" s="98"/>
    </row>
    <row r="1236" spans="1:12" x14ac:dyDescent="0.4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27"/>
      <c r="F1236" s="411"/>
      <c r="G1236" s="114"/>
      <c r="H1236" s="268"/>
      <c r="I1236" s="100">
        <f t="shared" si="101"/>
        <v>0</v>
      </c>
      <c r="J1236" s="93"/>
      <c r="K1236" s="74"/>
      <c r="L1236" s="98"/>
    </row>
    <row r="1237" spans="1:12" x14ac:dyDescent="0.4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27"/>
      <c r="F1237" s="411"/>
      <c r="G1237" s="114"/>
      <c r="H1237" s="268"/>
      <c r="I1237" s="100">
        <f t="shared" si="101"/>
        <v>0</v>
      </c>
      <c r="J1237" s="93"/>
      <c r="K1237" s="74"/>
      <c r="L1237" s="98"/>
    </row>
    <row r="1238" spans="1:12" x14ac:dyDescent="0.4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27"/>
      <c r="F1238" s="411"/>
      <c r="G1238" s="114"/>
      <c r="H1238" s="268"/>
      <c r="I1238" s="100">
        <f t="shared" si="101"/>
        <v>0</v>
      </c>
      <c r="J1238" s="93"/>
      <c r="K1238" s="74"/>
      <c r="L1238" s="98"/>
    </row>
    <row r="1239" spans="1:12" x14ac:dyDescent="0.4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27"/>
      <c r="F1239" s="411"/>
      <c r="G1239" s="114"/>
      <c r="H1239" s="268"/>
      <c r="I1239" s="100">
        <f t="shared" si="101"/>
        <v>0</v>
      </c>
      <c r="J1239" s="93"/>
      <c r="K1239" s="74"/>
      <c r="L1239" s="98"/>
    </row>
    <row r="1240" spans="1:12" x14ac:dyDescent="0.4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27"/>
      <c r="F1240" s="411"/>
      <c r="G1240" s="114"/>
      <c r="H1240" s="268"/>
      <c r="I1240" s="100">
        <f t="shared" si="101"/>
        <v>0</v>
      </c>
      <c r="J1240" s="93"/>
      <c r="K1240" s="74"/>
      <c r="L1240" s="98"/>
    </row>
    <row r="1241" spans="1:12" x14ac:dyDescent="0.4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27"/>
      <c r="F1241" s="411"/>
      <c r="G1241" s="114"/>
      <c r="H1241" s="268"/>
      <c r="I1241" s="100">
        <f t="shared" si="101"/>
        <v>0</v>
      </c>
      <c r="J1241" s="93"/>
      <c r="K1241" s="74"/>
      <c r="L1241" s="98"/>
    </row>
    <row r="1242" spans="1:12" x14ac:dyDescent="0.4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27"/>
      <c r="F1242" s="411"/>
      <c r="G1242" s="114"/>
      <c r="H1242" s="268"/>
      <c r="I1242" s="100">
        <f t="shared" si="101"/>
        <v>0</v>
      </c>
      <c r="J1242" s="93"/>
      <c r="K1242" s="74"/>
      <c r="L1242" s="98"/>
    </row>
    <row r="1243" spans="1:12" x14ac:dyDescent="0.4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27"/>
      <c r="F1243" s="411"/>
      <c r="G1243" s="114"/>
      <c r="H1243" s="268"/>
      <c r="I1243" s="100">
        <f t="shared" si="101"/>
        <v>0</v>
      </c>
      <c r="J1243" s="93"/>
      <c r="K1243" s="74"/>
      <c r="L1243" s="98"/>
    </row>
    <row r="1244" spans="1:12" x14ac:dyDescent="0.4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27"/>
      <c r="F1244" s="411"/>
      <c r="G1244" s="114"/>
      <c r="H1244" s="268"/>
      <c r="I1244" s="100">
        <f t="shared" si="101"/>
        <v>0</v>
      </c>
      <c r="J1244" s="93"/>
      <c r="K1244" s="74"/>
      <c r="L1244" s="98"/>
    </row>
    <row r="1245" spans="1:12" x14ac:dyDescent="0.4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27"/>
      <c r="F1245" s="411"/>
      <c r="G1245" s="114"/>
      <c r="H1245" s="268"/>
      <c r="I1245" s="100">
        <f t="shared" si="101"/>
        <v>0</v>
      </c>
      <c r="J1245" s="93"/>
      <c r="K1245" s="74"/>
      <c r="L1245" s="98"/>
    </row>
    <row r="1246" spans="1:12" x14ac:dyDescent="0.4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27"/>
      <c r="F1246" s="411"/>
      <c r="G1246" s="114"/>
      <c r="H1246" s="268"/>
      <c r="I1246" s="100">
        <f t="shared" si="101"/>
        <v>0</v>
      </c>
      <c r="J1246" s="93"/>
      <c r="K1246" s="74"/>
      <c r="L1246" s="98"/>
    </row>
    <row r="1247" spans="1:12" x14ac:dyDescent="0.4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27"/>
      <c r="F1247" s="411"/>
      <c r="G1247" s="114"/>
      <c r="H1247" s="268"/>
      <c r="I1247" s="100">
        <f t="shared" si="101"/>
        <v>0</v>
      </c>
      <c r="J1247" s="93"/>
      <c r="K1247" s="74"/>
      <c r="L1247" s="98"/>
    </row>
    <row r="1248" spans="1:12" x14ac:dyDescent="0.4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27"/>
      <c r="F1248" s="411"/>
      <c r="G1248" s="114"/>
      <c r="H1248" s="268"/>
      <c r="I1248" s="100">
        <f t="shared" si="101"/>
        <v>0</v>
      </c>
      <c r="J1248" s="93"/>
      <c r="K1248" s="74"/>
      <c r="L1248" s="98"/>
    </row>
    <row r="1249" spans="1:12" x14ac:dyDescent="0.4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27"/>
      <c r="F1249" s="411"/>
      <c r="G1249" s="114"/>
      <c r="H1249" s="268"/>
      <c r="I1249" s="100">
        <f t="shared" si="101"/>
        <v>0</v>
      </c>
      <c r="J1249" s="93"/>
      <c r="K1249" s="74"/>
      <c r="L1249" s="98"/>
    </row>
    <row r="1250" spans="1:12" x14ac:dyDescent="0.4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27"/>
      <c r="F1250" s="411"/>
      <c r="G1250" s="114"/>
      <c r="H1250" s="268"/>
      <c r="I1250" s="100">
        <f t="shared" si="101"/>
        <v>0</v>
      </c>
      <c r="J1250" s="93"/>
      <c r="K1250" s="74"/>
      <c r="L1250" s="98"/>
    </row>
    <row r="1251" spans="1:12" x14ac:dyDescent="0.4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27"/>
      <c r="F1251" s="411"/>
      <c r="G1251" s="114"/>
      <c r="H1251" s="268"/>
      <c r="I1251" s="100">
        <f t="shared" si="101"/>
        <v>0</v>
      </c>
      <c r="J1251" s="93"/>
      <c r="K1251" s="74"/>
      <c r="L1251" s="98"/>
    </row>
    <row r="1252" spans="1:12" x14ac:dyDescent="0.4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27"/>
      <c r="F1252" s="411"/>
      <c r="G1252" s="114"/>
      <c r="H1252" s="268"/>
      <c r="I1252" s="100">
        <f t="shared" si="101"/>
        <v>0</v>
      </c>
      <c r="J1252" s="93"/>
      <c r="K1252" s="74"/>
      <c r="L1252" s="98"/>
    </row>
    <row r="1253" spans="1:12" x14ac:dyDescent="0.4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27"/>
      <c r="F1253" s="411"/>
      <c r="G1253" s="114"/>
      <c r="H1253" s="268"/>
      <c r="I1253" s="100">
        <f t="shared" si="101"/>
        <v>0</v>
      </c>
      <c r="J1253" s="93"/>
      <c r="K1253" s="74"/>
      <c r="L1253" s="98"/>
    </row>
    <row r="1254" spans="1:12" x14ac:dyDescent="0.4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27"/>
      <c r="F1254" s="411"/>
      <c r="G1254" s="114"/>
      <c r="H1254" s="268"/>
      <c r="I1254" s="100">
        <f t="shared" si="101"/>
        <v>0</v>
      </c>
      <c r="J1254" s="93"/>
      <c r="K1254" s="74"/>
      <c r="L1254" s="98"/>
    </row>
    <row r="1255" spans="1:12" x14ac:dyDescent="0.4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27"/>
      <c r="F1255" s="411"/>
      <c r="G1255" s="114"/>
      <c r="H1255" s="268"/>
      <c r="I1255" s="100">
        <f t="shared" si="101"/>
        <v>0</v>
      </c>
      <c r="J1255" s="93"/>
      <c r="K1255" s="74"/>
      <c r="L1255" s="98"/>
    </row>
    <row r="1256" spans="1:12" x14ac:dyDescent="0.4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27"/>
      <c r="F1256" s="411"/>
      <c r="G1256" s="114"/>
      <c r="H1256" s="268"/>
      <c r="I1256" s="100">
        <f t="shared" si="101"/>
        <v>0</v>
      </c>
      <c r="J1256" s="93"/>
      <c r="K1256" s="74"/>
      <c r="L1256" s="98"/>
    </row>
    <row r="1257" spans="1:12" x14ac:dyDescent="0.4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27"/>
      <c r="F1257" s="411"/>
      <c r="G1257" s="114"/>
      <c r="H1257" s="268"/>
      <c r="I1257" s="100">
        <f t="shared" si="101"/>
        <v>0</v>
      </c>
      <c r="J1257" s="93"/>
      <c r="K1257" s="74"/>
      <c r="L1257" s="98"/>
    </row>
    <row r="1258" spans="1:12" x14ac:dyDescent="0.4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27"/>
      <c r="F1258" s="411"/>
      <c r="G1258" s="114"/>
      <c r="H1258" s="268"/>
      <c r="I1258" s="100">
        <f t="shared" si="101"/>
        <v>0</v>
      </c>
      <c r="J1258" s="93"/>
      <c r="K1258" s="74"/>
      <c r="L1258" s="98"/>
    </row>
    <row r="1259" spans="1:12" x14ac:dyDescent="0.4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27"/>
      <c r="F1259" s="411"/>
      <c r="G1259" s="114"/>
      <c r="H1259" s="268"/>
      <c r="I1259" s="100">
        <f t="shared" si="101"/>
        <v>0</v>
      </c>
      <c r="J1259" s="93"/>
      <c r="K1259" s="74"/>
      <c r="L1259" s="98"/>
    </row>
    <row r="1260" spans="1:12" x14ac:dyDescent="0.4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27"/>
      <c r="F1260" s="411"/>
      <c r="G1260" s="114"/>
      <c r="H1260" s="268"/>
      <c r="I1260" s="100">
        <f t="shared" si="101"/>
        <v>0</v>
      </c>
      <c r="J1260" s="93"/>
      <c r="K1260" s="74"/>
      <c r="L1260" s="98"/>
    </row>
    <row r="1261" spans="1:12" x14ac:dyDescent="0.4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27"/>
      <c r="F1261" s="411"/>
      <c r="G1261" s="114"/>
      <c r="H1261" s="268"/>
      <c r="I1261" s="100">
        <f t="shared" si="101"/>
        <v>0</v>
      </c>
      <c r="J1261" s="93"/>
      <c r="K1261" s="74"/>
      <c r="L1261" s="98"/>
    </row>
    <row r="1262" spans="1:12" x14ac:dyDescent="0.4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27"/>
      <c r="F1262" s="411"/>
      <c r="G1262" s="114"/>
      <c r="H1262" s="268"/>
      <c r="I1262" s="100">
        <f t="shared" si="101"/>
        <v>0</v>
      </c>
      <c r="J1262" s="93"/>
      <c r="K1262" s="74"/>
      <c r="L1262" s="98"/>
    </row>
    <row r="1263" spans="1:12" x14ac:dyDescent="0.4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27"/>
      <c r="F1263" s="411"/>
      <c r="G1263" s="114"/>
      <c r="H1263" s="268"/>
      <c r="I1263" s="100">
        <f t="shared" si="101"/>
        <v>0</v>
      </c>
      <c r="J1263" s="93"/>
      <c r="K1263" s="74"/>
      <c r="L1263" s="98"/>
    </row>
    <row r="1264" spans="1:12" x14ac:dyDescent="0.4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27"/>
      <c r="F1264" s="411"/>
      <c r="G1264" s="114"/>
      <c r="H1264" s="268"/>
      <c r="I1264" s="100">
        <f t="shared" si="101"/>
        <v>0</v>
      </c>
      <c r="J1264" s="93"/>
      <c r="K1264" s="74"/>
      <c r="L1264" s="98"/>
    </row>
    <row r="1265" spans="1:12" x14ac:dyDescent="0.4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27"/>
      <c r="F1265" s="411"/>
      <c r="G1265" s="114"/>
      <c r="H1265" s="268"/>
      <c r="I1265" s="100">
        <f t="shared" si="101"/>
        <v>0</v>
      </c>
      <c r="J1265" s="93"/>
      <c r="K1265" s="74"/>
      <c r="L1265" s="98"/>
    </row>
    <row r="1266" spans="1:12" x14ac:dyDescent="0.4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27"/>
      <c r="F1266" s="411"/>
      <c r="G1266" s="114"/>
      <c r="H1266" s="268"/>
      <c r="I1266" s="100">
        <f t="shared" si="101"/>
        <v>0</v>
      </c>
      <c r="J1266" s="93"/>
      <c r="K1266" s="74"/>
      <c r="L1266" s="98"/>
    </row>
    <row r="1267" spans="1:12" x14ac:dyDescent="0.4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27"/>
      <c r="F1267" s="411"/>
      <c r="G1267" s="114"/>
      <c r="H1267" s="268"/>
      <c r="I1267" s="100">
        <f t="shared" si="101"/>
        <v>0</v>
      </c>
      <c r="J1267" s="93"/>
      <c r="K1267" s="74"/>
      <c r="L1267" s="98"/>
    </row>
    <row r="1268" spans="1:12" x14ac:dyDescent="0.4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27"/>
      <c r="F1268" s="411"/>
      <c r="G1268" s="114"/>
      <c r="H1268" s="268"/>
      <c r="I1268" s="100">
        <f t="shared" si="101"/>
        <v>0</v>
      </c>
      <c r="J1268" s="93"/>
      <c r="K1268" s="74"/>
      <c r="L1268" s="98"/>
    </row>
    <row r="1269" spans="1:12" x14ac:dyDescent="0.4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27"/>
      <c r="F1269" s="411"/>
      <c r="G1269" s="114"/>
      <c r="H1269" s="268"/>
      <c r="I1269" s="100">
        <f t="shared" si="101"/>
        <v>0</v>
      </c>
      <c r="J1269" s="93"/>
      <c r="K1269" s="74"/>
      <c r="L1269" s="98"/>
    </row>
    <row r="1270" spans="1:12" x14ac:dyDescent="0.4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27"/>
      <c r="F1270" s="411"/>
      <c r="G1270" s="114"/>
      <c r="H1270" s="268"/>
      <c r="I1270" s="100">
        <f t="shared" si="101"/>
        <v>0</v>
      </c>
      <c r="J1270" s="93"/>
      <c r="K1270" s="74"/>
      <c r="L1270" s="98"/>
    </row>
    <row r="1271" spans="1:12" x14ac:dyDescent="0.4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27"/>
      <c r="F1271" s="411"/>
      <c r="G1271" s="114"/>
      <c r="H1271" s="268"/>
      <c r="I1271" s="100">
        <f t="shared" si="101"/>
        <v>0</v>
      </c>
      <c r="J1271" s="93"/>
      <c r="K1271" s="74"/>
      <c r="L1271" s="98"/>
    </row>
    <row r="1272" spans="1:12" x14ac:dyDescent="0.4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27"/>
      <c r="F1272" s="411"/>
      <c r="G1272" s="114"/>
      <c r="H1272" s="268"/>
      <c r="I1272" s="100">
        <f t="shared" si="101"/>
        <v>0</v>
      </c>
      <c r="J1272" s="93"/>
      <c r="K1272" s="74"/>
      <c r="L1272" s="98"/>
    </row>
    <row r="1273" spans="1:12" x14ac:dyDescent="0.4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27"/>
      <c r="F1273" s="411"/>
      <c r="G1273" s="114"/>
      <c r="H1273" s="268"/>
      <c r="I1273" s="100">
        <f t="shared" si="101"/>
        <v>0</v>
      </c>
      <c r="J1273" s="93"/>
      <c r="K1273" s="74"/>
      <c r="L1273" s="98"/>
    </row>
    <row r="1274" spans="1:12" x14ac:dyDescent="0.4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27"/>
      <c r="F1274" s="411"/>
      <c r="G1274" s="114"/>
      <c r="H1274" s="268"/>
      <c r="I1274" s="100">
        <f t="shared" si="101"/>
        <v>0</v>
      </c>
      <c r="J1274" s="93"/>
      <c r="K1274" s="74"/>
      <c r="L1274" s="98"/>
    </row>
    <row r="1275" spans="1:12" x14ac:dyDescent="0.4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27"/>
      <c r="F1275" s="411"/>
      <c r="G1275" s="114"/>
      <c r="H1275" s="268"/>
      <c r="I1275" s="100">
        <f t="shared" si="101"/>
        <v>0</v>
      </c>
      <c r="J1275" s="93"/>
      <c r="K1275" s="74"/>
      <c r="L1275" s="98"/>
    </row>
    <row r="1276" spans="1:12" x14ac:dyDescent="0.4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27"/>
      <c r="F1276" s="411"/>
      <c r="G1276" s="114"/>
      <c r="H1276" s="268"/>
      <c r="I1276" s="100">
        <f t="shared" si="101"/>
        <v>0</v>
      </c>
      <c r="J1276" s="93"/>
      <c r="K1276" s="74"/>
      <c r="L1276" s="98"/>
    </row>
    <row r="1277" spans="1:12" x14ac:dyDescent="0.4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27"/>
      <c r="F1277" s="411"/>
      <c r="G1277" s="114"/>
      <c r="H1277" s="268"/>
      <c r="I1277" s="100">
        <f t="shared" si="101"/>
        <v>0</v>
      </c>
      <c r="J1277" s="93"/>
      <c r="K1277" s="74"/>
      <c r="L1277" s="98"/>
    </row>
    <row r="1278" spans="1:12" x14ac:dyDescent="0.4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27"/>
      <c r="F1278" s="411"/>
      <c r="G1278" s="114"/>
      <c r="H1278" s="268"/>
      <c r="I1278" s="100">
        <f t="shared" si="101"/>
        <v>0</v>
      </c>
      <c r="J1278" s="93"/>
      <c r="K1278" s="74"/>
      <c r="L1278" s="98"/>
    </row>
    <row r="1279" spans="1:12" x14ac:dyDescent="0.4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27"/>
      <c r="F1279" s="411"/>
      <c r="G1279" s="114"/>
      <c r="H1279" s="268"/>
      <c r="I1279" s="100">
        <f t="shared" si="101"/>
        <v>0</v>
      </c>
      <c r="J1279" s="93"/>
      <c r="K1279" s="74"/>
      <c r="L1279" s="98"/>
    </row>
    <row r="1280" spans="1:12" x14ac:dyDescent="0.4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27"/>
      <c r="F1280" s="411"/>
      <c r="G1280" s="114"/>
      <c r="H1280" s="268"/>
      <c r="I1280" s="100">
        <f t="shared" si="101"/>
        <v>0</v>
      </c>
      <c r="J1280" s="93"/>
      <c r="K1280" s="74"/>
      <c r="L1280" s="98"/>
    </row>
    <row r="1281" spans="1:12" x14ac:dyDescent="0.4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27"/>
      <c r="F1281" s="411"/>
      <c r="G1281" s="114"/>
      <c r="H1281" s="268"/>
      <c r="I1281" s="100">
        <f t="shared" si="101"/>
        <v>0</v>
      </c>
      <c r="J1281" s="93"/>
      <c r="K1281" s="74"/>
      <c r="L1281" s="98"/>
    </row>
    <row r="1282" spans="1:12" x14ac:dyDescent="0.4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27"/>
      <c r="F1282" s="411"/>
      <c r="G1282" s="114"/>
      <c r="H1282" s="268"/>
      <c r="I1282" s="100">
        <f t="shared" si="101"/>
        <v>0</v>
      </c>
      <c r="J1282" s="93"/>
      <c r="K1282" s="74"/>
      <c r="L1282" s="98"/>
    </row>
    <row r="1283" spans="1:12" x14ac:dyDescent="0.4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27"/>
      <c r="F1283" s="411"/>
      <c r="G1283" s="114"/>
      <c r="H1283" s="268"/>
      <c r="I1283" s="100">
        <f t="shared" si="101"/>
        <v>0</v>
      </c>
      <c r="J1283" s="93"/>
      <c r="K1283" s="74"/>
      <c r="L1283" s="98"/>
    </row>
    <row r="1284" spans="1:12" x14ac:dyDescent="0.4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27"/>
      <c r="F1284" s="411"/>
      <c r="G1284" s="114"/>
      <c r="H1284" s="268"/>
      <c r="I1284" s="100">
        <f t="shared" si="101"/>
        <v>0</v>
      </c>
      <c r="J1284" s="93"/>
      <c r="K1284" s="74"/>
      <c r="L1284" s="98"/>
    </row>
    <row r="1285" spans="1:12" x14ac:dyDescent="0.4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27"/>
      <c r="F1285" s="411"/>
      <c r="G1285" s="114"/>
      <c r="H1285" s="268"/>
      <c r="I1285" s="100">
        <f t="shared" si="101"/>
        <v>0</v>
      </c>
      <c r="J1285" s="93"/>
      <c r="K1285" s="74"/>
      <c r="L1285" s="98"/>
    </row>
    <row r="1286" spans="1:12" x14ac:dyDescent="0.4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27"/>
      <c r="F1286" s="411"/>
      <c r="G1286" s="114"/>
      <c r="H1286" s="268"/>
      <c r="I1286" s="100">
        <f t="shared" si="101"/>
        <v>0</v>
      </c>
      <c r="J1286" s="93"/>
      <c r="K1286" s="74"/>
      <c r="L1286" s="98"/>
    </row>
    <row r="1287" spans="1:12" x14ac:dyDescent="0.4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27"/>
      <c r="F1287" s="411"/>
      <c r="G1287" s="114"/>
      <c r="H1287" s="268"/>
      <c r="I1287" s="100">
        <f t="shared" si="101"/>
        <v>0</v>
      </c>
      <c r="J1287" s="93"/>
      <c r="K1287" s="74"/>
      <c r="L1287" s="98"/>
    </row>
    <row r="1288" spans="1:12" x14ac:dyDescent="0.4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27"/>
      <c r="F1288" s="411"/>
      <c r="G1288" s="114"/>
      <c r="H1288" s="268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 x14ac:dyDescent="0.4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27"/>
      <c r="F1289" s="411"/>
      <c r="G1289" s="114"/>
      <c r="H1289" s="268"/>
      <c r="I1289" s="100">
        <f t="shared" si="106"/>
        <v>0</v>
      </c>
      <c r="J1289" s="93"/>
      <c r="K1289" s="74"/>
      <c r="L1289" s="98"/>
    </row>
    <row r="1290" spans="1:12" x14ac:dyDescent="0.4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27"/>
      <c r="F1290" s="411"/>
      <c r="G1290" s="114"/>
      <c r="H1290" s="268"/>
      <c r="I1290" s="100">
        <f t="shared" si="106"/>
        <v>0</v>
      </c>
      <c r="J1290" s="93"/>
      <c r="K1290" s="74"/>
      <c r="L1290" s="98"/>
    </row>
    <row r="1291" spans="1:12" x14ac:dyDescent="0.4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27"/>
      <c r="F1291" s="411"/>
      <c r="G1291" s="114"/>
      <c r="H1291" s="268"/>
      <c r="I1291" s="100">
        <f t="shared" si="106"/>
        <v>0</v>
      </c>
      <c r="J1291" s="93"/>
      <c r="K1291" s="74"/>
      <c r="L1291" s="98"/>
    </row>
    <row r="1292" spans="1:12" x14ac:dyDescent="0.4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27"/>
      <c r="F1292" s="411"/>
      <c r="G1292" s="114"/>
      <c r="H1292" s="268"/>
      <c r="I1292" s="100">
        <f t="shared" si="106"/>
        <v>0</v>
      </c>
      <c r="J1292" s="93"/>
      <c r="K1292" s="74"/>
      <c r="L1292" s="98"/>
    </row>
    <row r="1293" spans="1:12" x14ac:dyDescent="0.4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27"/>
      <c r="F1293" s="411"/>
      <c r="G1293" s="114"/>
      <c r="H1293" s="268"/>
      <c r="I1293" s="100">
        <f t="shared" si="106"/>
        <v>0</v>
      </c>
      <c r="J1293" s="93"/>
      <c r="K1293" s="74"/>
      <c r="L1293" s="98"/>
    </row>
    <row r="1294" spans="1:12" x14ac:dyDescent="0.4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27"/>
      <c r="F1294" s="411"/>
      <c r="G1294" s="114"/>
      <c r="H1294" s="268"/>
      <c r="I1294" s="100">
        <f t="shared" si="106"/>
        <v>0</v>
      </c>
      <c r="J1294" s="93"/>
      <c r="K1294" s="74"/>
      <c r="L1294" s="98"/>
    </row>
    <row r="1295" spans="1:12" x14ac:dyDescent="0.4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27"/>
      <c r="F1295" s="411"/>
      <c r="G1295" s="114"/>
      <c r="H1295" s="268"/>
      <c r="I1295" s="100">
        <f t="shared" si="106"/>
        <v>0</v>
      </c>
      <c r="J1295" s="93"/>
      <c r="K1295" s="74"/>
      <c r="L1295" s="98"/>
    </row>
    <row r="1296" spans="1:12" x14ac:dyDescent="0.4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27"/>
      <c r="F1296" s="411"/>
      <c r="G1296" s="114"/>
      <c r="H1296" s="268"/>
      <c r="I1296" s="100">
        <f t="shared" si="106"/>
        <v>0</v>
      </c>
      <c r="J1296" s="93"/>
      <c r="K1296" s="74"/>
      <c r="L1296" s="98"/>
    </row>
    <row r="1297" spans="1:12" x14ac:dyDescent="0.4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27"/>
      <c r="F1297" s="411"/>
      <c r="G1297" s="114"/>
      <c r="H1297" s="268"/>
      <c r="I1297" s="100">
        <f t="shared" si="106"/>
        <v>0</v>
      </c>
      <c r="J1297" s="93"/>
      <c r="K1297" s="74"/>
      <c r="L1297" s="98"/>
    </row>
    <row r="1298" spans="1:12" x14ac:dyDescent="0.4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27"/>
      <c r="F1298" s="411"/>
      <c r="G1298" s="114"/>
      <c r="H1298" s="268"/>
      <c r="I1298" s="100">
        <f t="shared" si="106"/>
        <v>0</v>
      </c>
      <c r="J1298" s="93"/>
      <c r="K1298" s="74"/>
      <c r="L1298" s="98"/>
    </row>
    <row r="1299" spans="1:12" x14ac:dyDescent="0.4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27"/>
      <c r="F1299" s="411"/>
      <c r="G1299" s="114"/>
      <c r="H1299" s="268"/>
      <c r="I1299" s="100">
        <f t="shared" si="106"/>
        <v>0</v>
      </c>
      <c r="J1299" s="93"/>
      <c r="K1299" s="74"/>
      <c r="L1299" s="98"/>
    </row>
    <row r="1300" spans="1:12" x14ac:dyDescent="0.4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27"/>
      <c r="F1300" s="411"/>
      <c r="G1300" s="114"/>
      <c r="H1300" s="268"/>
      <c r="I1300" s="100">
        <f t="shared" si="106"/>
        <v>0</v>
      </c>
      <c r="J1300" s="93"/>
      <c r="K1300" s="74"/>
      <c r="L1300" s="98"/>
    </row>
    <row r="1301" spans="1:12" x14ac:dyDescent="0.4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27"/>
      <c r="F1301" s="411"/>
      <c r="G1301" s="114"/>
      <c r="H1301" s="268"/>
      <c r="I1301" s="100">
        <f t="shared" si="106"/>
        <v>0</v>
      </c>
      <c r="J1301" s="93"/>
      <c r="K1301" s="74"/>
      <c r="L1301" s="98"/>
    </row>
    <row r="1302" spans="1:12" x14ac:dyDescent="0.4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27"/>
      <c r="F1302" s="411"/>
      <c r="G1302" s="114"/>
      <c r="H1302" s="268"/>
      <c r="I1302" s="100">
        <f t="shared" si="106"/>
        <v>0</v>
      </c>
      <c r="J1302" s="93"/>
      <c r="K1302" s="74"/>
      <c r="L1302" s="98"/>
    </row>
    <row r="1303" spans="1:12" x14ac:dyDescent="0.4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27"/>
      <c r="F1303" s="411"/>
      <c r="G1303" s="114"/>
      <c r="H1303" s="268"/>
      <c r="I1303" s="100">
        <f t="shared" si="106"/>
        <v>0</v>
      </c>
      <c r="J1303" s="93"/>
      <c r="K1303" s="74"/>
      <c r="L1303" s="98"/>
    </row>
    <row r="1304" spans="1:12" x14ac:dyDescent="0.4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27"/>
      <c r="F1304" s="411"/>
      <c r="G1304" s="114"/>
      <c r="H1304" s="268"/>
      <c r="I1304" s="100">
        <f t="shared" si="106"/>
        <v>0</v>
      </c>
      <c r="J1304" s="93"/>
      <c r="K1304" s="74"/>
      <c r="L1304" s="98"/>
    </row>
    <row r="1305" spans="1:12" x14ac:dyDescent="0.4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27"/>
      <c r="F1305" s="411"/>
      <c r="G1305" s="114"/>
      <c r="H1305" s="268"/>
      <c r="I1305" s="100">
        <f t="shared" si="106"/>
        <v>0</v>
      </c>
      <c r="J1305" s="93"/>
      <c r="K1305" s="74"/>
      <c r="L1305" s="98"/>
    </row>
    <row r="1306" spans="1:12" x14ac:dyDescent="0.4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27"/>
      <c r="F1306" s="411"/>
      <c r="G1306" s="114"/>
      <c r="H1306" s="268"/>
      <c r="I1306" s="100">
        <f t="shared" si="106"/>
        <v>0</v>
      </c>
      <c r="J1306" s="93"/>
      <c r="K1306" s="74"/>
      <c r="L1306" s="98"/>
    </row>
    <row r="1307" spans="1:12" x14ac:dyDescent="0.4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27"/>
      <c r="F1307" s="411"/>
      <c r="G1307" s="114"/>
      <c r="H1307" s="268"/>
      <c r="I1307" s="100">
        <f t="shared" si="106"/>
        <v>0</v>
      </c>
      <c r="J1307" s="93"/>
      <c r="K1307" s="74"/>
      <c r="L1307" s="98"/>
    </row>
    <row r="1308" spans="1:12" x14ac:dyDescent="0.4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27"/>
      <c r="F1308" s="411"/>
      <c r="G1308" s="114"/>
      <c r="H1308" s="268"/>
      <c r="I1308" s="100">
        <f t="shared" si="106"/>
        <v>0</v>
      </c>
      <c r="J1308" s="93"/>
      <c r="K1308" s="74"/>
      <c r="L1308" s="98"/>
    </row>
    <row r="1309" spans="1:12" x14ac:dyDescent="0.4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27"/>
      <c r="F1309" s="411"/>
      <c r="G1309" s="114"/>
      <c r="H1309" s="268"/>
      <c r="I1309" s="100">
        <f t="shared" si="106"/>
        <v>0</v>
      </c>
      <c r="J1309" s="93"/>
      <c r="K1309" s="74"/>
      <c r="L1309" s="98"/>
    </row>
    <row r="1310" spans="1:12" x14ac:dyDescent="0.4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27"/>
      <c r="F1310" s="411"/>
      <c r="G1310" s="114"/>
      <c r="H1310" s="268"/>
      <c r="I1310" s="100">
        <f t="shared" si="106"/>
        <v>0</v>
      </c>
      <c r="J1310" s="93"/>
      <c r="K1310" s="74"/>
      <c r="L1310" s="98"/>
    </row>
    <row r="1311" spans="1:12" x14ac:dyDescent="0.4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27"/>
      <c r="F1311" s="411"/>
      <c r="G1311" s="114"/>
      <c r="H1311" s="268"/>
      <c r="I1311" s="100">
        <f t="shared" si="106"/>
        <v>0</v>
      </c>
      <c r="J1311" s="93"/>
      <c r="K1311" s="74"/>
      <c r="L1311" s="98"/>
    </row>
    <row r="1312" spans="1:12" x14ac:dyDescent="0.4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27"/>
      <c r="F1312" s="411"/>
      <c r="G1312" s="114"/>
      <c r="H1312" s="268"/>
      <c r="I1312" s="100">
        <f t="shared" si="106"/>
        <v>0</v>
      </c>
      <c r="J1312" s="93"/>
      <c r="K1312" s="74"/>
      <c r="L1312" s="98"/>
    </row>
    <row r="1313" spans="1:12" x14ac:dyDescent="0.4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27"/>
      <c r="F1313" s="411"/>
      <c r="G1313" s="114"/>
      <c r="H1313" s="268"/>
      <c r="I1313" s="100">
        <f t="shared" si="106"/>
        <v>0</v>
      </c>
      <c r="J1313" s="93"/>
      <c r="K1313" s="74"/>
      <c r="L1313" s="98"/>
    </row>
    <row r="1314" spans="1:12" x14ac:dyDescent="0.4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27"/>
      <c r="F1314" s="411"/>
      <c r="G1314" s="114"/>
      <c r="H1314" s="268"/>
      <c r="I1314" s="100">
        <f t="shared" si="106"/>
        <v>0</v>
      </c>
      <c r="J1314" s="93"/>
      <c r="K1314" s="74"/>
      <c r="L1314" s="98"/>
    </row>
    <row r="1315" spans="1:12" x14ac:dyDescent="0.4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27"/>
      <c r="F1315" s="411"/>
      <c r="G1315" s="114"/>
      <c r="H1315" s="268"/>
      <c r="I1315" s="100">
        <f t="shared" si="106"/>
        <v>0</v>
      </c>
      <c r="J1315" s="93"/>
      <c r="K1315" s="74"/>
      <c r="L1315" s="98"/>
    </row>
    <row r="1316" spans="1:12" x14ac:dyDescent="0.4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27"/>
      <c r="F1316" s="411"/>
      <c r="G1316" s="114"/>
      <c r="H1316" s="268"/>
      <c r="I1316" s="100">
        <f t="shared" si="106"/>
        <v>0</v>
      </c>
      <c r="J1316" s="93"/>
      <c r="K1316" s="74"/>
      <c r="L1316" s="98"/>
    </row>
    <row r="1317" spans="1:12" x14ac:dyDescent="0.4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27"/>
      <c r="F1317" s="411"/>
      <c r="G1317" s="114"/>
      <c r="H1317" s="268"/>
      <c r="I1317" s="100">
        <f t="shared" si="106"/>
        <v>0</v>
      </c>
      <c r="J1317" s="93"/>
      <c r="K1317" s="74"/>
      <c r="L1317" s="98"/>
    </row>
    <row r="1318" spans="1:12" x14ac:dyDescent="0.4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27"/>
      <c r="F1318" s="411"/>
      <c r="G1318" s="114"/>
      <c r="H1318" s="268"/>
      <c r="I1318" s="100">
        <f t="shared" si="106"/>
        <v>0</v>
      </c>
      <c r="J1318" s="93"/>
      <c r="K1318" s="74"/>
      <c r="L1318" s="98"/>
    </row>
    <row r="1319" spans="1:12" x14ac:dyDescent="0.4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27"/>
      <c r="F1319" s="411"/>
      <c r="G1319" s="114"/>
      <c r="H1319" s="268"/>
      <c r="I1319" s="100">
        <f t="shared" si="106"/>
        <v>0</v>
      </c>
      <c r="J1319" s="93"/>
      <c r="K1319" s="74"/>
      <c r="L1319" s="98"/>
    </row>
    <row r="1320" spans="1:12" x14ac:dyDescent="0.4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27"/>
      <c r="F1320" s="411"/>
      <c r="G1320" s="114"/>
      <c r="H1320" s="268"/>
      <c r="I1320" s="100">
        <f t="shared" si="106"/>
        <v>0</v>
      </c>
      <c r="J1320" s="93"/>
      <c r="K1320" s="74"/>
      <c r="L1320" s="98"/>
    </row>
    <row r="1321" spans="1:12" x14ac:dyDescent="0.4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27"/>
      <c r="F1321" s="411"/>
      <c r="G1321" s="114"/>
      <c r="H1321" s="268"/>
      <c r="I1321" s="100">
        <f t="shared" si="106"/>
        <v>0</v>
      </c>
      <c r="J1321" s="93"/>
      <c r="K1321" s="74"/>
      <c r="L1321" s="98"/>
    </row>
    <row r="1322" spans="1:12" x14ac:dyDescent="0.4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27"/>
      <c r="F1322" s="411"/>
      <c r="G1322" s="114"/>
      <c r="H1322" s="268"/>
      <c r="I1322" s="100">
        <f t="shared" si="106"/>
        <v>0</v>
      </c>
      <c r="J1322" s="93"/>
      <c r="K1322" s="74"/>
      <c r="L1322" s="98"/>
    </row>
    <row r="1323" spans="1:12" x14ac:dyDescent="0.4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27"/>
      <c r="F1323" s="411"/>
      <c r="G1323" s="114"/>
      <c r="H1323" s="268"/>
      <c r="I1323" s="100">
        <f t="shared" si="106"/>
        <v>0</v>
      </c>
      <c r="J1323" s="93"/>
      <c r="K1323" s="74"/>
      <c r="L1323" s="98"/>
    </row>
    <row r="1324" spans="1:12" x14ac:dyDescent="0.4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27"/>
      <c r="F1324" s="411"/>
      <c r="G1324" s="114"/>
      <c r="H1324" s="268"/>
      <c r="I1324" s="100">
        <f t="shared" si="106"/>
        <v>0</v>
      </c>
      <c r="J1324" s="93"/>
      <c r="K1324" s="74"/>
      <c r="L1324" s="98"/>
    </row>
    <row r="1325" spans="1:12" x14ac:dyDescent="0.4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27"/>
      <c r="F1325" s="411"/>
      <c r="G1325" s="114"/>
      <c r="H1325" s="268"/>
      <c r="I1325" s="100">
        <f t="shared" si="106"/>
        <v>0</v>
      </c>
      <c r="J1325" s="93"/>
      <c r="K1325" s="74"/>
      <c r="L1325" s="98"/>
    </row>
    <row r="1326" spans="1:12" x14ac:dyDescent="0.4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27"/>
      <c r="F1326" s="411"/>
      <c r="G1326" s="114"/>
      <c r="H1326" s="268"/>
      <c r="I1326" s="100">
        <f t="shared" si="106"/>
        <v>0</v>
      </c>
      <c r="J1326" s="93"/>
      <c r="K1326" s="74"/>
      <c r="L1326" s="98"/>
    </row>
    <row r="1327" spans="1:12" x14ac:dyDescent="0.4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27"/>
      <c r="F1327" s="411"/>
      <c r="G1327" s="114"/>
      <c r="H1327" s="268"/>
      <c r="I1327" s="100">
        <f t="shared" si="106"/>
        <v>0</v>
      </c>
      <c r="J1327" s="93"/>
      <c r="K1327" s="74"/>
      <c r="L1327" s="98"/>
    </row>
    <row r="1328" spans="1:12" x14ac:dyDescent="0.4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27"/>
      <c r="F1328" s="411"/>
      <c r="G1328" s="114"/>
      <c r="H1328" s="268"/>
      <c r="I1328" s="100">
        <f t="shared" si="106"/>
        <v>0</v>
      </c>
      <c r="J1328" s="93"/>
      <c r="K1328" s="74"/>
      <c r="L1328" s="98"/>
    </row>
    <row r="1329" spans="1:12" x14ac:dyDescent="0.4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27"/>
      <c r="F1329" s="411"/>
      <c r="G1329" s="114"/>
      <c r="H1329" s="268"/>
      <c r="I1329" s="100">
        <f t="shared" si="106"/>
        <v>0</v>
      </c>
      <c r="J1329" s="93"/>
      <c r="K1329" s="74"/>
      <c r="L1329" s="98"/>
    </row>
    <row r="1330" spans="1:12" x14ac:dyDescent="0.4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27"/>
      <c r="F1330" s="411"/>
      <c r="G1330" s="114"/>
      <c r="H1330" s="268"/>
      <c r="I1330" s="100">
        <f t="shared" si="106"/>
        <v>0</v>
      </c>
      <c r="J1330" s="93"/>
      <c r="K1330" s="74"/>
      <c r="L1330" s="98"/>
    </row>
    <row r="1331" spans="1:12" x14ac:dyDescent="0.4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27"/>
      <c r="F1331" s="411"/>
      <c r="G1331" s="114"/>
      <c r="H1331" s="268"/>
      <c r="I1331" s="100">
        <f t="shared" si="106"/>
        <v>0</v>
      </c>
      <c r="J1331" s="93"/>
      <c r="K1331" s="74"/>
      <c r="L1331" s="98"/>
    </row>
    <row r="1332" spans="1:12" x14ac:dyDescent="0.4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27"/>
      <c r="F1332" s="411"/>
      <c r="G1332" s="114"/>
      <c r="H1332" s="268"/>
      <c r="I1332" s="100">
        <f t="shared" si="106"/>
        <v>0</v>
      </c>
      <c r="J1332" s="93"/>
      <c r="K1332" s="74"/>
      <c r="L1332" s="98"/>
    </row>
    <row r="1333" spans="1:12" x14ac:dyDescent="0.4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27"/>
      <c r="F1333" s="411"/>
      <c r="G1333" s="114"/>
      <c r="H1333" s="268"/>
      <c r="I1333" s="100">
        <f t="shared" si="106"/>
        <v>0</v>
      </c>
      <c r="J1333" s="93"/>
      <c r="K1333" s="74"/>
      <c r="L1333" s="98"/>
    </row>
    <row r="1334" spans="1:12" x14ac:dyDescent="0.4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27"/>
      <c r="F1334" s="411"/>
      <c r="G1334" s="114"/>
      <c r="H1334" s="268"/>
      <c r="I1334" s="100">
        <f t="shared" si="106"/>
        <v>0</v>
      </c>
      <c r="J1334" s="93"/>
      <c r="K1334" s="74"/>
      <c r="L1334" s="98"/>
    </row>
    <row r="1335" spans="1:12" x14ac:dyDescent="0.4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27"/>
      <c r="F1335" s="411"/>
      <c r="G1335" s="114"/>
      <c r="H1335" s="268"/>
      <c r="I1335" s="100">
        <f t="shared" si="106"/>
        <v>0</v>
      </c>
      <c r="J1335" s="93"/>
      <c r="K1335" s="74"/>
      <c r="L1335" s="98"/>
    </row>
    <row r="1336" spans="1:12" x14ac:dyDescent="0.4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27"/>
      <c r="F1336" s="411"/>
      <c r="G1336" s="114"/>
      <c r="H1336" s="268"/>
      <c r="I1336" s="100">
        <f t="shared" si="106"/>
        <v>0</v>
      </c>
      <c r="J1336" s="93"/>
      <c r="K1336" s="74"/>
      <c r="L1336" s="98"/>
    </row>
    <row r="1337" spans="1:12" x14ac:dyDescent="0.4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27"/>
      <c r="F1337" s="411"/>
      <c r="G1337" s="114"/>
      <c r="H1337" s="268"/>
      <c r="I1337" s="100">
        <f t="shared" si="106"/>
        <v>0</v>
      </c>
      <c r="J1337" s="93"/>
      <c r="K1337" s="74"/>
      <c r="L1337" s="98"/>
    </row>
    <row r="1338" spans="1:12" x14ac:dyDescent="0.4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27"/>
      <c r="F1338" s="411"/>
      <c r="G1338" s="114"/>
      <c r="H1338" s="268"/>
      <c r="I1338" s="100">
        <f t="shared" si="106"/>
        <v>0</v>
      </c>
      <c r="J1338" s="93"/>
      <c r="K1338" s="74"/>
      <c r="L1338" s="98"/>
    </row>
    <row r="1339" spans="1:12" x14ac:dyDescent="0.4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27"/>
      <c r="F1339" s="411"/>
      <c r="G1339" s="114"/>
      <c r="H1339" s="268"/>
      <c r="I1339" s="100">
        <f t="shared" si="106"/>
        <v>0</v>
      </c>
      <c r="J1339" s="93"/>
      <c r="K1339" s="74"/>
      <c r="L1339" s="98"/>
    </row>
    <row r="1340" spans="1:12" x14ac:dyDescent="0.4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27"/>
      <c r="F1340" s="411"/>
      <c r="G1340" s="114"/>
      <c r="H1340" s="268"/>
      <c r="I1340" s="100">
        <f t="shared" si="106"/>
        <v>0</v>
      </c>
      <c r="J1340" s="93"/>
      <c r="K1340" s="74"/>
      <c r="L1340" s="98"/>
    </row>
    <row r="1341" spans="1:12" x14ac:dyDescent="0.4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27"/>
      <c r="F1341" s="411"/>
      <c r="G1341" s="114"/>
      <c r="H1341" s="268"/>
      <c r="I1341" s="100">
        <f t="shared" si="106"/>
        <v>0</v>
      </c>
      <c r="J1341" s="93"/>
      <c r="K1341" s="74"/>
      <c r="L1341" s="98"/>
    </row>
    <row r="1342" spans="1:12" x14ac:dyDescent="0.4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27"/>
      <c r="F1342" s="411"/>
      <c r="G1342" s="114"/>
      <c r="H1342" s="268"/>
      <c r="I1342" s="100">
        <f t="shared" si="106"/>
        <v>0</v>
      </c>
      <c r="J1342" s="93"/>
      <c r="K1342" s="74"/>
      <c r="L1342" s="98"/>
    </row>
    <row r="1343" spans="1:12" x14ac:dyDescent="0.4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27"/>
      <c r="F1343" s="411"/>
      <c r="G1343" s="114"/>
      <c r="H1343" s="268"/>
      <c r="I1343" s="100">
        <f t="shared" si="106"/>
        <v>0</v>
      </c>
      <c r="J1343" s="93"/>
      <c r="K1343" s="74"/>
      <c r="L1343" s="98"/>
    </row>
    <row r="1344" spans="1:12" x14ac:dyDescent="0.4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27"/>
      <c r="F1344" s="411"/>
      <c r="G1344" s="114"/>
      <c r="H1344" s="268"/>
      <c r="I1344" s="100">
        <f t="shared" si="106"/>
        <v>0</v>
      </c>
      <c r="J1344" s="93"/>
      <c r="K1344" s="74"/>
      <c r="L1344" s="98"/>
    </row>
    <row r="1345" spans="1:12" x14ac:dyDescent="0.4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27"/>
      <c r="F1345" s="411"/>
      <c r="G1345" s="114"/>
      <c r="H1345" s="268"/>
      <c r="I1345" s="100">
        <f t="shared" si="106"/>
        <v>0</v>
      </c>
      <c r="J1345" s="93"/>
      <c r="K1345" s="74"/>
      <c r="L1345" s="98"/>
    </row>
    <row r="1346" spans="1:12" x14ac:dyDescent="0.4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27"/>
      <c r="F1346" s="411"/>
      <c r="G1346" s="114"/>
      <c r="H1346" s="268"/>
      <c r="I1346" s="100">
        <f t="shared" si="106"/>
        <v>0</v>
      </c>
      <c r="J1346" s="93"/>
      <c r="K1346" s="74"/>
      <c r="L1346" s="98"/>
    </row>
    <row r="1347" spans="1:12" x14ac:dyDescent="0.4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27"/>
      <c r="F1347" s="411"/>
      <c r="G1347" s="114"/>
      <c r="H1347" s="268"/>
      <c r="I1347" s="100">
        <f t="shared" si="106"/>
        <v>0</v>
      </c>
      <c r="J1347" s="93"/>
      <c r="K1347" s="74"/>
      <c r="L1347" s="98"/>
    </row>
    <row r="1348" spans="1:12" x14ac:dyDescent="0.4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27"/>
      <c r="F1348" s="411"/>
      <c r="G1348" s="114"/>
      <c r="H1348" s="268"/>
      <c r="I1348" s="100">
        <f t="shared" si="106"/>
        <v>0</v>
      </c>
      <c r="J1348" s="93"/>
      <c r="K1348" s="74"/>
      <c r="L1348" s="98"/>
    </row>
    <row r="1349" spans="1:12" x14ac:dyDescent="0.4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27"/>
      <c r="F1349" s="411"/>
      <c r="G1349" s="114"/>
      <c r="H1349" s="268"/>
      <c r="I1349" s="100">
        <f t="shared" si="106"/>
        <v>0</v>
      </c>
      <c r="J1349" s="93"/>
      <c r="K1349" s="74"/>
      <c r="L1349" s="98"/>
    </row>
    <row r="1350" spans="1:12" x14ac:dyDescent="0.4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27"/>
      <c r="F1350" s="411"/>
      <c r="G1350" s="114"/>
      <c r="H1350" s="268"/>
      <c r="I1350" s="100">
        <f t="shared" si="106"/>
        <v>0</v>
      </c>
      <c r="J1350" s="93"/>
      <c r="K1350" s="74"/>
      <c r="L1350" s="98"/>
    </row>
    <row r="1351" spans="1:12" x14ac:dyDescent="0.4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27"/>
      <c r="F1351" s="411"/>
      <c r="G1351" s="114"/>
      <c r="H1351" s="268"/>
      <c r="I1351" s="100">
        <f t="shared" si="106"/>
        <v>0</v>
      </c>
      <c r="J1351" s="93"/>
      <c r="K1351" s="74"/>
      <c r="L1351" s="98"/>
    </row>
    <row r="1352" spans="1:12" x14ac:dyDescent="0.4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27"/>
      <c r="F1352" s="411"/>
      <c r="G1352" s="114"/>
      <c r="H1352" s="268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 x14ac:dyDescent="0.4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27"/>
      <c r="F1353" s="411"/>
      <c r="G1353" s="114"/>
      <c r="H1353" s="268"/>
      <c r="I1353" s="100">
        <f t="shared" si="111"/>
        <v>0</v>
      </c>
      <c r="J1353" s="93"/>
      <c r="K1353" s="74"/>
      <c r="L1353" s="98"/>
    </row>
    <row r="1354" spans="1:12" x14ac:dyDescent="0.4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27"/>
      <c r="F1354" s="411"/>
      <c r="G1354" s="114"/>
      <c r="H1354" s="268"/>
      <c r="I1354" s="100">
        <f t="shared" si="111"/>
        <v>0</v>
      </c>
      <c r="J1354" s="93"/>
      <c r="K1354" s="74"/>
      <c r="L1354" s="98"/>
    </row>
    <row r="1355" spans="1:12" x14ac:dyDescent="0.4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27"/>
      <c r="F1355" s="411"/>
      <c r="G1355" s="114"/>
      <c r="H1355" s="268"/>
      <c r="I1355" s="100">
        <f t="shared" si="111"/>
        <v>0</v>
      </c>
      <c r="J1355" s="93"/>
      <c r="K1355" s="74"/>
      <c r="L1355" s="98"/>
    </row>
    <row r="1356" spans="1:12" x14ac:dyDescent="0.4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27"/>
      <c r="F1356" s="411"/>
      <c r="G1356" s="114"/>
      <c r="H1356" s="268"/>
      <c r="I1356" s="100">
        <f t="shared" si="111"/>
        <v>0</v>
      </c>
      <c r="J1356" s="93"/>
      <c r="K1356" s="74"/>
      <c r="L1356" s="98"/>
    </row>
    <row r="1357" spans="1:12" x14ac:dyDescent="0.4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27"/>
      <c r="F1357" s="411"/>
      <c r="G1357" s="114"/>
      <c r="H1357" s="268"/>
      <c r="I1357" s="100">
        <f t="shared" si="111"/>
        <v>0</v>
      </c>
      <c r="J1357" s="93"/>
      <c r="K1357" s="74"/>
      <c r="L1357" s="98"/>
    </row>
    <row r="1358" spans="1:12" x14ac:dyDescent="0.4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27"/>
      <c r="F1358" s="411"/>
      <c r="G1358" s="114"/>
      <c r="H1358" s="268"/>
      <c r="I1358" s="100">
        <f t="shared" si="111"/>
        <v>0</v>
      </c>
      <c r="J1358" s="93"/>
      <c r="K1358" s="74"/>
      <c r="L1358" s="98"/>
    </row>
    <row r="1359" spans="1:12" x14ac:dyDescent="0.4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27"/>
      <c r="F1359" s="411"/>
      <c r="G1359" s="114"/>
      <c r="H1359" s="268"/>
      <c r="I1359" s="100">
        <f t="shared" si="111"/>
        <v>0</v>
      </c>
      <c r="J1359" s="93"/>
      <c r="K1359" s="74"/>
      <c r="L1359" s="98"/>
    </row>
    <row r="1360" spans="1:12" x14ac:dyDescent="0.4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27"/>
      <c r="F1360" s="411"/>
      <c r="G1360" s="114"/>
      <c r="H1360" s="268"/>
      <c r="I1360" s="100">
        <f t="shared" si="111"/>
        <v>0</v>
      </c>
      <c r="J1360" s="93"/>
      <c r="K1360" s="74"/>
      <c r="L1360" s="98"/>
    </row>
    <row r="1361" spans="1:12" x14ac:dyDescent="0.4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27"/>
      <c r="F1361" s="411"/>
      <c r="G1361" s="114"/>
      <c r="H1361" s="268"/>
      <c r="I1361" s="100">
        <f t="shared" si="111"/>
        <v>0</v>
      </c>
      <c r="J1361" s="93"/>
      <c r="K1361" s="74"/>
      <c r="L1361" s="98"/>
    </row>
    <row r="1362" spans="1:12" x14ac:dyDescent="0.4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27"/>
      <c r="F1362" s="411"/>
      <c r="G1362" s="114"/>
      <c r="H1362" s="268"/>
      <c r="I1362" s="100">
        <f t="shared" si="111"/>
        <v>0</v>
      </c>
      <c r="J1362" s="93"/>
      <c r="K1362" s="74"/>
      <c r="L1362" s="98"/>
    </row>
    <row r="1363" spans="1:12" x14ac:dyDescent="0.4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27"/>
      <c r="F1363" s="411"/>
      <c r="G1363" s="114"/>
      <c r="H1363" s="268"/>
      <c r="I1363" s="100">
        <f t="shared" si="111"/>
        <v>0</v>
      </c>
      <c r="J1363" s="93"/>
      <c r="K1363" s="74"/>
      <c r="L1363" s="98"/>
    </row>
    <row r="1364" spans="1:12" x14ac:dyDescent="0.4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27"/>
      <c r="F1364" s="411"/>
      <c r="G1364" s="114"/>
      <c r="H1364" s="268"/>
      <c r="I1364" s="100">
        <f t="shared" si="111"/>
        <v>0</v>
      </c>
      <c r="J1364" s="93"/>
      <c r="K1364" s="74"/>
      <c r="L1364" s="98"/>
    </row>
    <row r="1365" spans="1:12" x14ac:dyDescent="0.4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27"/>
      <c r="F1365" s="411"/>
      <c r="G1365" s="114"/>
      <c r="H1365" s="268"/>
      <c r="I1365" s="100">
        <f t="shared" si="111"/>
        <v>0</v>
      </c>
      <c r="J1365" s="93"/>
      <c r="K1365" s="74"/>
      <c r="L1365" s="98"/>
    </row>
    <row r="1366" spans="1:12" x14ac:dyDescent="0.4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27"/>
      <c r="F1366" s="411"/>
      <c r="G1366" s="114"/>
      <c r="H1366" s="268"/>
      <c r="I1366" s="100">
        <f t="shared" si="111"/>
        <v>0</v>
      </c>
      <c r="J1366" s="93"/>
      <c r="K1366" s="74"/>
      <c r="L1366" s="98"/>
    </row>
    <row r="1367" spans="1:12" x14ac:dyDescent="0.4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27"/>
      <c r="F1367" s="411"/>
      <c r="G1367" s="114"/>
      <c r="H1367" s="268"/>
      <c r="I1367" s="100">
        <f t="shared" si="111"/>
        <v>0</v>
      </c>
      <c r="J1367" s="93"/>
      <c r="K1367" s="74"/>
      <c r="L1367" s="98"/>
    </row>
    <row r="1368" spans="1:12" x14ac:dyDescent="0.4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27"/>
      <c r="F1368" s="411"/>
      <c r="G1368" s="114"/>
      <c r="H1368" s="268"/>
      <c r="I1368" s="100">
        <f t="shared" si="111"/>
        <v>0</v>
      </c>
      <c r="J1368" s="93"/>
      <c r="K1368" s="74"/>
      <c r="L1368" s="98"/>
    </row>
    <row r="1369" spans="1:12" x14ac:dyDescent="0.4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27"/>
      <c r="F1369" s="411"/>
      <c r="G1369" s="114"/>
      <c r="H1369" s="268"/>
      <c r="I1369" s="100">
        <f t="shared" si="111"/>
        <v>0</v>
      </c>
      <c r="J1369" s="93"/>
      <c r="K1369" s="74"/>
      <c r="L1369" s="98"/>
    </row>
    <row r="1370" spans="1:12" x14ac:dyDescent="0.4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27"/>
      <c r="F1370" s="411"/>
      <c r="G1370" s="114"/>
      <c r="H1370" s="268"/>
      <c r="I1370" s="100">
        <f t="shared" si="111"/>
        <v>0</v>
      </c>
      <c r="J1370" s="93"/>
      <c r="K1370" s="74"/>
      <c r="L1370" s="98"/>
    </row>
    <row r="1371" spans="1:12" x14ac:dyDescent="0.4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27"/>
      <c r="F1371" s="411"/>
      <c r="G1371" s="114"/>
      <c r="H1371" s="268"/>
      <c r="I1371" s="100">
        <f t="shared" si="111"/>
        <v>0</v>
      </c>
      <c r="J1371" s="93"/>
      <c r="K1371" s="74"/>
      <c r="L1371" s="98"/>
    </row>
    <row r="1372" spans="1:12" x14ac:dyDescent="0.4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27"/>
      <c r="F1372" s="411"/>
      <c r="G1372" s="114"/>
      <c r="H1372" s="268"/>
      <c r="I1372" s="100">
        <f t="shared" si="111"/>
        <v>0</v>
      </c>
      <c r="J1372" s="93"/>
      <c r="K1372" s="74"/>
      <c r="L1372" s="98"/>
    </row>
    <row r="1373" spans="1:12" x14ac:dyDescent="0.4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27"/>
      <c r="F1373" s="411"/>
      <c r="G1373" s="114"/>
      <c r="H1373" s="268"/>
      <c r="I1373" s="100">
        <f t="shared" si="111"/>
        <v>0</v>
      </c>
      <c r="J1373" s="93"/>
      <c r="K1373" s="74"/>
      <c r="L1373" s="98"/>
    </row>
    <row r="1374" spans="1:12" x14ac:dyDescent="0.4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27"/>
      <c r="F1374" s="411"/>
      <c r="G1374" s="114"/>
      <c r="H1374" s="268"/>
      <c r="I1374" s="100">
        <f t="shared" si="111"/>
        <v>0</v>
      </c>
      <c r="J1374" s="93"/>
      <c r="K1374" s="74"/>
      <c r="L1374" s="98"/>
    </row>
    <row r="1375" spans="1:12" x14ac:dyDescent="0.4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27"/>
      <c r="F1375" s="411"/>
      <c r="G1375" s="114"/>
      <c r="H1375" s="268"/>
      <c r="I1375" s="100">
        <f t="shared" si="111"/>
        <v>0</v>
      </c>
      <c r="J1375" s="93"/>
      <c r="K1375" s="74"/>
      <c r="L1375" s="98"/>
    </row>
    <row r="1376" spans="1:12" x14ac:dyDescent="0.4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27"/>
      <c r="F1376" s="411"/>
      <c r="G1376" s="114"/>
      <c r="H1376" s="268"/>
      <c r="I1376" s="100">
        <f t="shared" si="111"/>
        <v>0</v>
      </c>
      <c r="J1376" s="93"/>
      <c r="K1376" s="74"/>
      <c r="L1376" s="98"/>
    </row>
    <row r="1377" spans="1:12" x14ac:dyDescent="0.4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27"/>
      <c r="F1377" s="411"/>
      <c r="G1377" s="114"/>
      <c r="H1377" s="268"/>
      <c r="I1377" s="100">
        <f t="shared" si="111"/>
        <v>0</v>
      </c>
      <c r="J1377" s="93"/>
      <c r="K1377" s="74"/>
      <c r="L1377" s="98"/>
    </row>
    <row r="1378" spans="1:12" x14ac:dyDescent="0.4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27"/>
      <c r="F1378" s="411"/>
      <c r="G1378" s="114"/>
      <c r="H1378" s="268"/>
      <c r="I1378" s="100">
        <f t="shared" si="111"/>
        <v>0</v>
      </c>
      <c r="J1378" s="93"/>
      <c r="K1378" s="74"/>
      <c r="L1378" s="98"/>
    </row>
    <row r="1379" spans="1:12" x14ac:dyDescent="0.4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27"/>
      <c r="F1379" s="411"/>
      <c r="G1379" s="114"/>
      <c r="H1379" s="268"/>
      <c r="I1379" s="100">
        <f t="shared" si="111"/>
        <v>0</v>
      </c>
      <c r="J1379" s="93"/>
      <c r="K1379" s="74"/>
      <c r="L1379" s="98"/>
    </row>
    <row r="1380" spans="1:12" x14ac:dyDescent="0.4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27"/>
      <c r="F1380" s="411"/>
      <c r="G1380" s="114"/>
      <c r="H1380" s="268"/>
      <c r="I1380" s="100">
        <f t="shared" si="111"/>
        <v>0</v>
      </c>
      <c r="J1380" s="93"/>
      <c r="K1380" s="74"/>
      <c r="L1380" s="98"/>
    </row>
    <row r="1381" spans="1:12" x14ac:dyDescent="0.4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27"/>
      <c r="F1381" s="411"/>
      <c r="G1381" s="114"/>
      <c r="H1381" s="268"/>
      <c r="I1381" s="100">
        <f t="shared" si="111"/>
        <v>0</v>
      </c>
      <c r="J1381" s="93"/>
      <c r="K1381" s="74"/>
      <c r="L1381" s="98"/>
    </row>
    <row r="1382" spans="1:12" x14ac:dyDescent="0.4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27"/>
      <c r="F1382" s="411"/>
      <c r="G1382" s="114"/>
      <c r="H1382" s="268"/>
      <c r="I1382" s="100">
        <f t="shared" si="111"/>
        <v>0</v>
      </c>
      <c r="J1382" s="93"/>
      <c r="K1382" s="74"/>
      <c r="L1382" s="98"/>
    </row>
    <row r="1383" spans="1:12" x14ac:dyDescent="0.4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27"/>
      <c r="F1383" s="411"/>
      <c r="G1383" s="114"/>
      <c r="H1383" s="268"/>
      <c r="I1383" s="100">
        <f t="shared" si="111"/>
        <v>0</v>
      </c>
      <c r="J1383" s="93"/>
      <c r="K1383" s="74"/>
      <c r="L1383" s="98"/>
    </row>
    <row r="1384" spans="1:12" x14ac:dyDescent="0.4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27"/>
      <c r="F1384" s="411"/>
      <c r="G1384" s="114"/>
      <c r="H1384" s="268"/>
      <c r="I1384" s="100">
        <f t="shared" si="111"/>
        <v>0</v>
      </c>
      <c r="J1384" s="93"/>
      <c r="K1384" s="74"/>
      <c r="L1384" s="98"/>
    </row>
    <row r="1385" spans="1:12" x14ac:dyDescent="0.4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27"/>
      <c r="F1385" s="411"/>
      <c r="G1385" s="114"/>
      <c r="H1385" s="268"/>
      <c r="I1385" s="100">
        <f t="shared" si="111"/>
        <v>0</v>
      </c>
      <c r="J1385" s="93"/>
      <c r="K1385" s="74"/>
      <c r="L1385" s="98"/>
    </row>
    <row r="1386" spans="1:12" x14ac:dyDescent="0.4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27"/>
      <c r="F1386" s="411"/>
      <c r="G1386" s="114"/>
      <c r="H1386" s="268"/>
      <c r="I1386" s="100">
        <f t="shared" si="111"/>
        <v>0</v>
      </c>
      <c r="J1386" s="93"/>
      <c r="K1386" s="74"/>
      <c r="L1386" s="98"/>
    </row>
    <row r="1387" spans="1:12" x14ac:dyDescent="0.4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27"/>
      <c r="F1387" s="411"/>
      <c r="G1387" s="114"/>
      <c r="H1387" s="268"/>
      <c r="I1387" s="100">
        <f t="shared" si="111"/>
        <v>0</v>
      </c>
      <c r="J1387" s="93"/>
      <c r="K1387" s="74"/>
      <c r="L1387" s="98"/>
    </row>
    <row r="1388" spans="1:12" x14ac:dyDescent="0.4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27"/>
      <c r="F1388" s="411"/>
      <c r="G1388" s="114"/>
      <c r="H1388" s="268"/>
      <c r="I1388" s="100">
        <f t="shared" si="111"/>
        <v>0</v>
      </c>
      <c r="J1388" s="93"/>
      <c r="K1388" s="74"/>
      <c r="L1388" s="98"/>
    </row>
    <row r="1389" spans="1:12" x14ac:dyDescent="0.4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27"/>
      <c r="F1389" s="411"/>
      <c r="G1389" s="114"/>
      <c r="H1389" s="268"/>
      <c r="I1389" s="100">
        <f t="shared" si="111"/>
        <v>0</v>
      </c>
      <c r="J1389" s="93"/>
      <c r="K1389" s="74"/>
      <c r="L1389" s="98"/>
    </row>
    <row r="1390" spans="1:12" x14ac:dyDescent="0.4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27"/>
      <c r="F1390" s="411"/>
      <c r="G1390" s="114"/>
      <c r="H1390" s="268"/>
      <c r="I1390" s="100">
        <f t="shared" si="111"/>
        <v>0</v>
      </c>
      <c r="J1390" s="93"/>
      <c r="K1390" s="74"/>
      <c r="L1390" s="98"/>
    </row>
    <row r="1391" spans="1:12" x14ac:dyDescent="0.4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27"/>
      <c r="F1391" s="411"/>
      <c r="G1391" s="114"/>
      <c r="H1391" s="268"/>
      <c r="I1391" s="100">
        <f t="shared" si="111"/>
        <v>0</v>
      </c>
      <c r="J1391" s="93"/>
      <c r="K1391" s="74"/>
      <c r="L1391" s="98"/>
    </row>
    <row r="1392" spans="1:12" x14ac:dyDescent="0.4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27"/>
      <c r="F1392" s="411"/>
      <c r="G1392" s="114"/>
      <c r="H1392" s="268"/>
      <c r="I1392" s="100">
        <f t="shared" si="111"/>
        <v>0</v>
      </c>
      <c r="J1392" s="93"/>
      <c r="K1392" s="74"/>
      <c r="L1392" s="98"/>
    </row>
    <row r="1393" spans="1:12" x14ac:dyDescent="0.4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27"/>
      <c r="F1393" s="411"/>
      <c r="G1393" s="114"/>
      <c r="H1393" s="268"/>
      <c r="I1393" s="100">
        <f t="shared" si="111"/>
        <v>0</v>
      </c>
      <c r="J1393" s="93"/>
      <c r="K1393" s="74"/>
      <c r="L1393" s="98"/>
    </row>
    <row r="1394" spans="1:12" x14ac:dyDescent="0.4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27"/>
      <c r="F1394" s="411"/>
      <c r="G1394" s="114"/>
      <c r="H1394" s="268"/>
      <c r="I1394" s="100">
        <f t="shared" si="111"/>
        <v>0</v>
      </c>
      <c r="J1394" s="93"/>
      <c r="K1394" s="74"/>
      <c r="L1394" s="98"/>
    </row>
    <row r="1395" spans="1:12" x14ac:dyDescent="0.4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27"/>
      <c r="F1395" s="411"/>
      <c r="G1395" s="114"/>
      <c r="H1395" s="268"/>
      <c r="I1395" s="100">
        <f t="shared" si="111"/>
        <v>0</v>
      </c>
      <c r="J1395" s="93"/>
      <c r="K1395" s="74"/>
      <c r="L1395" s="98"/>
    </row>
    <row r="1396" spans="1:12" x14ac:dyDescent="0.4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27"/>
      <c r="F1396" s="411"/>
      <c r="G1396" s="114"/>
      <c r="H1396" s="268"/>
      <c r="I1396" s="100">
        <f t="shared" si="111"/>
        <v>0</v>
      </c>
      <c r="J1396" s="93"/>
      <c r="K1396" s="74"/>
      <c r="L1396" s="98"/>
    </row>
    <row r="1397" spans="1:12" x14ac:dyDescent="0.4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27"/>
      <c r="F1397" s="411"/>
      <c r="G1397" s="114"/>
      <c r="H1397" s="268"/>
      <c r="I1397" s="100">
        <f t="shared" si="111"/>
        <v>0</v>
      </c>
      <c r="J1397" s="93"/>
      <c r="K1397" s="74"/>
      <c r="L1397" s="98"/>
    </row>
    <row r="1398" spans="1:12" x14ac:dyDescent="0.4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27"/>
      <c r="F1398" s="411"/>
      <c r="G1398" s="114"/>
      <c r="H1398" s="268"/>
      <c r="I1398" s="100">
        <f t="shared" si="111"/>
        <v>0</v>
      </c>
      <c r="J1398" s="93"/>
      <c r="K1398" s="74"/>
      <c r="L1398" s="98"/>
    </row>
    <row r="1399" spans="1:12" x14ac:dyDescent="0.4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27"/>
      <c r="F1399" s="411"/>
      <c r="G1399" s="114"/>
      <c r="H1399" s="268"/>
      <c r="I1399" s="100">
        <f t="shared" si="111"/>
        <v>0</v>
      </c>
      <c r="J1399" s="93"/>
      <c r="K1399" s="74"/>
      <c r="L1399" s="98"/>
    </row>
    <row r="1400" spans="1:12" x14ac:dyDescent="0.4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27"/>
      <c r="F1400" s="411"/>
      <c r="G1400" s="114"/>
      <c r="H1400" s="268"/>
      <c r="I1400" s="100">
        <f t="shared" si="111"/>
        <v>0</v>
      </c>
      <c r="J1400" s="93"/>
      <c r="K1400" s="74"/>
      <c r="L1400" s="98"/>
    </row>
    <row r="1401" spans="1:12" x14ac:dyDescent="0.4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27"/>
      <c r="F1401" s="411"/>
      <c r="G1401" s="114"/>
      <c r="H1401" s="268"/>
      <c r="I1401" s="100">
        <f t="shared" si="111"/>
        <v>0</v>
      </c>
      <c r="J1401" s="93"/>
      <c r="K1401" s="74"/>
      <c r="L1401" s="98"/>
    </row>
    <row r="1402" spans="1:12" x14ac:dyDescent="0.4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27"/>
      <c r="F1402" s="411"/>
      <c r="G1402" s="114"/>
      <c r="H1402" s="268"/>
      <c r="I1402" s="100">
        <f t="shared" si="111"/>
        <v>0</v>
      </c>
      <c r="J1402" s="93"/>
      <c r="K1402" s="74"/>
      <c r="L1402" s="98"/>
    </row>
    <row r="1403" spans="1:12" x14ac:dyDescent="0.4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27"/>
      <c r="F1403" s="411"/>
      <c r="G1403" s="114"/>
      <c r="H1403" s="268"/>
      <c r="I1403" s="100">
        <f t="shared" si="111"/>
        <v>0</v>
      </c>
      <c r="J1403" s="93"/>
      <c r="K1403" s="74"/>
      <c r="L1403" s="98"/>
    </row>
    <row r="1404" spans="1:12" x14ac:dyDescent="0.4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27"/>
      <c r="F1404" s="411"/>
      <c r="G1404" s="114"/>
      <c r="H1404" s="268"/>
      <c r="I1404" s="100">
        <f t="shared" si="111"/>
        <v>0</v>
      </c>
      <c r="J1404" s="93"/>
      <c r="K1404" s="74"/>
      <c r="L1404" s="98"/>
    </row>
    <row r="1405" spans="1:12" x14ac:dyDescent="0.4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27"/>
      <c r="F1405" s="411"/>
      <c r="G1405" s="114"/>
      <c r="H1405" s="268"/>
      <c r="I1405" s="100">
        <f t="shared" si="111"/>
        <v>0</v>
      </c>
      <c r="J1405" s="93"/>
      <c r="K1405" s="74"/>
      <c r="L1405" s="98"/>
    </row>
    <row r="1406" spans="1:12" x14ac:dyDescent="0.4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27"/>
      <c r="F1406" s="411"/>
      <c r="G1406" s="114"/>
      <c r="H1406" s="268"/>
      <c r="I1406" s="100">
        <f t="shared" si="111"/>
        <v>0</v>
      </c>
      <c r="J1406" s="93"/>
      <c r="K1406" s="74"/>
      <c r="L1406" s="98"/>
    </row>
    <row r="1407" spans="1:12" x14ac:dyDescent="0.4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27"/>
      <c r="F1407" s="411"/>
      <c r="G1407" s="114"/>
      <c r="H1407" s="268"/>
      <c r="I1407" s="100">
        <f t="shared" si="111"/>
        <v>0</v>
      </c>
      <c r="J1407" s="93"/>
      <c r="K1407" s="74"/>
      <c r="L1407" s="98"/>
    </row>
    <row r="1408" spans="1:12" x14ac:dyDescent="0.4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27"/>
      <c r="F1408" s="411"/>
      <c r="G1408" s="114"/>
      <c r="H1408" s="268"/>
      <c r="I1408" s="100">
        <f t="shared" si="111"/>
        <v>0</v>
      </c>
      <c r="J1408" s="93"/>
      <c r="K1408" s="74"/>
      <c r="L1408" s="98"/>
    </row>
    <row r="1409" spans="1:12" x14ac:dyDescent="0.4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27"/>
      <c r="F1409" s="411"/>
      <c r="G1409" s="114"/>
      <c r="H1409" s="268"/>
      <c r="I1409" s="100">
        <f t="shared" si="111"/>
        <v>0</v>
      </c>
      <c r="J1409" s="93"/>
      <c r="K1409" s="74"/>
      <c r="L1409" s="98"/>
    </row>
    <row r="1410" spans="1:12" x14ac:dyDescent="0.4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27"/>
      <c r="F1410" s="411"/>
      <c r="G1410" s="114"/>
      <c r="H1410" s="268"/>
      <c r="I1410" s="100">
        <f t="shared" si="111"/>
        <v>0</v>
      </c>
      <c r="J1410" s="93"/>
      <c r="K1410" s="74"/>
      <c r="L1410" s="98"/>
    </row>
    <row r="1411" spans="1:12" x14ac:dyDescent="0.4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27"/>
      <c r="F1411" s="411"/>
      <c r="G1411" s="114"/>
      <c r="H1411" s="268"/>
      <c r="I1411" s="100">
        <f t="shared" si="111"/>
        <v>0</v>
      </c>
      <c r="J1411" s="93"/>
      <c r="K1411" s="74"/>
      <c r="L1411" s="98"/>
    </row>
    <row r="1412" spans="1:12" x14ac:dyDescent="0.4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27"/>
      <c r="F1412" s="411"/>
      <c r="G1412" s="114"/>
      <c r="H1412" s="268"/>
      <c r="I1412" s="100">
        <f t="shared" si="111"/>
        <v>0</v>
      </c>
      <c r="J1412" s="93"/>
      <c r="K1412" s="74"/>
      <c r="L1412" s="98"/>
    </row>
    <row r="1413" spans="1:12" x14ac:dyDescent="0.4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27"/>
      <c r="F1413" s="411"/>
      <c r="G1413" s="114"/>
      <c r="H1413" s="268"/>
      <c r="I1413" s="100">
        <f t="shared" si="111"/>
        <v>0</v>
      </c>
      <c r="J1413" s="93"/>
      <c r="K1413" s="74"/>
      <c r="L1413" s="98"/>
    </row>
    <row r="1414" spans="1:12" x14ac:dyDescent="0.4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27"/>
      <c r="F1414" s="411"/>
      <c r="G1414" s="114"/>
      <c r="H1414" s="268"/>
      <c r="I1414" s="100">
        <f t="shared" si="111"/>
        <v>0</v>
      </c>
      <c r="J1414" s="93"/>
      <c r="K1414" s="74"/>
      <c r="L1414" s="98"/>
    </row>
    <row r="1415" spans="1:12" x14ac:dyDescent="0.4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27"/>
      <c r="F1415" s="411"/>
      <c r="G1415" s="114"/>
      <c r="H1415" s="268"/>
      <c r="I1415" s="100">
        <f t="shared" si="111"/>
        <v>0</v>
      </c>
      <c r="J1415" s="93"/>
      <c r="K1415" s="74"/>
      <c r="L1415" s="98"/>
    </row>
    <row r="1416" spans="1:12" x14ac:dyDescent="0.4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27"/>
      <c r="F1416" s="411"/>
      <c r="G1416" s="114"/>
      <c r="H1416" s="268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 x14ac:dyDescent="0.4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27"/>
      <c r="F1417" s="411"/>
      <c r="G1417" s="114"/>
      <c r="H1417" s="268"/>
      <c r="I1417" s="100">
        <f t="shared" si="116"/>
        <v>0</v>
      </c>
      <c r="J1417" s="93"/>
      <c r="K1417" s="74"/>
      <c r="L1417" s="98"/>
    </row>
    <row r="1418" spans="1:12" x14ac:dyDescent="0.4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27"/>
      <c r="F1418" s="411"/>
      <c r="G1418" s="114"/>
      <c r="H1418" s="268"/>
      <c r="I1418" s="100">
        <f t="shared" si="116"/>
        <v>0</v>
      </c>
      <c r="J1418" s="93"/>
      <c r="K1418" s="74"/>
      <c r="L1418" s="98"/>
    </row>
    <row r="1419" spans="1:12" x14ac:dyDescent="0.4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27"/>
      <c r="F1419" s="411"/>
      <c r="G1419" s="114"/>
      <c r="H1419" s="268"/>
      <c r="I1419" s="100">
        <f t="shared" si="116"/>
        <v>0</v>
      </c>
      <c r="J1419" s="93"/>
      <c r="K1419" s="74"/>
      <c r="L1419" s="98"/>
    </row>
    <row r="1420" spans="1:12" x14ac:dyDescent="0.4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27"/>
      <c r="F1420" s="411"/>
      <c r="G1420" s="114"/>
      <c r="H1420" s="268"/>
      <c r="I1420" s="100">
        <f t="shared" si="116"/>
        <v>0</v>
      </c>
      <c r="J1420" s="93"/>
      <c r="K1420" s="74"/>
      <c r="L1420" s="98"/>
    </row>
    <row r="1421" spans="1:12" x14ac:dyDescent="0.4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27"/>
      <c r="F1421" s="411"/>
      <c r="G1421" s="114"/>
      <c r="H1421" s="268"/>
      <c r="I1421" s="100">
        <f t="shared" si="116"/>
        <v>0</v>
      </c>
      <c r="J1421" s="93"/>
      <c r="K1421" s="74"/>
      <c r="L1421" s="98"/>
    </row>
    <row r="1422" spans="1:12" x14ac:dyDescent="0.4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27"/>
      <c r="F1422" s="411"/>
      <c r="G1422" s="114"/>
      <c r="H1422" s="268"/>
      <c r="I1422" s="100">
        <f t="shared" si="116"/>
        <v>0</v>
      </c>
      <c r="J1422" s="93"/>
      <c r="K1422" s="74"/>
      <c r="L1422" s="98"/>
    </row>
    <row r="1423" spans="1:12" x14ac:dyDescent="0.4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27"/>
      <c r="F1423" s="411"/>
      <c r="G1423" s="114"/>
      <c r="H1423" s="268"/>
      <c r="I1423" s="100">
        <f t="shared" si="116"/>
        <v>0</v>
      </c>
      <c r="J1423" s="93"/>
      <c r="K1423" s="74"/>
      <c r="L1423" s="98"/>
    </row>
    <row r="1424" spans="1:12" x14ac:dyDescent="0.4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27"/>
      <c r="F1424" s="411"/>
      <c r="G1424" s="114"/>
      <c r="H1424" s="268"/>
      <c r="I1424" s="100">
        <f t="shared" si="116"/>
        <v>0</v>
      </c>
      <c r="J1424" s="93"/>
      <c r="K1424" s="74"/>
      <c r="L1424" s="98"/>
    </row>
    <row r="1425" spans="1:12" x14ac:dyDescent="0.4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27"/>
      <c r="F1425" s="411"/>
      <c r="G1425" s="114"/>
      <c r="H1425" s="268"/>
      <c r="I1425" s="100">
        <f t="shared" si="116"/>
        <v>0</v>
      </c>
      <c r="J1425" s="93"/>
      <c r="K1425" s="74"/>
      <c r="L1425" s="98"/>
    </row>
    <row r="1426" spans="1:12" x14ac:dyDescent="0.4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27"/>
      <c r="F1426" s="411"/>
      <c r="G1426" s="114"/>
      <c r="H1426" s="268"/>
      <c r="I1426" s="100">
        <f t="shared" si="116"/>
        <v>0</v>
      </c>
      <c r="J1426" s="93"/>
      <c r="K1426" s="74"/>
      <c r="L1426" s="98"/>
    </row>
    <row r="1427" spans="1:12" x14ac:dyDescent="0.4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27"/>
      <c r="F1427" s="411"/>
      <c r="G1427" s="114"/>
      <c r="H1427" s="268"/>
      <c r="I1427" s="100">
        <f t="shared" si="116"/>
        <v>0</v>
      </c>
      <c r="J1427" s="93"/>
      <c r="K1427" s="74"/>
      <c r="L1427" s="98"/>
    </row>
    <row r="1428" spans="1:12" x14ac:dyDescent="0.4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27"/>
      <c r="F1428" s="411"/>
      <c r="G1428" s="114"/>
      <c r="H1428" s="268"/>
      <c r="I1428" s="100">
        <f t="shared" si="116"/>
        <v>0</v>
      </c>
      <c r="J1428" s="93"/>
      <c r="K1428" s="74"/>
      <c r="L1428" s="98"/>
    </row>
    <row r="1429" spans="1:12" x14ac:dyDescent="0.4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27"/>
      <c r="F1429" s="411"/>
      <c r="G1429" s="114"/>
      <c r="H1429" s="268"/>
      <c r="I1429" s="100">
        <f t="shared" si="116"/>
        <v>0</v>
      </c>
      <c r="J1429" s="93"/>
      <c r="K1429" s="74"/>
      <c r="L1429" s="98"/>
    </row>
    <row r="1430" spans="1:12" x14ac:dyDescent="0.4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27"/>
      <c r="F1430" s="411"/>
      <c r="G1430" s="114"/>
      <c r="H1430" s="268"/>
      <c r="I1430" s="100">
        <f t="shared" si="116"/>
        <v>0</v>
      </c>
      <c r="J1430" s="93"/>
      <c r="K1430" s="74"/>
      <c r="L1430" s="98"/>
    </row>
    <row r="1431" spans="1:12" x14ac:dyDescent="0.4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27"/>
      <c r="F1431" s="411"/>
      <c r="G1431" s="114"/>
      <c r="H1431" s="268"/>
      <c r="I1431" s="100">
        <f t="shared" si="116"/>
        <v>0</v>
      </c>
      <c r="J1431" s="93"/>
      <c r="K1431" s="74"/>
      <c r="L1431" s="98"/>
    </row>
    <row r="1432" spans="1:12" x14ac:dyDescent="0.4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27"/>
      <c r="F1432" s="411"/>
      <c r="G1432" s="114"/>
      <c r="H1432" s="268"/>
      <c r="I1432" s="100">
        <f t="shared" si="116"/>
        <v>0</v>
      </c>
      <c r="J1432" s="93"/>
      <c r="K1432" s="74"/>
      <c r="L1432" s="98"/>
    </row>
    <row r="1433" spans="1:12" x14ac:dyDescent="0.4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27"/>
      <c r="F1433" s="411"/>
      <c r="G1433" s="114"/>
      <c r="H1433" s="268"/>
      <c r="I1433" s="100">
        <f t="shared" si="116"/>
        <v>0</v>
      </c>
      <c r="J1433" s="93"/>
      <c r="K1433" s="74"/>
      <c r="L1433" s="98"/>
    </row>
    <row r="1434" spans="1:12" x14ac:dyDescent="0.4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27"/>
      <c r="F1434" s="411"/>
      <c r="G1434" s="114"/>
      <c r="H1434" s="268"/>
      <c r="I1434" s="100">
        <f t="shared" si="116"/>
        <v>0</v>
      </c>
      <c r="J1434" s="93"/>
      <c r="K1434" s="74"/>
      <c r="L1434" s="98"/>
    </row>
    <row r="1435" spans="1:12" x14ac:dyDescent="0.4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27"/>
      <c r="F1435" s="411"/>
      <c r="G1435" s="114"/>
      <c r="H1435" s="268"/>
      <c r="I1435" s="100">
        <f t="shared" si="116"/>
        <v>0</v>
      </c>
      <c r="J1435" s="93"/>
      <c r="K1435" s="74"/>
      <c r="L1435" s="98"/>
    </row>
    <row r="1436" spans="1:12" x14ac:dyDescent="0.4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27"/>
      <c r="F1436" s="411"/>
      <c r="G1436" s="114"/>
      <c r="H1436" s="268"/>
      <c r="I1436" s="100">
        <f t="shared" si="116"/>
        <v>0</v>
      </c>
      <c r="J1436" s="93"/>
      <c r="K1436" s="74"/>
      <c r="L1436" s="98"/>
    </row>
    <row r="1437" spans="1:12" x14ac:dyDescent="0.4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27"/>
      <c r="F1437" s="411"/>
      <c r="G1437" s="114"/>
      <c r="H1437" s="268"/>
      <c r="I1437" s="100">
        <f t="shared" si="116"/>
        <v>0</v>
      </c>
      <c r="J1437" s="93"/>
      <c r="K1437" s="74"/>
      <c r="L1437" s="98"/>
    </row>
    <row r="1438" spans="1:12" x14ac:dyDescent="0.4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27"/>
      <c r="F1438" s="411"/>
      <c r="G1438" s="114"/>
      <c r="H1438" s="268"/>
      <c r="I1438" s="100">
        <f t="shared" si="116"/>
        <v>0</v>
      </c>
      <c r="J1438" s="93"/>
      <c r="K1438" s="74"/>
      <c r="L1438" s="98"/>
    </row>
    <row r="1439" spans="1:12" x14ac:dyDescent="0.4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27"/>
      <c r="F1439" s="411"/>
      <c r="G1439" s="114"/>
      <c r="H1439" s="268"/>
      <c r="I1439" s="100">
        <f t="shared" si="116"/>
        <v>0</v>
      </c>
      <c r="J1439" s="93"/>
      <c r="K1439" s="74"/>
      <c r="L1439" s="98"/>
    </row>
    <row r="1440" spans="1:12" x14ac:dyDescent="0.4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27"/>
      <c r="F1440" s="411"/>
      <c r="G1440" s="114"/>
      <c r="H1440" s="268"/>
      <c r="I1440" s="100">
        <f t="shared" si="116"/>
        <v>0</v>
      </c>
      <c r="J1440" s="93"/>
      <c r="K1440" s="74"/>
      <c r="L1440" s="98"/>
    </row>
    <row r="1441" spans="1:12" x14ac:dyDescent="0.4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27"/>
      <c r="F1441" s="411"/>
      <c r="G1441" s="114"/>
      <c r="H1441" s="268"/>
      <c r="I1441" s="100">
        <f t="shared" si="116"/>
        <v>0</v>
      </c>
      <c r="J1441" s="93"/>
      <c r="K1441" s="74"/>
      <c r="L1441" s="98"/>
    </row>
    <row r="1442" spans="1:12" x14ac:dyDescent="0.4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27"/>
      <c r="F1442" s="411"/>
      <c r="G1442" s="114"/>
      <c r="H1442" s="268"/>
      <c r="I1442" s="100">
        <f t="shared" si="116"/>
        <v>0</v>
      </c>
      <c r="J1442" s="93"/>
      <c r="K1442" s="74"/>
      <c r="L1442" s="98"/>
    </row>
    <row r="1443" spans="1:12" x14ac:dyDescent="0.4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27"/>
      <c r="F1443" s="411"/>
      <c r="G1443" s="114"/>
      <c r="H1443" s="268"/>
      <c r="I1443" s="100">
        <f t="shared" si="116"/>
        <v>0</v>
      </c>
      <c r="J1443" s="93"/>
      <c r="K1443" s="74"/>
      <c r="L1443" s="98"/>
    </row>
    <row r="1444" spans="1:12" x14ac:dyDescent="0.4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27"/>
      <c r="F1444" s="411"/>
      <c r="G1444" s="114"/>
      <c r="H1444" s="268"/>
      <c r="I1444" s="100">
        <f t="shared" si="116"/>
        <v>0</v>
      </c>
      <c r="J1444" s="93"/>
      <c r="K1444" s="74"/>
      <c r="L1444" s="98"/>
    </row>
    <row r="1445" spans="1:12" x14ac:dyDescent="0.4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27"/>
      <c r="F1445" s="411"/>
      <c r="G1445" s="114"/>
      <c r="H1445" s="268"/>
      <c r="I1445" s="100">
        <f t="shared" si="116"/>
        <v>0</v>
      </c>
      <c r="J1445" s="93"/>
      <c r="K1445" s="74"/>
      <c r="L1445" s="98"/>
    </row>
    <row r="1446" spans="1:12" x14ac:dyDescent="0.4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27"/>
      <c r="F1446" s="411"/>
      <c r="G1446" s="114"/>
      <c r="H1446" s="268"/>
      <c r="I1446" s="100">
        <f t="shared" si="116"/>
        <v>0</v>
      </c>
      <c r="J1446" s="93"/>
      <c r="K1446" s="74"/>
      <c r="L1446" s="98"/>
    </row>
    <row r="1447" spans="1:12" x14ac:dyDescent="0.4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27"/>
      <c r="F1447" s="411"/>
      <c r="G1447" s="114"/>
      <c r="H1447" s="268"/>
      <c r="I1447" s="100">
        <f t="shared" si="116"/>
        <v>0</v>
      </c>
      <c r="J1447" s="93"/>
      <c r="K1447" s="74"/>
      <c r="L1447" s="98"/>
    </row>
    <row r="1448" spans="1:12" x14ac:dyDescent="0.4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27"/>
      <c r="F1448" s="411"/>
      <c r="G1448" s="114"/>
      <c r="H1448" s="268"/>
      <c r="I1448" s="100">
        <f t="shared" si="116"/>
        <v>0</v>
      </c>
      <c r="J1448" s="93"/>
      <c r="K1448" s="74"/>
      <c r="L1448" s="98"/>
    </row>
    <row r="1449" spans="1:12" x14ac:dyDescent="0.4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27"/>
      <c r="F1449" s="411"/>
      <c r="G1449" s="114"/>
      <c r="H1449" s="268"/>
      <c r="I1449" s="100">
        <f t="shared" si="116"/>
        <v>0</v>
      </c>
      <c r="J1449" s="93"/>
      <c r="K1449" s="74"/>
      <c r="L1449" s="98"/>
    </row>
    <row r="1450" spans="1:12" x14ac:dyDescent="0.4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27"/>
      <c r="F1450" s="411"/>
      <c r="G1450" s="114"/>
      <c r="H1450" s="268"/>
      <c r="I1450" s="100">
        <f t="shared" si="116"/>
        <v>0</v>
      </c>
      <c r="J1450" s="93"/>
      <c r="K1450" s="74"/>
      <c r="L1450" s="98"/>
    </row>
    <row r="1451" spans="1:12" x14ac:dyDescent="0.4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27"/>
      <c r="F1451" s="411"/>
      <c r="G1451" s="114"/>
      <c r="H1451" s="268"/>
      <c r="I1451" s="100">
        <f t="shared" si="116"/>
        <v>0</v>
      </c>
      <c r="J1451" s="93"/>
      <c r="K1451" s="74"/>
      <c r="L1451" s="98"/>
    </row>
    <row r="1452" spans="1:12" x14ac:dyDescent="0.4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27"/>
      <c r="F1452" s="411"/>
      <c r="G1452" s="114"/>
      <c r="H1452" s="268"/>
      <c r="I1452" s="100">
        <f t="shared" si="116"/>
        <v>0</v>
      </c>
      <c r="J1452" s="93"/>
      <c r="K1452" s="74"/>
      <c r="L1452" s="98"/>
    </row>
    <row r="1453" spans="1:12" x14ac:dyDescent="0.4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27"/>
      <c r="F1453" s="411"/>
      <c r="G1453" s="114"/>
      <c r="H1453" s="268"/>
      <c r="I1453" s="100">
        <f t="shared" si="116"/>
        <v>0</v>
      </c>
      <c r="J1453" s="93"/>
      <c r="K1453" s="74"/>
      <c r="L1453" s="98"/>
    </row>
    <row r="1454" spans="1:12" x14ac:dyDescent="0.4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27"/>
      <c r="F1454" s="411"/>
      <c r="G1454" s="114"/>
      <c r="H1454" s="268"/>
      <c r="I1454" s="100">
        <f t="shared" si="116"/>
        <v>0</v>
      </c>
      <c r="J1454" s="93"/>
      <c r="K1454" s="74"/>
      <c r="L1454" s="98"/>
    </row>
    <row r="1455" spans="1:12" x14ac:dyDescent="0.4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27"/>
      <c r="F1455" s="411"/>
      <c r="G1455" s="114"/>
      <c r="H1455" s="268"/>
      <c r="I1455" s="100">
        <f t="shared" si="116"/>
        <v>0</v>
      </c>
      <c r="J1455" s="93"/>
      <c r="K1455" s="74"/>
      <c r="L1455" s="98"/>
    </row>
    <row r="1456" spans="1:12" x14ac:dyDescent="0.4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27"/>
      <c r="F1456" s="411"/>
      <c r="G1456" s="114"/>
      <c r="H1456" s="268"/>
      <c r="I1456" s="100">
        <f t="shared" si="116"/>
        <v>0</v>
      </c>
      <c r="J1456" s="93"/>
      <c r="K1456" s="74"/>
      <c r="L1456" s="98"/>
    </row>
    <row r="1457" spans="1:12" x14ac:dyDescent="0.4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27"/>
      <c r="F1457" s="411"/>
      <c r="G1457" s="114"/>
      <c r="H1457" s="268"/>
      <c r="I1457" s="100">
        <f t="shared" si="116"/>
        <v>0</v>
      </c>
      <c r="J1457" s="93"/>
      <c r="K1457" s="74"/>
      <c r="L1457" s="98"/>
    </row>
    <row r="1458" spans="1:12" x14ac:dyDescent="0.4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27"/>
      <c r="F1458" s="411"/>
      <c r="G1458" s="114"/>
      <c r="H1458" s="268"/>
      <c r="I1458" s="100">
        <f t="shared" si="116"/>
        <v>0</v>
      </c>
      <c r="J1458" s="93"/>
      <c r="K1458" s="74"/>
      <c r="L1458" s="98"/>
    </row>
    <row r="1459" spans="1:12" x14ac:dyDescent="0.4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27"/>
      <c r="F1459" s="411"/>
      <c r="G1459" s="114"/>
      <c r="H1459" s="268"/>
      <c r="I1459" s="100">
        <f t="shared" si="116"/>
        <v>0</v>
      </c>
      <c r="J1459" s="93"/>
      <c r="K1459" s="74"/>
      <c r="L1459" s="98"/>
    </row>
    <row r="1460" spans="1:12" x14ac:dyDescent="0.4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27"/>
      <c r="F1460" s="411"/>
      <c r="G1460" s="114"/>
      <c r="H1460" s="268"/>
      <c r="I1460" s="100">
        <f t="shared" si="116"/>
        <v>0</v>
      </c>
      <c r="J1460" s="93"/>
      <c r="K1460" s="74"/>
      <c r="L1460" s="98"/>
    </row>
    <row r="1461" spans="1:12" x14ac:dyDescent="0.4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27"/>
      <c r="F1461" s="411"/>
      <c r="G1461" s="114"/>
      <c r="H1461" s="268"/>
      <c r="I1461" s="100">
        <f t="shared" si="116"/>
        <v>0</v>
      </c>
      <c r="J1461" s="93"/>
      <c r="K1461" s="74"/>
      <c r="L1461" s="98"/>
    </row>
    <row r="1462" spans="1:12" x14ac:dyDescent="0.4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27"/>
      <c r="F1462" s="411"/>
      <c r="G1462" s="114"/>
      <c r="H1462" s="268"/>
      <c r="I1462" s="100">
        <f t="shared" si="116"/>
        <v>0</v>
      </c>
      <c r="J1462" s="93"/>
      <c r="K1462" s="74"/>
      <c r="L1462" s="98"/>
    </row>
    <row r="1463" spans="1:12" x14ac:dyDescent="0.4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27"/>
      <c r="F1463" s="411"/>
      <c r="G1463" s="114"/>
      <c r="H1463" s="268"/>
      <c r="I1463" s="100">
        <f t="shared" si="116"/>
        <v>0</v>
      </c>
      <c r="J1463" s="93"/>
      <c r="K1463" s="74"/>
      <c r="L1463" s="98"/>
    </row>
    <row r="1464" spans="1:12" x14ac:dyDescent="0.4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27"/>
      <c r="F1464" s="411"/>
      <c r="G1464" s="114"/>
      <c r="H1464" s="268"/>
      <c r="I1464" s="100">
        <f t="shared" si="116"/>
        <v>0</v>
      </c>
      <c r="J1464" s="93"/>
      <c r="K1464" s="74"/>
      <c r="L1464" s="98"/>
    </row>
    <row r="1465" spans="1:12" x14ac:dyDescent="0.4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27"/>
      <c r="F1465" s="411"/>
      <c r="G1465" s="114"/>
      <c r="H1465" s="268"/>
      <c r="I1465" s="100">
        <f t="shared" si="116"/>
        <v>0</v>
      </c>
      <c r="J1465" s="93"/>
      <c r="K1465" s="74"/>
      <c r="L1465" s="98"/>
    </row>
    <row r="1466" spans="1:12" x14ac:dyDescent="0.4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27"/>
      <c r="F1466" s="411"/>
      <c r="G1466" s="114"/>
      <c r="H1466" s="268"/>
      <c r="I1466" s="100">
        <f t="shared" si="116"/>
        <v>0</v>
      </c>
      <c r="J1466" s="93"/>
      <c r="K1466" s="74"/>
      <c r="L1466" s="98"/>
    </row>
    <row r="1467" spans="1:12" x14ac:dyDescent="0.4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27"/>
      <c r="F1467" s="411"/>
      <c r="G1467" s="114"/>
      <c r="H1467" s="268"/>
      <c r="I1467" s="100">
        <f t="shared" si="116"/>
        <v>0</v>
      </c>
      <c r="J1467" s="93"/>
      <c r="K1467" s="74"/>
      <c r="L1467" s="98"/>
    </row>
    <row r="1468" spans="1:12" x14ac:dyDescent="0.4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27"/>
      <c r="F1468" s="411"/>
      <c r="G1468" s="114"/>
      <c r="H1468" s="268"/>
      <c r="I1468" s="100">
        <f t="shared" si="116"/>
        <v>0</v>
      </c>
      <c r="J1468" s="93"/>
      <c r="K1468" s="74"/>
      <c r="L1468" s="98"/>
    </row>
    <row r="1469" spans="1:12" x14ac:dyDescent="0.4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27"/>
      <c r="F1469" s="411"/>
      <c r="G1469" s="114"/>
      <c r="H1469" s="268"/>
      <c r="I1469" s="100">
        <f t="shared" si="116"/>
        <v>0</v>
      </c>
      <c r="J1469" s="93"/>
      <c r="K1469" s="74"/>
      <c r="L1469" s="98"/>
    </row>
    <row r="1470" spans="1:12" x14ac:dyDescent="0.4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27"/>
      <c r="F1470" s="411"/>
      <c r="G1470" s="114"/>
      <c r="H1470" s="268"/>
      <c r="I1470" s="100">
        <f t="shared" si="116"/>
        <v>0</v>
      </c>
      <c r="J1470" s="93"/>
      <c r="K1470" s="74"/>
      <c r="L1470" s="98"/>
    </row>
    <row r="1471" spans="1:12" x14ac:dyDescent="0.4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27"/>
      <c r="F1471" s="411"/>
      <c r="G1471" s="114"/>
      <c r="H1471" s="268"/>
      <c r="I1471" s="100">
        <f t="shared" si="116"/>
        <v>0</v>
      </c>
      <c r="J1471" s="93"/>
      <c r="K1471" s="74"/>
      <c r="L1471" s="98"/>
    </row>
    <row r="1472" spans="1:12" x14ac:dyDescent="0.4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27"/>
      <c r="F1472" s="411"/>
      <c r="G1472" s="114"/>
      <c r="H1472" s="268"/>
      <c r="I1472" s="100">
        <f t="shared" si="116"/>
        <v>0</v>
      </c>
      <c r="J1472" s="93"/>
      <c r="K1472" s="74"/>
      <c r="L1472" s="98"/>
    </row>
    <row r="1473" spans="1:12" x14ac:dyDescent="0.4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27"/>
      <c r="F1473" s="411"/>
      <c r="G1473" s="114"/>
      <c r="H1473" s="268"/>
      <c r="I1473" s="100">
        <f t="shared" si="116"/>
        <v>0</v>
      </c>
      <c r="J1473" s="93"/>
      <c r="K1473" s="74"/>
      <c r="L1473" s="98"/>
    </row>
    <row r="1474" spans="1:12" x14ac:dyDescent="0.4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27"/>
      <c r="F1474" s="411"/>
      <c r="G1474" s="114"/>
      <c r="H1474" s="268"/>
      <c r="I1474" s="100">
        <f t="shared" si="116"/>
        <v>0</v>
      </c>
      <c r="J1474" s="93"/>
      <c r="K1474" s="74"/>
      <c r="L1474" s="98"/>
    </row>
    <row r="1475" spans="1:12" x14ac:dyDescent="0.4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27"/>
      <c r="F1475" s="411"/>
      <c r="G1475" s="114"/>
      <c r="H1475" s="268"/>
      <c r="I1475" s="100">
        <f t="shared" si="116"/>
        <v>0</v>
      </c>
      <c r="J1475" s="93"/>
      <c r="K1475" s="74"/>
      <c r="L1475" s="98"/>
    </row>
    <row r="1476" spans="1:12" x14ac:dyDescent="0.4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27"/>
      <c r="F1476" s="411"/>
      <c r="G1476" s="114"/>
      <c r="H1476" s="268"/>
      <c r="I1476" s="100">
        <f t="shared" si="116"/>
        <v>0</v>
      </c>
      <c r="J1476" s="93"/>
      <c r="K1476" s="74"/>
      <c r="L1476" s="98"/>
    </row>
    <row r="1477" spans="1:12" x14ac:dyDescent="0.4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27"/>
      <c r="F1477" s="411"/>
      <c r="G1477" s="114"/>
      <c r="H1477" s="268"/>
      <c r="I1477" s="100">
        <f t="shared" si="116"/>
        <v>0</v>
      </c>
      <c r="J1477" s="93"/>
      <c r="K1477" s="74"/>
      <c r="L1477" s="98"/>
    </row>
    <row r="1478" spans="1:12" x14ac:dyDescent="0.4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27"/>
      <c r="F1478" s="411"/>
      <c r="G1478" s="114"/>
      <c r="H1478" s="268"/>
      <c r="I1478" s="100">
        <f t="shared" si="116"/>
        <v>0</v>
      </c>
      <c r="J1478" s="93"/>
      <c r="K1478" s="74"/>
      <c r="L1478" s="98"/>
    </row>
    <row r="1479" spans="1:12" x14ac:dyDescent="0.4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27"/>
      <c r="F1479" s="411"/>
      <c r="G1479" s="114"/>
      <c r="H1479" s="268"/>
      <c r="I1479" s="100">
        <f t="shared" si="116"/>
        <v>0</v>
      </c>
      <c r="J1479" s="93"/>
      <c r="K1479" s="74"/>
      <c r="L1479" s="98"/>
    </row>
    <row r="1480" spans="1:12" x14ac:dyDescent="0.4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27"/>
      <c r="F1480" s="411"/>
      <c r="G1480" s="114"/>
      <c r="H1480" s="268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 x14ac:dyDescent="0.4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27"/>
      <c r="F1481" s="411"/>
      <c r="G1481" s="114"/>
      <c r="H1481" s="268"/>
      <c r="I1481" s="100">
        <f t="shared" si="121"/>
        <v>0</v>
      </c>
      <c r="J1481" s="93"/>
      <c r="K1481" s="74"/>
      <c r="L1481" s="98"/>
    </row>
    <row r="1482" spans="1:12" x14ac:dyDescent="0.4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27"/>
      <c r="F1482" s="411"/>
      <c r="G1482" s="114"/>
      <c r="H1482" s="268"/>
      <c r="I1482" s="100">
        <f t="shared" si="121"/>
        <v>0</v>
      </c>
      <c r="J1482" s="93"/>
      <c r="K1482" s="74"/>
      <c r="L1482" s="98"/>
    </row>
    <row r="1483" spans="1:12" x14ac:dyDescent="0.4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27"/>
      <c r="F1483" s="411"/>
      <c r="G1483" s="114"/>
      <c r="H1483" s="268"/>
      <c r="I1483" s="100">
        <f t="shared" si="121"/>
        <v>0</v>
      </c>
      <c r="J1483" s="93"/>
      <c r="K1483" s="74"/>
      <c r="L1483" s="98"/>
    </row>
    <row r="1484" spans="1:12" x14ac:dyDescent="0.4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27"/>
      <c r="F1484" s="411"/>
      <c r="G1484" s="114"/>
      <c r="H1484" s="268"/>
      <c r="I1484" s="100">
        <f t="shared" si="121"/>
        <v>0</v>
      </c>
      <c r="J1484" s="93"/>
      <c r="K1484" s="74"/>
      <c r="L1484" s="98"/>
    </row>
    <row r="1485" spans="1:12" x14ac:dyDescent="0.4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27"/>
      <c r="F1485" s="411"/>
      <c r="G1485" s="114"/>
      <c r="H1485" s="268"/>
      <c r="I1485" s="100">
        <f t="shared" si="121"/>
        <v>0</v>
      </c>
      <c r="J1485" s="93"/>
      <c r="K1485" s="74"/>
      <c r="L1485" s="98"/>
    </row>
    <row r="1486" spans="1:12" x14ac:dyDescent="0.4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27"/>
      <c r="F1486" s="411"/>
      <c r="G1486" s="114"/>
      <c r="H1486" s="268"/>
      <c r="I1486" s="100">
        <f t="shared" si="121"/>
        <v>0</v>
      </c>
      <c r="J1486" s="93"/>
      <c r="K1486" s="74"/>
      <c r="L1486" s="98"/>
    </row>
    <row r="1487" spans="1:12" x14ac:dyDescent="0.4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27"/>
      <c r="F1487" s="411"/>
      <c r="G1487" s="114"/>
      <c r="H1487" s="268"/>
      <c r="I1487" s="100">
        <f t="shared" si="121"/>
        <v>0</v>
      </c>
      <c r="J1487" s="93"/>
      <c r="K1487" s="74"/>
      <c r="L1487" s="98"/>
    </row>
    <row r="1488" spans="1:12" x14ac:dyDescent="0.4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27"/>
      <c r="F1488" s="411"/>
      <c r="G1488" s="114"/>
      <c r="H1488" s="268"/>
      <c r="I1488" s="100">
        <f t="shared" si="121"/>
        <v>0</v>
      </c>
      <c r="J1488" s="93"/>
      <c r="K1488" s="74"/>
      <c r="L1488" s="98"/>
    </row>
    <row r="1489" spans="1:12" x14ac:dyDescent="0.4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27"/>
      <c r="F1489" s="411"/>
      <c r="G1489" s="114"/>
      <c r="H1489" s="268"/>
      <c r="I1489" s="100">
        <f t="shared" si="121"/>
        <v>0</v>
      </c>
      <c r="J1489" s="93"/>
      <c r="K1489" s="74"/>
      <c r="L1489" s="98"/>
    </row>
    <row r="1490" spans="1:12" x14ac:dyDescent="0.4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27"/>
      <c r="F1490" s="411"/>
      <c r="G1490" s="114"/>
      <c r="H1490" s="268"/>
      <c r="I1490" s="100">
        <f t="shared" si="121"/>
        <v>0</v>
      </c>
      <c r="J1490" s="93"/>
      <c r="K1490" s="74"/>
      <c r="L1490" s="98"/>
    </row>
    <row r="1491" spans="1:12" x14ac:dyDescent="0.4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27"/>
      <c r="F1491" s="411"/>
      <c r="G1491" s="114"/>
      <c r="H1491" s="268"/>
      <c r="I1491" s="100">
        <f t="shared" si="121"/>
        <v>0</v>
      </c>
      <c r="J1491" s="93"/>
      <c r="K1491" s="74"/>
      <c r="L1491" s="98"/>
    </row>
    <row r="1492" spans="1:12" x14ac:dyDescent="0.4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27"/>
      <c r="F1492" s="411"/>
      <c r="G1492" s="114"/>
      <c r="H1492" s="268"/>
      <c r="I1492" s="100">
        <f t="shared" si="121"/>
        <v>0</v>
      </c>
      <c r="J1492" s="93"/>
      <c r="K1492" s="74"/>
      <c r="L1492" s="98"/>
    </row>
    <row r="1493" spans="1:12" x14ac:dyDescent="0.4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27"/>
      <c r="F1493" s="411"/>
      <c r="G1493" s="114"/>
      <c r="H1493" s="268"/>
      <c r="I1493" s="100">
        <f t="shared" si="121"/>
        <v>0</v>
      </c>
      <c r="J1493" s="93"/>
      <c r="K1493" s="74"/>
      <c r="L1493" s="98"/>
    </row>
    <row r="1494" spans="1:12" x14ac:dyDescent="0.4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27"/>
      <c r="F1494" s="411"/>
      <c r="G1494" s="114"/>
      <c r="H1494" s="268"/>
      <c r="I1494" s="100">
        <f t="shared" si="121"/>
        <v>0</v>
      </c>
      <c r="J1494" s="93"/>
      <c r="K1494" s="74"/>
      <c r="L1494" s="98"/>
    </row>
    <row r="1495" spans="1:12" x14ac:dyDescent="0.4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27"/>
      <c r="F1495" s="411"/>
      <c r="G1495" s="114"/>
      <c r="H1495" s="268"/>
      <c r="I1495" s="100">
        <f t="shared" si="121"/>
        <v>0</v>
      </c>
      <c r="J1495" s="93"/>
      <c r="K1495" s="74"/>
      <c r="L1495" s="98"/>
    </row>
    <row r="1496" spans="1:12" x14ac:dyDescent="0.4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27"/>
      <c r="F1496" s="411"/>
      <c r="G1496" s="114"/>
      <c r="H1496" s="268"/>
      <c r="I1496" s="100">
        <f t="shared" si="121"/>
        <v>0</v>
      </c>
      <c r="J1496" s="93"/>
      <c r="K1496" s="74"/>
      <c r="L1496" s="98"/>
    </row>
    <row r="1497" spans="1:12" x14ac:dyDescent="0.4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27"/>
      <c r="F1497" s="411"/>
      <c r="G1497" s="114"/>
      <c r="H1497" s="268"/>
      <c r="I1497" s="100">
        <f t="shared" si="121"/>
        <v>0</v>
      </c>
      <c r="J1497" s="93"/>
      <c r="K1497" s="74"/>
      <c r="L1497" s="98"/>
    </row>
    <row r="1498" spans="1:12" x14ac:dyDescent="0.4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27"/>
      <c r="F1498" s="411"/>
      <c r="G1498" s="114"/>
      <c r="H1498" s="268"/>
      <c r="I1498" s="100">
        <f t="shared" si="121"/>
        <v>0</v>
      </c>
      <c r="J1498" s="93"/>
      <c r="K1498" s="74"/>
      <c r="L1498" s="98"/>
    </row>
    <row r="1499" spans="1:12" x14ac:dyDescent="0.4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27"/>
      <c r="F1499" s="411"/>
      <c r="G1499" s="114"/>
      <c r="H1499" s="268"/>
      <c r="I1499" s="100">
        <f t="shared" si="121"/>
        <v>0</v>
      </c>
      <c r="J1499" s="93"/>
      <c r="K1499" s="74"/>
      <c r="L1499" s="98"/>
    </row>
    <row r="1500" spans="1:12" x14ac:dyDescent="0.4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27"/>
      <c r="F1500" s="411"/>
      <c r="G1500" s="114"/>
      <c r="H1500" s="268"/>
      <c r="I1500" s="100">
        <f t="shared" si="121"/>
        <v>0</v>
      </c>
      <c r="J1500" s="93"/>
      <c r="K1500" s="74"/>
      <c r="L1500" s="98"/>
    </row>
    <row r="1501" spans="1:12" x14ac:dyDescent="0.4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27"/>
      <c r="F1501" s="411"/>
      <c r="G1501" s="114"/>
      <c r="H1501" s="268"/>
      <c r="I1501" s="100">
        <f t="shared" si="121"/>
        <v>0</v>
      </c>
      <c r="J1501" s="93"/>
      <c r="K1501" s="74"/>
      <c r="L1501" s="98"/>
    </row>
    <row r="1502" spans="1:12" x14ac:dyDescent="0.4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27"/>
      <c r="F1502" s="411"/>
      <c r="G1502" s="114"/>
      <c r="H1502" s="268"/>
      <c r="I1502" s="100">
        <f t="shared" si="121"/>
        <v>0</v>
      </c>
      <c r="J1502" s="93"/>
      <c r="K1502" s="74"/>
      <c r="L1502" s="98"/>
    </row>
    <row r="1503" spans="1:12" x14ac:dyDescent="0.4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27"/>
      <c r="F1503" s="411"/>
      <c r="G1503" s="114"/>
      <c r="H1503" s="268"/>
      <c r="I1503" s="100">
        <f t="shared" si="121"/>
        <v>0</v>
      </c>
      <c r="J1503" s="93"/>
      <c r="K1503" s="74"/>
      <c r="L1503" s="98"/>
    </row>
    <row r="1504" spans="1:12" x14ac:dyDescent="0.4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27"/>
      <c r="F1504" s="411"/>
      <c r="G1504" s="114"/>
      <c r="H1504" s="268"/>
      <c r="I1504" s="100">
        <f t="shared" si="121"/>
        <v>0</v>
      </c>
      <c r="J1504" s="93"/>
      <c r="K1504" s="74"/>
      <c r="L1504" s="98"/>
    </row>
    <row r="1505" spans="1:12" x14ac:dyDescent="0.4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27"/>
      <c r="F1505" s="411"/>
      <c r="G1505" s="114"/>
      <c r="H1505" s="268"/>
      <c r="I1505" s="100">
        <f t="shared" si="121"/>
        <v>0</v>
      </c>
      <c r="J1505" s="93"/>
      <c r="K1505" s="74"/>
      <c r="L1505" s="98"/>
    </row>
    <row r="1506" spans="1:12" x14ac:dyDescent="0.4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27"/>
      <c r="F1506" s="411"/>
      <c r="G1506" s="114"/>
      <c r="H1506" s="268"/>
      <c r="I1506" s="100">
        <f t="shared" si="121"/>
        <v>0</v>
      </c>
      <c r="J1506" s="93"/>
      <c r="K1506" s="74"/>
      <c r="L1506" s="98"/>
    </row>
    <row r="1507" spans="1:12" x14ac:dyDescent="0.4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27"/>
      <c r="F1507" s="411"/>
      <c r="G1507" s="114"/>
      <c r="H1507" s="268"/>
      <c r="I1507" s="100">
        <f t="shared" si="121"/>
        <v>0</v>
      </c>
      <c r="J1507" s="93"/>
      <c r="K1507" s="74"/>
      <c r="L1507" s="98"/>
    </row>
    <row r="1508" spans="1:12" x14ac:dyDescent="0.4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27"/>
      <c r="F1508" s="411"/>
      <c r="G1508" s="114"/>
      <c r="H1508" s="268"/>
      <c r="I1508" s="100">
        <f t="shared" si="121"/>
        <v>0</v>
      </c>
      <c r="J1508" s="93"/>
      <c r="K1508" s="74"/>
      <c r="L1508" s="98"/>
    </row>
    <row r="1509" spans="1:12" x14ac:dyDescent="0.4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27"/>
      <c r="F1509" s="411"/>
      <c r="G1509" s="114"/>
      <c r="H1509" s="268"/>
      <c r="I1509" s="100">
        <f t="shared" si="121"/>
        <v>0</v>
      </c>
      <c r="J1509" s="93"/>
      <c r="K1509" s="74"/>
      <c r="L1509" s="98"/>
    </row>
    <row r="1510" spans="1:12" x14ac:dyDescent="0.4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27"/>
      <c r="F1510" s="411"/>
      <c r="G1510" s="114"/>
      <c r="H1510" s="268"/>
      <c r="I1510" s="100">
        <f t="shared" si="121"/>
        <v>0</v>
      </c>
      <c r="J1510" s="93"/>
      <c r="K1510" s="74"/>
      <c r="L1510" s="98"/>
    </row>
    <row r="1511" spans="1:12" x14ac:dyDescent="0.4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27"/>
      <c r="F1511" s="411"/>
      <c r="G1511" s="114"/>
      <c r="H1511" s="268"/>
      <c r="I1511" s="100">
        <f t="shared" si="121"/>
        <v>0</v>
      </c>
      <c r="J1511" s="93"/>
      <c r="K1511" s="74"/>
      <c r="L1511" s="98"/>
    </row>
    <row r="1512" spans="1:12" x14ac:dyDescent="0.4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27"/>
      <c r="F1512" s="411"/>
      <c r="G1512" s="114"/>
      <c r="H1512" s="268"/>
      <c r="I1512" s="100">
        <f t="shared" si="121"/>
        <v>0</v>
      </c>
      <c r="J1512" s="93"/>
      <c r="K1512" s="74"/>
      <c r="L1512" s="98"/>
    </row>
    <row r="1513" spans="1:12" x14ac:dyDescent="0.4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27"/>
      <c r="F1513" s="411"/>
      <c r="G1513" s="114"/>
      <c r="H1513" s="268"/>
      <c r="I1513" s="100">
        <f t="shared" si="121"/>
        <v>0</v>
      </c>
      <c r="J1513" s="93"/>
      <c r="K1513" s="74"/>
      <c r="L1513" s="98"/>
    </row>
    <row r="1514" spans="1:12" x14ac:dyDescent="0.4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27"/>
      <c r="F1514" s="411"/>
      <c r="G1514" s="114"/>
      <c r="H1514" s="268"/>
      <c r="I1514" s="100">
        <f t="shared" si="121"/>
        <v>0</v>
      </c>
      <c r="J1514" s="93"/>
      <c r="K1514" s="74"/>
      <c r="L1514" s="98"/>
    </row>
    <row r="1515" spans="1:12" x14ac:dyDescent="0.4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27"/>
      <c r="F1515" s="411"/>
      <c r="G1515" s="114"/>
      <c r="H1515" s="268"/>
      <c r="I1515" s="100">
        <f t="shared" si="121"/>
        <v>0</v>
      </c>
      <c r="J1515" s="93"/>
      <c r="K1515" s="74"/>
      <c r="L1515" s="98"/>
    </row>
    <row r="1516" spans="1:12" x14ac:dyDescent="0.4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27"/>
      <c r="F1516" s="411"/>
      <c r="G1516" s="114"/>
      <c r="H1516" s="268"/>
      <c r="I1516" s="100">
        <f t="shared" si="121"/>
        <v>0</v>
      </c>
      <c r="J1516" s="93"/>
      <c r="K1516" s="74"/>
      <c r="L1516" s="98"/>
    </row>
    <row r="1517" spans="1:12" x14ac:dyDescent="0.4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27"/>
      <c r="F1517" s="411"/>
      <c r="G1517" s="114"/>
      <c r="H1517" s="268"/>
      <c r="I1517" s="100">
        <f t="shared" si="121"/>
        <v>0</v>
      </c>
      <c r="J1517" s="93"/>
      <c r="K1517" s="74"/>
      <c r="L1517" s="98"/>
    </row>
    <row r="1518" spans="1:12" x14ac:dyDescent="0.4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27"/>
      <c r="F1518" s="411"/>
      <c r="G1518" s="114"/>
      <c r="H1518" s="268"/>
      <c r="I1518" s="100">
        <f t="shared" si="121"/>
        <v>0</v>
      </c>
      <c r="J1518" s="93"/>
      <c r="K1518" s="74"/>
      <c r="L1518" s="98"/>
    </row>
    <row r="1519" spans="1:12" x14ac:dyDescent="0.4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27"/>
      <c r="F1519" s="411"/>
      <c r="G1519" s="114"/>
      <c r="H1519" s="268"/>
      <c r="I1519" s="100">
        <f t="shared" si="121"/>
        <v>0</v>
      </c>
      <c r="J1519" s="93"/>
      <c r="K1519" s="74"/>
      <c r="L1519" s="98"/>
    </row>
    <row r="1520" spans="1:12" x14ac:dyDescent="0.4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27"/>
      <c r="F1520" s="411"/>
      <c r="G1520" s="114"/>
      <c r="H1520" s="268"/>
      <c r="I1520" s="100">
        <f t="shared" si="121"/>
        <v>0</v>
      </c>
      <c r="J1520" s="93"/>
      <c r="K1520" s="74"/>
      <c r="L1520" s="98"/>
    </row>
    <row r="1521" spans="1:12" x14ac:dyDescent="0.4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27"/>
      <c r="F1521" s="411"/>
      <c r="G1521" s="114"/>
      <c r="H1521" s="268"/>
      <c r="I1521" s="100">
        <f t="shared" si="121"/>
        <v>0</v>
      </c>
      <c r="J1521" s="93"/>
      <c r="K1521" s="74"/>
      <c r="L1521" s="98"/>
    </row>
    <row r="1522" spans="1:12" x14ac:dyDescent="0.4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27"/>
      <c r="F1522" s="411"/>
      <c r="G1522" s="114"/>
      <c r="H1522" s="268"/>
      <c r="I1522" s="100">
        <f t="shared" si="121"/>
        <v>0</v>
      </c>
      <c r="J1522" s="93"/>
      <c r="K1522" s="74"/>
      <c r="L1522" s="98"/>
    </row>
    <row r="1523" spans="1:12" x14ac:dyDescent="0.4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27"/>
      <c r="F1523" s="411"/>
      <c r="G1523" s="114"/>
      <c r="H1523" s="268"/>
      <c r="I1523" s="100">
        <f t="shared" si="121"/>
        <v>0</v>
      </c>
      <c r="J1523" s="93"/>
      <c r="K1523" s="74"/>
      <c r="L1523" s="98"/>
    </row>
    <row r="1524" spans="1:12" x14ac:dyDescent="0.4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27"/>
      <c r="F1524" s="411"/>
      <c r="G1524" s="114"/>
      <c r="H1524" s="268"/>
      <c r="I1524" s="100">
        <f t="shared" si="121"/>
        <v>0</v>
      </c>
      <c r="J1524" s="93"/>
      <c r="K1524" s="74"/>
      <c r="L1524" s="98"/>
    </row>
    <row r="1525" spans="1:12" x14ac:dyDescent="0.4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27"/>
      <c r="F1525" s="411"/>
      <c r="G1525" s="114"/>
      <c r="H1525" s="268"/>
      <c r="I1525" s="100">
        <f t="shared" si="121"/>
        <v>0</v>
      </c>
      <c r="J1525" s="93"/>
      <c r="K1525" s="74"/>
      <c r="L1525" s="98"/>
    </row>
    <row r="1526" spans="1:12" x14ac:dyDescent="0.4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27"/>
      <c r="F1526" s="411"/>
      <c r="G1526" s="114"/>
      <c r="H1526" s="268"/>
      <c r="I1526" s="100">
        <f t="shared" si="121"/>
        <v>0</v>
      </c>
      <c r="J1526" s="93"/>
      <c r="K1526" s="74"/>
      <c r="L1526" s="98"/>
    </row>
    <row r="1527" spans="1:12" x14ac:dyDescent="0.4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27"/>
      <c r="F1527" s="411"/>
      <c r="G1527" s="114"/>
      <c r="H1527" s="268"/>
      <c r="I1527" s="100">
        <f t="shared" si="121"/>
        <v>0</v>
      </c>
      <c r="J1527" s="93"/>
      <c r="K1527" s="74"/>
      <c r="L1527" s="98"/>
    </row>
    <row r="1528" spans="1:12" x14ac:dyDescent="0.4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27"/>
      <c r="F1528" s="411"/>
      <c r="G1528" s="114"/>
      <c r="H1528" s="268"/>
      <c r="I1528" s="100">
        <f t="shared" si="121"/>
        <v>0</v>
      </c>
      <c r="J1528" s="93"/>
      <c r="K1528" s="74"/>
      <c r="L1528" s="98"/>
    </row>
    <row r="1529" spans="1:12" x14ac:dyDescent="0.4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27"/>
      <c r="F1529" s="411"/>
      <c r="G1529" s="114"/>
      <c r="H1529" s="268"/>
      <c r="I1529" s="100">
        <f t="shared" si="121"/>
        <v>0</v>
      </c>
      <c r="J1529" s="93"/>
      <c r="K1529" s="74"/>
      <c r="L1529" s="98"/>
    </row>
    <row r="1530" spans="1:12" x14ac:dyDescent="0.4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27"/>
      <c r="F1530" s="411"/>
      <c r="G1530" s="114"/>
      <c r="H1530" s="268"/>
      <c r="I1530" s="100">
        <f t="shared" si="121"/>
        <v>0</v>
      </c>
      <c r="J1530" s="93"/>
      <c r="K1530" s="74"/>
      <c r="L1530" s="98"/>
    </row>
    <row r="1531" spans="1:12" x14ac:dyDescent="0.4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27"/>
      <c r="F1531" s="411"/>
      <c r="G1531" s="114"/>
      <c r="H1531" s="268"/>
      <c r="I1531" s="100">
        <f t="shared" si="121"/>
        <v>0</v>
      </c>
      <c r="J1531" s="93"/>
      <c r="K1531" s="74"/>
      <c r="L1531" s="98"/>
    </row>
    <row r="1532" spans="1:12" x14ac:dyDescent="0.4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27"/>
      <c r="F1532" s="411"/>
      <c r="G1532" s="114"/>
      <c r="H1532" s="268"/>
      <c r="I1532" s="100">
        <f t="shared" si="121"/>
        <v>0</v>
      </c>
      <c r="J1532" s="93"/>
      <c r="K1532" s="74"/>
      <c r="L1532" s="98"/>
    </row>
    <row r="1533" spans="1:12" x14ac:dyDescent="0.4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27"/>
      <c r="F1533" s="411"/>
      <c r="G1533" s="114"/>
      <c r="H1533" s="268"/>
      <c r="I1533" s="100">
        <f t="shared" si="121"/>
        <v>0</v>
      </c>
      <c r="J1533" s="93"/>
      <c r="K1533" s="74"/>
      <c r="L1533" s="98"/>
    </row>
    <row r="1534" spans="1:12" x14ac:dyDescent="0.4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27"/>
      <c r="F1534" s="411"/>
      <c r="G1534" s="114"/>
      <c r="H1534" s="268"/>
      <c r="I1534" s="100">
        <f t="shared" si="121"/>
        <v>0</v>
      </c>
      <c r="J1534" s="93"/>
      <c r="K1534" s="74"/>
      <c r="L1534" s="98"/>
    </row>
    <row r="1535" spans="1:12" x14ac:dyDescent="0.4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27"/>
      <c r="F1535" s="411"/>
      <c r="G1535" s="114"/>
      <c r="H1535" s="268"/>
      <c r="I1535" s="100">
        <f t="shared" si="121"/>
        <v>0</v>
      </c>
      <c r="J1535" s="93"/>
      <c r="K1535" s="74"/>
      <c r="L1535" s="98"/>
    </row>
    <row r="1536" spans="1:12" x14ac:dyDescent="0.4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27"/>
      <c r="F1536" s="411"/>
      <c r="G1536" s="114"/>
      <c r="H1536" s="268"/>
      <c r="I1536" s="100">
        <f t="shared" si="121"/>
        <v>0</v>
      </c>
      <c r="J1536" s="93"/>
      <c r="K1536" s="74"/>
      <c r="L1536" s="98"/>
    </row>
    <row r="1537" spans="1:12" x14ac:dyDescent="0.4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27"/>
      <c r="F1537" s="411"/>
      <c r="G1537" s="114"/>
      <c r="H1537" s="268"/>
      <c r="I1537" s="100">
        <f t="shared" si="121"/>
        <v>0</v>
      </c>
      <c r="J1537" s="93"/>
      <c r="K1537" s="74"/>
      <c r="L1537" s="98"/>
    </row>
    <row r="1538" spans="1:12" x14ac:dyDescent="0.4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27"/>
      <c r="F1538" s="411"/>
      <c r="G1538" s="114"/>
      <c r="H1538" s="268"/>
      <c r="I1538" s="100">
        <f t="shared" si="121"/>
        <v>0</v>
      </c>
      <c r="J1538" s="93"/>
      <c r="K1538" s="74"/>
      <c r="L1538" s="98"/>
    </row>
    <row r="1539" spans="1:12" x14ac:dyDescent="0.4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27"/>
      <c r="F1539" s="411"/>
      <c r="G1539" s="114"/>
      <c r="H1539" s="268"/>
      <c r="I1539" s="100">
        <f t="shared" si="121"/>
        <v>0</v>
      </c>
      <c r="J1539" s="93"/>
      <c r="K1539" s="74"/>
      <c r="L1539" s="98"/>
    </row>
    <row r="1540" spans="1:12" x14ac:dyDescent="0.4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27"/>
      <c r="F1540" s="411"/>
      <c r="G1540" s="114"/>
      <c r="H1540" s="268"/>
      <c r="I1540" s="100">
        <f t="shared" si="121"/>
        <v>0</v>
      </c>
      <c r="J1540" s="93"/>
      <c r="K1540" s="74"/>
      <c r="L1540" s="98"/>
    </row>
    <row r="1541" spans="1:12" x14ac:dyDescent="0.4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27"/>
      <c r="F1541" s="411"/>
      <c r="G1541" s="114"/>
      <c r="H1541" s="268"/>
      <c r="I1541" s="100">
        <f t="shared" si="121"/>
        <v>0</v>
      </c>
      <c r="J1541" s="93"/>
      <c r="K1541" s="74"/>
      <c r="L1541" s="98"/>
    </row>
    <row r="1542" spans="1:12" x14ac:dyDescent="0.4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27"/>
      <c r="F1542" s="411"/>
      <c r="G1542" s="114"/>
      <c r="H1542" s="268"/>
      <c r="I1542" s="100">
        <f t="shared" si="121"/>
        <v>0</v>
      </c>
      <c r="J1542" s="93"/>
      <c r="K1542" s="74"/>
      <c r="L1542" s="98"/>
    </row>
    <row r="1543" spans="1:12" x14ac:dyDescent="0.4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27"/>
      <c r="F1543" s="411"/>
      <c r="G1543" s="114"/>
      <c r="H1543" s="268"/>
      <c r="I1543" s="100">
        <f t="shared" si="121"/>
        <v>0</v>
      </c>
      <c r="J1543" s="93"/>
      <c r="K1543" s="74"/>
      <c r="L1543" s="98"/>
    </row>
    <row r="1544" spans="1:12" x14ac:dyDescent="0.4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27"/>
      <c r="F1544" s="411"/>
      <c r="G1544" s="114"/>
      <c r="H1544" s="268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 x14ac:dyDescent="0.4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27"/>
      <c r="F1545" s="411"/>
      <c r="G1545" s="114"/>
      <c r="H1545" s="268"/>
      <c r="I1545" s="100">
        <f t="shared" si="126"/>
        <v>0</v>
      </c>
      <c r="J1545" s="93"/>
      <c r="K1545" s="74"/>
      <c r="L1545" s="98"/>
    </row>
    <row r="1546" spans="1:12" x14ac:dyDescent="0.4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27"/>
      <c r="F1546" s="411"/>
      <c r="G1546" s="114"/>
      <c r="H1546" s="268"/>
      <c r="I1546" s="100">
        <f t="shared" si="126"/>
        <v>0</v>
      </c>
      <c r="J1546" s="93"/>
      <c r="K1546" s="74"/>
      <c r="L1546" s="98"/>
    </row>
    <row r="1547" spans="1:12" x14ac:dyDescent="0.4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27"/>
      <c r="F1547" s="411"/>
      <c r="G1547" s="114"/>
      <c r="H1547" s="268"/>
      <c r="I1547" s="100">
        <f t="shared" si="126"/>
        <v>0</v>
      </c>
      <c r="J1547" s="93"/>
      <c r="K1547" s="74"/>
      <c r="L1547" s="98"/>
    </row>
    <row r="1548" spans="1:12" x14ac:dyDescent="0.4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27"/>
      <c r="F1548" s="411"/>
      <c r="G1548" s="114"/>
      <c r="H1548" s="268"/>
      <c r="I1548" s="100">
        <f t="shared" si="126"/>
        <v>0</v>
      </c>
      <c r="J1548" s="93"/>
      <c r="K1548" s="74"/>
      <c r="L1548" s="98"/>
    </row>
    <row r="1549" spans="1:12" x14ac:dyDescent="0.4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27"/>
      <c r="F1549" s="411"/>
      <c r="G1549" s="114"/>
      <c r="H1549" s="268"/>
      <c r="I1549" s="100">
        <f t="shared" si="126"/>
        <v>0</v>
      </c>
      <c r="J1549" s="93"/>
      <c r="K1549" s="74"/>
      <c r="L1549" s="98"/>
    </row>
    <row r="1550" spans="1:12" x14ac:dyDescent="0.4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27"/>
      <c r="F1550" s="411"/>
      <c r="G1550" s="114"/>
      <c r="H1550" s="268"/>
      <c r="I1550" s="100">
        <f t="shared" si="126"/>
        <v>0</v>
      </c>
      <c r="J1550" s="93"/>
      <c r="K1550" s="74"/>
      <c r="L1550" s="98"/>
    </row>
    <row r="1551" spans="1:12" x14ac:dyDescent="0.4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27"/>
      <c r="F1551" s="411"/>
      <c r="G1551" s="114"/>
      <c r="H1551" s="268"/>
      <c r="I1551" s="100">
        <f t="shared" si="126"/>
        <v>0</v>
      </c>
      <c r="J1551" s="93"/>
      <c r="K1551" s="74"/>
      <c r="L1551" s="98"/>
    </row>
    <row r="1552" spans="1:12" x14ac:dyDescent="0.4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27"/>
      <c r="F1552" s="411"/>
      <c r="G1552" s="114"/>
      <c r="H1552" s="268"/>
      <c r="I1552" s="100">
        <f t="shared" si="126"/>
        <v>0</v>
      </c>
      <c r="J1552" s="93"/>
      <c r="K1552" s="74"/>
      <c r="L1552" s="98"/>
    </row>
    <row r="1553" spans="1:12" x14ac:dyDescent="0.4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27"/>
      <c r="F1553" s="411"/>
      <c r="G1553" s="114"/>
      <c r="H1553" s="268"/>
      <c r="I1553" s="100">
        <f t="shared" si="126"/>
        <v>0</v>
      </c>
      <c r="J1553" s="93"/>
      <c r="K1553" s="74"/>
      <c r="L1553" s="98"/>
    </row>
    <row r="1554" spans="1:12" x14ac:dyDescent="0.4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27"/>
      <c r="F1554" s="411"/>
      <c r="G1554" s="114"/>
      <c r="H1554" s="268"/>
      <c r="I1554" s="100">
        <f t="shared" si="126"/>
        <v>0</v>
      </c>
      <c r="J1554" s="93"/>
      <c r="K1554" s="74"/>
      <c r="L1554" s="98"/>
    </row>
    <row r="1555" spans="1:12" x14ac:dyDescent="0.4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27"/>
      <c r="F1555" s="411"/>
      <c r="G1555" s="114"/>
      <c r="H1555" s="268"/>
      <c r="I1555" s="100">
        <f t="shared" si="126"/>
        <v>0</v>
      </c>
      <c r="J1555" s="93"/>
      <c r="K1555" s="74"/>
      <c r="L1555" s="98"/>
    </row>
    <row r="1556" spans="1:12" x14ac:dyDescent="0.4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27"/>
      <c r="F1556" s="411"/>
      <c r="G1556" s="114"/>
      <c r="H1556" s="268"/>
      <c r="I1556" s="100">
        <f t="shared" si="126"/>
        <v>0</v>
      </c>
      <c r="J1556" s="93"/>
      <c r="K1556" s="74"/>
      <c r="L1556" s="98"/>
    </row>
    <row r="1557" spans="1:12" x14ac:dyDescent="0.4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27"/>
      <c r="F1557" s="411"/>
      <c r="G1557" s="114"/>
      <c r="H1557" s="268"/>
      <c r="I1557" s="100">
        <f t="shared" si="126"/>
        <v>0</v>
      </c>
      <c r="J1557" s="93"/>
      <c r="K1557" s="74"/>
      <c r="L1557" s="98"/>
    </row>
    <row r="1558" spans="1:12" x14ac:dyDescent="0.4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27"/>
      <c r="F1558" s="411"/>
      <c r="G1558" s="114"/>
      <c r="H1558" s="268"/>
      <c r="I1558" s="100">
        <f t="shared" si="126"/>
        <v>0</v>
      </c>
      <c r="J1558" s="93"/>
      <c r="K1558" s="74"/>
      <c r="L1558" s="98"/>
    </row>
    <row r="1559" spans="1:12" x14ac:dyDescent="0.4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27"/>
      <c r="F1559" s="411"/>
      <c r="G1559" s="114"/>
      <c r="H1559" s="268"/>
      <c r="I1559" s="100">
        <f t="shared" si="126"/>
        <v>0</v>
      </c>
      <c r="J1559" s="93"/>
      <c r="K1559" s="74"/>
      <c r="L1559" s="98"/>
    </row>
    <row r="1560" spans="1:12" x14ac:dyDescent="0.4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27"/>
      <c r="F1560" s="411"/>
      <c r="G1560" s="114"/>
      <c r="H1560" s="268"/>
      <c r="I1560" s="100">
        <f t="shared" si="126"/>
        <v>0</v>
      </c>
      <c r="J1560" s="93"/>
      <c r="K1560" s="74"/>
      <c r="L1560" s="98"/>
    </row>
    <row r="1561" spans="1:12" x14ac:dyDescent="0.4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27"/>
      <c r="F1561" s="411"/>
      <c r="G1561" s="114"/>
      <c r="H1561" s="268"/>
      <c r="I1561" s="100">
        <f t="shared" si="126"/>
        <v>0</v>
      </c>
      <c r="J1561" s="93"/>
      <c r="K1561" s="74"/>
      <c r="L1561" s="98"/>
    </row>
    <row r="1562" spans="1:12" x14ac:dyDescent="0.4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27"/>
      <c r="F1562" s="411"/>
      <c r="G1562" s="114"/>
      <c r="H1562" s="268"/>
      <c r="I1562" s="100">
        <f t="shared" si="126"/>
        <v>0</v>
      </c>
      <c r="J1562" s="93"/>
      <c r="K1562" s="74"/>
      <c r="L1562" s="98"/>
    </row>
    <row r="1563" spans="1:12" x14ac:dyDescent="0.4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27"/>
      <c r="F1563" s="411"/>
      <c r="G1563" s="114"/>
      <c r="H1563" s="268"/>
      <c r="I1563" s="100">
        <f t="shared" si="126"/>
        <v>0</v>
      </c>
      <c r="J1563" s="93"/>
      <c r="K1563" s="74"/>
      <c r="L1563" s="98"/>
    </row>
    <row r="1564" spans="1:12" x14ac:dyDescent="0.4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27"/>
      <c r="F1564" s="411"/>
      <c r="G1564" s="114"/>
      <c r="H1564" s="268"/>
      <c r="I1564" s="100">
        <f t="shared" si="126"/>
        <v>0</v>
      </c>
      <c r="J1564" s="93"/>
      <c r="K1564" s="74"/>
      <c r="L1564" s="98"/>
    </row>
    <row r="1565" spans="1:12" x14ac:dyDescent="0.4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27"/>
      <c r="F1565" s="411"/>
      <c r="G1565" s="114"/>
      <c r="H1565" s="268"/>
      <c r="I1565" s="100">
        <f t="shared" si="126"/>
        <v>0</v>
      </c>
      <c r="J1565" s="93"/>
      <c r="K1565" s="74"/>
      <c r="L1565" s="98"/>
    </row>
    <row r="1566" spans="1:12" x14ac:dyDescent="0.4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27"/>
      <c r="F1566" s="411"/>
      <c r="G1566" s="114"/>
      <c r="H1566" s="268"/>
      <c r="I1566" s="100">
        <f t="shared" si="126"/>
        <v>0</v>
      </c>
      <c r="J1566" s="93"/>
      <c r="K1566" s="74"/>
      <c r="L1566" s="98"/>
    </row>
    <row r="1567" spans="1:12" x14ac:dyDescent="0.4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27"/>
      <c r="F1567" s="411"/>
      <c r="G1567" s="114"/>
      <c r="H1567" s="268"/>
      <c r="I1567" s="100">
        <f t="shared" si="126"/>
        <v>0</v>
      </c>
      <c r="J1567" s="93"/>
      <c r="K1567" s="74"/>
      <c r="L1567" s="98"/>
    </row>
    <row r="1568" spans="1:12" x14ac:dyDescent="0.4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27"/>
      <c r="F1568" s="411"/>
      <c r="G1568" s="114"/>
      <c r="H1568" s="268"/>
      <c r="I1568" s="100">
        <f t="shared" si="126"/>
        <v>0</v>
      </c>
      <c r="J1568" s="93"/>
      <c r="K1568" s="74"/>
      <c r="L1568" s="98"/>
    </row>
    <row r="1569" spans="1:12" x14ac:dyDescent="0.4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27"/>
      <c r="F1569" s="411"/>
      <c r="G1569" s="114"/>
      <c r="H1569" s="268"/>
      <c r="I1569" s="100">
        <f t="shared" si="126"/>
        <v>0</v>
      </c>
      <c r="J1569" s="93"/>
      <c r="K1569" s="74"/>
      <c r="L1569" s="98"/>
    </row>
    <row r="1570" spans="1:12" x14ac:dyDescent="0.4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27"/>
      <c r="F1570" s="411"/>
      <c r="G1570" s="114"/>
      <c r="H1570" s="268"/>
      <c r="I1570" s="100">
        <f t="shared" si="126"/>
        <v>0</v>
      </c>
      <c r="J1570" s="93"/>
      <c r="K1570" s="74"/>
      <c r="L1570" s="98"/>
    </row>
    <row r="1571" spans="1:12" x14ac:dyDescent="0.4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27"/>
      <c r="F1571" s="411"/>
      <c r="G1571" s="114"/>
      <c r="H1571" s="268"/>
      <c r="I1571" s="100">
        <f t="shared" si="126"/>
        <v>0</v>
      </c>
      <c r="J1571" s="93"/>
      <c r="K1571" s="74"/>
      <c r="L1571" s="98"/>
    </row>
    <row r="1572" spans="1:12" x14ac:dyDescent="0.4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27"/>
      <c r="F1572" s="411"/>
      <c r="G1572" s="114"/>
      <c r="H1572" s="268"/>
      <c r="I1572" s="100">
        <f t="shared" si="126"/>
        <v>0</v>
      </c>
      <c r="J1572" s="93"/>
      <c r="K1572" s="74"/>
      <c r="L1572" s="98"/>
    </row>
    <row r="1573" spans="1:12" x14ac:dyDescent="0.4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27"/>
      <c r="F1573" s="411"/>
      <c r="G1573" s="114"/>
      <c r="H1573" s="268"/>
      <c r="I1573" s="100">
        <f t="shared" si="126"/>
        <v>0</v>
      </c>
      <c r="J1573" s="93"/>
      <c r="K1573" s="74"/>
      <c r="L1573" s="98"/>
    </row>
    <row r="1574" spans="1:12" x14ac:dyDescent="0.4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27"/>
      <c r="F1574" s="411"/>
      <c r="G1574" s="114"/>
      <c r="H1574" s="268"/>
      <c r="I1574" s="100">
        <f t="shared" si="126"/>
        <v>0</v>
      </c>
      <c r="J1574" s="93"/>
      <c r="K1574" s="74"/>
      <c r="L1574" s="98"/>
    </row>
    <row r="1575" spans="1:12" x14ac:dyDescent="0.4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27"/>
      <c r="F1575" s="411"/>
      <c r="G1575" s="114"/>
      <c r="H1575" s="268"/>
      <c r="I1575" s="100">
        <f t="shared" si="126"/>
        <v>0</v>
      </c>
      <c r="J1575" s="93"/>
      <c r="K1575" s="74"/>
      <c r="L1575" s="98"/>
    </row>
    <row r="1576" spans="1:12" x14ac:dyDescent="0.4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27"/>
      <c r="F1576" s="411"/>
      <c r="G1576" s="114"/>
      <c r="H1576" s="268"/>
      <c r="I1576" s="100">
        <f t="shared" si="126"/>
        <v>0</v>
      </c>
      <c r="J1576" s="93"/>
      <c r="K1576" s="74"/>
      <c r="L1576" s="98"/>
    </row>
    <row r="1577" spans="1:12" x14ac:dyDescent="0.4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27"/>
      <c r="F1577" s="411"/>
      <c r="G1577" s="114"/>
      <c r="H1577" s="268"/>
      <c r="I1577" s="100">
        <f t="shared" si="126"/>
        <v>0</v>
      </c>
      <c r="J1577" s="93"/>
      <c r="K1577" s="74"/>
      <c r="L1577" s="98"/>
    </row>
    <row r="1578" spans="1:12" x14ac:dyDescent="0.4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27"/>
      <c r="F1578" s="411"/>
      <c r="G1578" s="114"/>
      <c r="H1578" s="268"/>
      <c r="I1578" s="100">
        <f t="shared" si="126"/>
        <v>0</v>
      </c>
      <c r="J1578" s="93"/>
      <c r="K1578" s="74"/>
      <c r="L1578" s="98"/>
    </row>
    <row r="1579" spans="1:12" x14ac:dyDescent="0.4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27"/>
      <c r="F1579" s="411"/>
      <c r="G1579" s="114"/>
      <c r="H1579" s="268"/>
      <c r="I1579" s="100">
        <f t="shared" si="126"/>
        <v>0</v>
      </c>
      <c r="J1579" s="93"/>
      <c r="K1579" s="74"/>
      <c r="L1579" s="98"/>
    </row>
    <row r="1580" spans="1:12" x14ac:dyDescent="0.4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27"/>
      <c r="F1580" s="411"/>
      <c r="G1580" s="114"/>
      <c r="H1580" s="268"/>
      <c r="I1580" s="100">
        <f t="shared" si="126"/>
        <v>0</v>
      </c>
      <c r="J1580" s="93"/>
      <c r="K1580" s="74"/>
      <c r="L1580" s="98"/>
    </row>
    <row r="1581" spans="1:12" x14ac:dyDescent="0.4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27"/>
      <c r="F1581" s="411"/>
      <c r="G1581" s="114"/>
      <c r="H1581" s="268"/>
      <c r="I1581" s="100">
        <f t="shared" si="126"/>
        <v>0</v>
      </c>
      <c r="J1581" s="93"/>
      <c r="K1581" s="74"/>
      <c r="L1581" s="98"/>
    </row>
    <row r="1582" spans="1:12" x14ac:dyDescent="0.4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27"/>
      <c r="F1582" s="411"/>
      <c r="G1582" s="114"/>
      <c r="H1582" s="268"/>
      <c r="I1582" s="100">
        <f t="shared" si="126"/>
        <v>0</v>
      </c>
      <c r="J1582" s="93"/>
      <c r="K1582" s="74"/>
      <c r="L1582" s="98"/>
    </row>
    <row r="1583" spans="1:12" x14ac:dyDescent="0.4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27"/>
      <c r="F1583" s="411"/>
      <c r="G1583" s="114"/>
      <c r="H1583" s="268"/>
      <c r="I1583" s="100">
        <f t="shared" si="126"/>
        <v>0</v>
      </c>
      <c r="J1583" s="93"/>
      <c r="K1583" s="74"/>
      <c r="L1583" s="98"/>
    </row>
    <row r="1584" spans="1:12" x14ac:dyDescent="0.4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27"/>
      <c r="F1584" s="411"/>
      <c r="G1584" s="114"/>
      <c r="H1584" s="268"/>
      <c r="I1584" s="100">
        <f t="shared" si="126"/>
        <v>0</v>
      </c>
      <c r="J1584" s="93"/>
      <c r="K1584" s="74"/>
      <c r="L1584" s="98"/>
    </row>
    <row r="1585" spans="1:12" x14ac:dyDescent="0.4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27"/>
      <c r="F1585" s="411"/>
      <c r="G1585" s="114"/>
      <c r="H1585" s="268"/>
      <c r="I1585" s="100">
        <f t="shared" si="126"/>
        <v>0</v>
      </c>
      <c r="J1585" s="93"/>
      <c r="K1585" s="74"/>
      <c r="L1585" s="98"/>
    </row>
    <row r="1586" spans="1:12" x14ac:dyDescent="0.4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27"/>
      <c r="F1586" s="411"/>
      <c r="G1586" s="114"/>
      <c r="H1586" s="268"/>
      <c r="I1586" s="100">
        <f t="shared" si="126"/>
        <v>0</v>
      </c>
      <c r="J1586" s="93"/>
      <c r="K1586" s="74"/>
      <c r="L1586" s="98"/>
    </row>
    <row r="1587" spans="1:12" x14ac:dyDescent="0.4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27"/>
      <c r="F1587" s="411"/>
      <c r="G1587" s="114"/>
      <c r="H1587" s="268"/>
      <c r="I1587" s="100">
        <f t="shared" si="126"/>
        <v>0</v>
      </c>
      <c r="J1587" s="93"/>
      <c r="K1587" s="74"/>
      <c r="L1587" s="98"/>
    </row>
    <row r="1588" spans="1:12" x14ac:dyDescent="0.4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27"/>
      <c r="F1588" s="411"/>
      <c r="G1588" s="114"/>
      <c r="H1588" s="268"/>
      <c r="I1588" s="100">
        <f t="shared" si="126"/>
        <v>0</v>
      </c>
      <c r="J1588" s="93"/>
      <c r="K1588" s="74"/>
      <c r="L1588" s="98"/>
    </row>
    <row r="1589" spans="1:12" x14ac:dyDescent="0.4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27"/>
      <c r="F1589" s="411"/>
      <c r="G1589" s="114"/>
      <c r="H1589" s="268"/>
      <c r="I1589" s="100">
        <f t="shared" si="126"/>
        <v>0</v>
      </c>
      <c r="J1589" s="93"/>
      <c r="K1589" s="74"/>
      <c r="L1589" s="98"/>
    </row>
    <row r="1590" spans="1:12" x14ac:dyDescent="0.4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27"/>
      <c r="F1590" s="411"/>
      <c r="G1590" s="114"/>
      <c r="H1590" s="268"/>
      <c r="I1590" s="100">
        <f t="shared" si="126"/>
        <v>0</v>
      </c>
      <c r="J1590" s="93"/>
      <c r="K1590" s="74"/>
      <c r="L1590" s="98"/>
    </row>
    <row r="1591" spans="1:12" x14ac:dyDescent="0.4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27"/>
      <c r="F1591" s="411"/>
      <c r="G1591" s="114"/>
      <c r="H1591" s="268"/>
      <c r="I1591" s="100">
        <f t="shared" si="126"/>
        <v>0</v>
      </c>
      <c r="J1591" s="93"/>
      <c r="K1591" s="74"/>
      <c r="L1591" s="98"/>
    </row>
    <row r="1592" spans="1:12" x14ac:dyDescent="0.4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27"/>
      <c r="F1592" s="411"/>
      <c r="G1592" s="114"/>
      <c r="H1592" s="268"/>
      <c r="I1592" s="100">
        <f t="shared" si="126"/>
        <v>0</v>
      </c>
      <c r="J1592" s="93"/>
      <c r="K1592" s="74"/>
      <c r="L1592" s="98"/>
    </row>
    <row r="1593" spans="1:12" x14ac:dyDescent="0.4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27"/>
      <c r="F1593" s="411"/>
      <c r="G1593" s="114"/>
      <c r="H1593" s="268"/>
      <c r="I1593" s="100">
        <f t="shared" si="126"/>
        <v>0</v>
      </c>
      <c r="J1593" s="93"/>
      <c r="K1593" s="74"/>
      <c r="L1593" s="98"/>
    </row>
    <row r="1594" spans="1:12" x14ac:dyDescent="0.4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27"/>
      <c r="F1594" s="411"/>
      <c r="G1594" s="114"/>
      <c r="H1594" s="268"/>
      <c r="I1594" s="100">
        <f t="shared" si="126"/>
        <v>0</v>
      </c>
      <c r="J1594" s="93"/>
      <c r="K1594" s="74"/>
      <c r="L1594" s="98"/>
    </row>
    <row r="1595" spans="1:12" x14ac:dyDescent="0.4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27"/>
      <c r="F1595" s="411"/>
      <c r="G1595" s="114"/>
      <c r="H1595" s="268"/>
      <c r="I1595" s="100">
        <f t="shared" si="126"/>
        <v>0</v>
      </c>
      <c r="J1595" s="93"/>
      <c r="K1595" s="74"/>
      <c r="L1595" s="98"/>
    </row>
    <row r="1596" spans="1:12" x14ac:dyDescent="0.4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27"/>
      <c r="F1596" s="411"/>
      <c r="G1596" s="114"/>
      <c r="H1596" s="268"/>
      <c r="I1596" s="100">
        <f t="shared" si="126"/>
        <v>0</v>
      </c>
      <c r="J1596" s="93"/>
      <c r="K1596" s="74"/>
      <c r="L1596" s="98"/>
    </row>
    <row r="1597" spans="1:12" x14ac:dyDescent="0.4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27"/>
      <c r="F1597" s="411"/>
      <c r="G1597" s="114"/>
      <c r="H1597" s="268"/>
      <c r="I1597" s="100">
        <f t="shared" si="126"/>
        <v>0</v>
      </c>
      <c r="J1597" s="93"/>
      <c r="K1597" s="74"/>
      <c r="L1597" s="98"/>
    </row>
    <row r="1598" spans="1:12" x14ac:dyDescent="0.4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27"/>
      <c r="F1598" s="411"/>
      <c r="G1598" s="114"/>
      <c r="H1598" s="268"/>
      <c r="I1598" s="100">
        <f t="shared" si="126"/>
        <v>0</v>
      </c>
      <c r="J1598" s="93"/>
      <c r="K1598" s="74"/>
      <c r="L1598" s="98"/>
    </row>
    <row r="1599" spans="1:12" x14ac:dyDescent="0.4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27"/>
      <c r="F1599" s="411"/>
      <c r="G1599" s="114"/>
      <c r="H1599" s="268"/>
      <c r="I1599" s="100">
        <f t="shared" si="126"/>
        <v>0</v>
      </c>
      <c r="J1599" s="93"/>
      <c r="K1599" s="74"/>
      <c r="L1599" s="98"/>
    </row>
    <row r="1600" spans="1:12" x14ac:dyDescent="0.4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27"/>
      <c r="F1600" s="411"/>
      <c r="G1600" s="114"/>
      <c r="H1600" s="268"/>
      <c r="I1600" s="100">
        <f t="shared" si="126"/>
        <v>0</v>
      </c>
      <c r="J1600" s="93"/>
      <c r="K1600" s="74"/>
      <c r="L1600" s="98"/>
    </row>
    <row r="1601" spans="1:12" x14ac:dyDescent="0.4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27"/>
      <c r="F1601" s="411"/>
      <c r="G1601" s="114"/>
      <c r="H1601" s="268"/>
      <c r="I1601" s="100">
        <f t="shared" si="126"/>
        <v>0</v>
      </c>
      <c r="J1601" s="93"/>
      <c r="K1601" s="74"/>
      <c r="L1601" s="98"/>
    </row>
    <row r="1602" spans="1:12" x14ac:dyDescent="0.4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27"/>
      <c r="F1602" s="411"/>
      <c r="G1602" s="114"/>
      <c r="H1602" s="268"/>
      <c r="I1602" s="100">
        <f t="shared" si="126"/>
        <v>0</v>
      </c>
      <c r="J1602" s="93"/>
      <c r="K1602" s="74"/>
      <c r="L1602" s="98"/>
    </row>
    <row r="1603" spans="1:12" x14ac:dyDescent="0.4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27"/>
      <c r="F1603" s="411"/>
      <c r="G1603" s="114"/>
      <c r="H1603" s="268"/>
      <c r="I1603" s="100">
        <f t="shared" si="126"/>
        <v>0</v>
      </c>
      <c r="J1603" s="93"/>
      <c r="K1603" s="74"/>
      <c r="L1603" s="98"/>
    </row>
    <row r="1604" spans="1:12" x14ac:dyDescent="0.4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27"/>
      <c r="F1604" s="411"/>
      <c r="G1604" s="114"/>
      <c r="H1604" s="268"/>
      <c r="I1604" s="100">
        <f t="shared" si="126"/>
        <v>0</v>
      </c>
      <c r="J1604" s="93"/>
      <c r="K1604" s="74"/>
      <c r="L1604" s="98"/>
    </row>
    <row r="1605" spans="1:12" x14ac:dyDescent="0.4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27"/>
      <c r="F1605" s="411"/>
      <c r="G1605" s="114"/>
      <c r="H1605" s="268"/>
      <c r="I1605" s="100">
        <f t="shared" si="126"/>
        <v>0</v>
      </c>
      <c r="J1605" s="93"/>
      <c r="K1605" s="74"/>
      <c r="L1605" s="98"/>
    </row>
    <row r="1606" spans="1:12" x14ac:dyDescent="0.4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27"/>
      <c r="F1606" s="411"/>
      <c r="G1606" s="114"/>
      <c r="H1606" s="268"/>
      <c r="I1606" s="100">
        <f t="shared" si="126"/>
        <v>0</v>
      </c>
      <c r="J1606" s="93"/>
      <c r="K1606" s="74"/>
      <c r="L1606" s="98"/>
    </row>
    <row r="1607" spans="1:12" x14ac:dyDescent="0.4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27"/>
      <c r="F1607" s="411"/>
      <c r="G1607" s="114"/>
      <c r="H1607" s="268"/>
      <c r="I1607" s="100">
        <f t="shared" si="126"/>
        <v>0</v>
      </c>
      <c r="J1607" s="93"/>
      <c r="K1607" s="74"/>
      <c r="L1607" s="98"/>
    </row>
    <row r="1608" spans="1:12" x14ac:dyDescent="0.4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27"/>
      <c r="F1608" s="411"/>
      <c r="G1608" s="114"/>
      <c r="H1608" s="268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 x14ac:dyDescent="0.4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27"/>
      <c r="F1609" s="411"/>
      <c r="G1609" s="114"/>
      <c r="H1609" s="268"/>
      <c r="I1609" s="100">
        <f t="shared" si="131"/>
        <v>0</v>
      </c>
      <c r="J1609" s="93"/>
      <c r="K1609" s="74"/>
      <c r="L1609" s="98"/>
    </row>
    <row r="1610" spans="1:12" x14ac:dyDescent="0.4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27"/>
      <c r="F1610" s="411"/>
      <c r="G1610" s="114"/>
      <c r="H1610" s="268"/>
      <c r="I1610" s="100">
        <f t="shared" si="131"/>
        <v>0</v>
      </c>
      <c r="J1610" s="93"/>
      <c r="K1610" s="74"/>
      <c r="L1610" s="98"/>
    </row>
    <row r="1611" spans="1:12" x14ac:dyDescent="0.4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27"/>
      <c r="F1611" s="411"/>
      <c r="G1611" s="114"/>
      <c r="H1611" s="268"/>
      <c r="I1611" s="100">
        <f t="shared" si="131"/>
        <v>0</v>
      </c>
      <c r="J1611" s="93"/>
      <c r="K1611" s="74"/>
      <c r="L1611" s="98"/>
    </row>
    <row r="1612" spans="1:12" x14ac:dyDescent="0.4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27"/>
      <c r="F1612" s="411"/>
      <c r="G1612" s="114"/>
      <c r="H1612" s="268"/>
      <c r="I1612" s="100">
        <f t="shared" si="131"/>
        <v>0</v>
      </c>
      <c r="J1612" s="93"/>
      <c r="K1612" s="74"/>
      <c r="L1612" s="98"/>
    </row>
    <row r="1613" spans="1:12" x14ac:dyDescent="0.4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27"/>
      <c r="F1613" s="411"/>
      <c r="G1613" s="114"/>
      <c r="H1613" s="268"/>
      <c r="I1613" s="100">
        <f t="shared" si="131"/>
        <v>0</v>
      </c>
      <c r="J1613" s="93"/>
      <c r="K1613" s="74"/>
      <c r="L1613" s="98"/>
    </row>
    <row r="1614" spans="1:12" x14ac:dyDescent="0.4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27"/>
      <c r="F1614" s="411"/>
      <c r="G1614" s="114"/>
      <c r="H1614" s="268"/>
      <c r="I1614" s="100">
        <f t="shared" si="131"/>
        <v>0</v>
      </c>
      <c r="J1614" s="93"/>
      <c r="K1614" s="74"/>
      <c r="L1614" s="98"/>
    </row>
    <row r="1615" spans="1:12" x14ac:dyDescent="0.4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27"/>
      <c r="F1615" s="411"/>
      <c r="G1615" s="114"/>
      <c r="H1615" s="268"/>
      <c r="I1615" s="100">
        <f t="shared" si="131"/>
        <v>0</v>
      </c>
      <c r="J1615" s="93"/>
      <c r="K1615" s="74"/>
      <c r="L1615" s="98"/>
    </row>
    <row r="1616" spans="1:12" x14ac:dyDescent="0.4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27"/>
      <c r="F1616" s="411"/>
      <c r="G1616" s="114"/>
      <c r="H1616" s="268"/>
      <c r="I1616" s="100">
        <f t="shared" si="131"/>
        <v>0</v>
      </c>
      <c r="J1616" s="93"/>
      <c r="K1616" s="74"/>
      <c r="L1616" s="98"/>
    </row>
    <row r="1617" spans="1:12" x14ac:dyDescent="0.4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27"/>
      <c r="F1617" s="411"/>
      <c r="G1617" s="114"/>
      <c r="H1617" s="268"/>
      <c r="I1617" s="100">
        <f t="shared" si="131"/>
        <v>0</v>
      </c>
      <c r="J1617" s="93"/>
      <c r="K1617" s="74"/>
      <c r="L1617" s="98"/>
    </row>
    <row r="1618" spans="1:12" x14ac:dyDescent="0.4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27"/>
      <c r="F1618" s="411"/>
      <c r="G1618" s="114"/>
      <c r="H1618" s="268"/>
      <c r="I1618" s="100">
        <f t="shared" si="131"/>
        <v>0</v>
      </c>
      <c r="J1618" s="93"/>
      <c r="K1618" s="74"/>
      <c r="L1618" s="98"/>
    </row>
    <row r="1619" spans="1:12" x14ac:dyDescent="0.4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27"/>
      <c r="F1619" s="411"/>
      <c r="G1619" s="114"/>
      <c r="H1619" s="268"/>
      <c r="I1619" s="100">
        <f t="shared" si="131"/>
        <v>0</v>
      </c>
      <c r="J1619" s="93"/>
      <c r="K1619" s="74"/>
      <c r="L1619" s="98"/>
    </row>
    <row r="1620" spans="1:12" x14ac:dyDescent="0.4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27"/>
      <c r="F1620" s="411"/>
      <c r="G1620" s="114"/>
      <c r="H1620" s="268"/>
      <c r="I1620" s="100">
        <f t="shared" si="131"/>
        <v>0</v>
      </c>
      <c r="J1620" s="93"/>
      <c r="K1620" s="74"/>
      <c r="L1620" s="98"/>
    </row>
    <row r="1621" spans="1:12" x14ac:dyDescent="0.4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27"/>
      <c r="F1621" s="411"/>
      <c r="G1621" s="114"/>
      <c r="H1621" s="268"/>
      <c r="I1621" s="100">
        <f t="shared" si="131"/>
        <v>0</v>
      </c>
      <c r="J1621" s="93"/>
      <c r="K1621" s="74"/>
      <c r="L1621" s="98"/>
    </row>
    <row r="1622" spans="1:12" x14ac:dyDescent="0.4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27"/>
      <c r="F1622" s="411"/>
      <c r="G1622" s="114"/>
      <c r="H1622" s="268"/>
      <c r="I1622" s="100">
        <f t="shared" si="131"/>
        <v>0</v>
      </c>
      <c r="J1622" s="93"/>
      <c r="K1622" s="74"/>
      <c r="L1622" s="98"/>
    </row>
    <row r="1623" spans="1:12" x14ac:dyDescent="0.4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27"/>
      <c r="F1623" s="411"/>
      <c r="G1623" s="114"/>
      <c r="H1623" s="268"/>
      <c r="I1623" s="100">
        <f t="shared" si="131"/>
        <v>0</v>
      </c>
      <c r="J1623" s="93"/>
      <c r="K1623" s="74"/>
      <c r="L1623" s="98"/>
    </row>
    <row r="1624" spans="1:12" x14ac:dyDescent="0.4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27"/>
      <c r="F1624" s="411"/>
      <c r="G1624" s="114"/>
      <c r="H1624" s="268"/>
      <c r="I1624" s="100">
        <f t="shared" si="131"/>
        <v>0</v>
      </c>
      <c r="J1624" s="93"/>
      <c r="K1624" s="74"/>
      <c r="L1624" s="98"/>
    </row>
    <row r="1625" spans="1:12" x14ac:dyDescent="0.4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27"/>
      <c r="F1625" s="411"/>
      <c r="G1625" s="114"/>
      <c r="H1625" s="268"/>
      <c r="I1625" s="100">
        <f t="shared" si="131"/>
        <v>0</v>
      </c>
      <c r="J1625" s="93"/>
      <c r="K1625" s="74"/>
      <c r="L1625" s="98"/>
    </row>
    <row r="1626" spans="1:12" x14ac:dyDescent="0.4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27"/>
      <c r="F1626" s="411"/>
      <c r="G1626" s="114"/>
      <c r="H1626" s="268"/>
      <c r="I1626" s="100">
        <f t="shared" si="131"/>
        <v>0</v>
      </c>
      <c r="J1626" s="93"/>
      <c r="K1626" s="74"/>
      <c r="L1626" s="98"/>
    </row>
    <row r="1627" spans="1:12" x14ac:dyDescent="0.4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27"/>
      <c r="F1627" s="411"/>
      <c r="G1627" s="114"/>
      <c r="H1627" s="268"/>
      <c r="I1627" s="100">
        <f t="shared" si="131"/>
        <v>0</v>
      </c>
      <c r="J1627" s="93"/>
      <c r="K1627" s="74"/>
      <c r="L1627" s="98"/>
    </row>
    <row r="1628" spans="1:12" x14ac:dyDescent="0.4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27"/>
      <c r="F1628" s="411"/>
      <c r="G1628" s="114"/>
      <c r="H1628" s="268"/>
      <c r="I1628" s="100">
        <f t="shared" si="131"/>
        <v>0</v>
      </c>
      <c r="J1628" s="93"/>
      <c r="K1628" s="74"/>
      <c r="L1628" s="98"/>
    </row>
    <row r="1629" spans="1:12" x14ac:dyDescent="0.4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27"/>
      <c r="F1629" s="411"/>
      <c r="G1629" s="114"/>
      <c r="H1629" s="268"/>
      <c r="I1629" s="100">
        <f t="shared" si="131"/>
        <v>0</v>
      </c>
      <c r="J1629" s="93"/>
      <c r="K1629" s="74"/>
      <c r="L1629" s="98"/>
    </row>
    <row r="1630" spans="1:12" x14ac:dyDescent="0.4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27"/>
      <c r="F1630" s="411"/>
      <c r="G1630" s="114"/>
      <c r="H1630" s="268"/>
      <c r="I1630" s="100">
        <f t="shared" si="131"/>
        <v>0</v>
      </c>
      <c r="J1630" s="93"/>
      <c r="K1630" s="74"/>
      <c r="L1630" s="98"/>
    </row>
    <row r="1631" spans="1:12" x14ac:dyDescent="0.4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27"/>
      <c r="F1631" s="411"/>
      <c r="G1631" s="114"/>
      <c r="H1631" s="268"/>
      <c r="I1631" s="100">
        <f t="shared" si="131"/>
        <v>0</v>
      </c>
      <c r="J1631" s="93"/>
      <c r="K1631" s="74"/>
      <c r="L1631" s="98"/>
    </row>
    <row r="1632" spans="1:12" x14ac:dyDescent="0.4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27"/>
      <c r="F1632" s="411"/>
      <c r="G1632" s="114"/>
      <c r="H1632" s="268"/>
      <c r="I1632" s="100">
        <f t="shared" si="131"/>
        <v>0</v>
      </c>
      <c r="J1632" s="93"/>
      <c r="K1632" s="74"/>
      <c r="L1632" s="98"/>
    </row>
    <row r="1633" spans="1:12" x14ac:dyDescent="0.4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27"/>
      <c r="F1633" s="411"/>
      <c r="G1633" s="114"/>
      <c r="H1633" s="268"/>
      <c r="I1633" s="100">
        <f t="shared" si="131"/>
        <v>0</v>
      </c>
      <c r="J1633" s="93"/>
      <c r="K1633" s="74"/>
      <c r="L1633" s="98"/>
    </row>
    <row r="1634" spans="1:12" x14ac:dyDescent="0.4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27"/>
      <c r="F1634" s="411"/>
      <c r="G1634" s="114"/>
      <c r="H1634" s="268"/>
      <c r="I1634" s="100">
        <f t="shared" si="131"/>
        <v>0</v>
      </c>
      <c r="J1634" s="93"/>
      <c r="K1634" s="74"/>
      <c r="L1634" s="98"/>
    </row>
    <row r="1635" spans="1:12" x14ac:dyDescent="0.4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27"/>
      <c r="F1635" s="411"/>
      <c r="G1635" s="114"/>
      <c r="H1635" s="268"/>
      <c r="I1635" s="100">
        <f t="shared" si="131"/>
        <v>0</v>
      </c>
      <c r="J1635" s="93"/>
      <c r="K1635" s="74"/>
      <c r="L1635" s="98"/>
    </row>
    <row r="1636" spans="1:12" x14ac:dyDescent="0.4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27"/>
      <c r="F1636" s="411"/>
      <c r="G1636" s="114"/>
      <c r="H1636" s="268"/>
      <c r="I1636" s="100">
        <f t="shared" si="131"/>
        <v>0</v>
      </c>
      <c r="J1636" s="93"/>
      <c r="K1636" s="74"/>
      <c r="L1636" s="98"/>
    </row>
    <row r="1637" spans="1:12" x14ac:dyDescent="0.4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27"/>
      <c r="F1637" s="411"/>
      <c r="G1637" s="114"/>
      <c r="H1637" s="268"/>
      <c r="I1637" s="100">
        <f t="shared" si="131"/>
        <v>0</v>
      </c>
      <c r="J1637" s="93"/>
      <c r="K1637" s="74"/>
      <c r="L1637" s="98"/>
    </row>
    <row r="1638" spans="1:12" x14ac:dyDescent="0.4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27"/>
      <c r="F1638" s="411"/>
      <c r="G1638" s="114"/>
      <c r="H1638" s="268"/>
      <c r="I1638" s="100">
        <f t="shared" si="131"/>
        <v>0</v>
      </c>
      <c r="J1638" s="93"/>
      <c r="K1638" s="74"/>
      <c r="L1638" s="98"/>
    </row>
    <row r="1639" spans="1:12" x14ac:dyDescent="0.4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27"/>
      <c r="F1639" s="411"/>
      <c r="G1639" s="114"/>
      <c r="H1639" s="268"/>
      <c r="I1639" s="100">
        <f t="shared" si="131"/>
        <v>0</v>
      </c>
      <c r="J1639" s="93"/>
      <c r="K1639" s="74"/>
      <c r="L1639" s="98"/>
    </row>
    <row r="1640" spans="1:12" x14ac:dyDescent="0.4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27"/>
      <c r="F1640" s="411"/>
      <c r="G1640" s="114"/>
      <c r="H1640" s="268"/>
      <c r="I1640" s="100">
        <f t="shared" si="131"/>
        <v>0</v>
      </c>
      <c r="J1640" s="93"/>
      <c r="K1640" s="74"/>
      <c r="L1640" s="98"/>
    </row>
    <row r="1641" spans="1:12" x14ac:dyDescent="0.4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27"/>
      <c r="F1641" s="411"/>
      <c r="G1641" s="114"/>
      <c r="H1641" s="268"/>
      <c r="I1641" s="100">
        <f t="shared" si="131"/>
        <v>0</v>
      </c>
      <c r="J1641" s="93"/>
      <c r="K1641" s="74"/>
      <c r="L1641" s="98"/>
    </row>
    <row r="1642" spans="1:12" x14ac:dyDescent="0.4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27"/>
      <c r="F1642" s="411"/>
      <c r="G1642" s="114"/>
      <c r="H1642" s="268"/>
      <c r="I1642" s="100">
        <f t="shared" si="131"/>
        <v>0</v>
      </c>
      <c r="J1642" s="93"/>
      <c r="K1642" s="74"/>
      <c r="L1642" s="98"/>
    </row>
    <row r="1643" spans="1:12" x14ac:dyDescent="0.4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27"/>
      <c r="F1643" s="411"/>
      <c r="G1643" s="114"/>
      <c r="H1643" s="268"/>
      <c r="I1643" s="100">
        <f t="shared" si="131"/>
        <v>0</v>
      </c>
      <c r="J1643" s="93"/>
      <c r="K1643" s="74"/>
      <c r="L1643" s="98"/>
    </row>
    <row r="1644" spans="1:12" x14ac:dyDescent="0.4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27"/>
      <c r="F1644" s="411"/>
      <c r="G1644" s="114"/>
      <c r="H1644" s="268"/>
      <c r="I1644" s="100">
        <f t="shared" si="131"/>
        <v>0</v>
      </c>
      <c r="J1644" s="93"/>
      <c r="K1644" s="74"/>
      <c r="L1644" s="98"/>
    </row>
    <row r="1645" spans="1:12" x14ac:dyDescent="0.4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27"/>
      <c r="F1645" s="411"/>
      <c r="G1645" s="114"/>
      <c r="H1645" s="268"/>
      <c r="I1645" s="100">
        <f t="shared" si="131"/>
        <v>0</v>
      </c>
      <c r="J1645" s="93"/>
      <c r="K1645" s="74"/>
      <c r="L1645" s="98"/>
    </row>
    <row r="1646" spans="1:12" x14ac:dyDescent="0.4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27"/>
      <c r="F1646" s="411"/>
      <c r="G1646" s="114"/>
      <c r="H1646" s="268"/>
      <c r="I1646" s="100">
        <f t="shared" si="131"/>
        <v>0</v>
      </c>
      <c r="J1646" s="93"/>
      <c r="K1646" s="74"/>
      <c r="L1646" s="98"/>
    </row>
    <row r="1647" spans="1:12" x14ac:dyDescent="0.4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27"/>
      <c r="F1647" s="411"/>
      <c r="G1647" s="114"/>
      <c r="H1647" s="268"/>
      <c r="I1647" s="100">
        <f t="shared" si="131"/>
        <v>0</v>
      </c>
      <c r="J1647" s="93"/>
      <c r="K1647" s="74"/>
      <c r="L1647" s="98"/>
    </row>
    <row r="1648" spans="1:12" x14ac:dyDescent="0.4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27"/>
      <c r="F1648" s="411"/>
      <c r="G1648" s="114"/>
      <c r="H1648" s="268"/>
      <c r="I1648" s="100">
        <f t="shared" si="131"/>
        <v>0</v>
      </c>
      <c r="J1648" s="93"/>
      <c r="K1648" s="74"/>
      <c r="L1648" s="98"/>
    </row>
    <row r="1649" spans="1:12" x14ac:dyDescent="0.4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27"/>
      <c r="F1649" s="411"/>
      <c r="G1649" s="114"/>
      <c r="H1649" s="268"/>
      <c r="I1649" s="100">
        <f t="shared" si="131"/>
        <v>0</v>
      </c>
      <c r="J1649" s="93"/>
      <c r="K1649" s="74"/>
      <c r="L1649" s="98"/>
    </row>
    <row r="1650" spans="1:12" x14ac:dyDescent="0.4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27"/>
      <c r="F1650" s="411"/>
      <c r="G1650" s="114"/>
      <c r="H1650" s="268"/>
      <c r="I1650" s="100">
        <f t="shared" si="131"/>
        <v>0</v>
      </c>
      <c r="J1650" s="93"/>
      <c r="K1650" s="74"/>
      <c r="L1650" s="98"/>
    </row>
    <row r="1651" spans="1:12" x14ac:dyDescent="0.4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27"/>
      <c r="F1651" s="411"/>
      <c r="G1651" s="114"/>
      <c r="H1651" s="268"/>
      <c r="I1651" s="100">
        <f t="shared" si="131"/>
        <v>0</v>
      </c>
      <c r="J1651" s="93"/>
      <c r="K1651" s="74"/>
      <c r="L1651" s="98"/>
    </row>
    <row r="1652" spans="1:12" x14ac:dyDescent="0.4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27"/>
      <c r="F1652" s="411"/>
      <c r="G1652" s="114"/>
      <c r="H1652" s="268"/>
      <c r="I1652" s="100">
        <f t="shared" si="131"/>
        <v>0</v>
      </c>
      <c r="J1652" s="93"/>
      <c r="K1652" s="74"/>
      <c r="L1652" s="98"/>
    </row>
    <row r="1653" spans="1:12" x14ac:dyDescent="0.4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27"/>
      <c r="F1653" s="411"/>
      <c r="G1653" s="114"/>
      <c r="H1653" s="268"/>
      <c r="I1653" s="100">
        <f t="shared" si="131"/>
        <v>0</v>
      </c>
      <c r="J1653" s="93"/>
      <c r="K1653" s="74"/>
      <c r="L1653" s="98"/>
    </row>
    <row r="1654" spans="1:12" x14ac:dyDescent="0.4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27"/>
      <c r="F1654" s="411"/>
      <c r="G1654" s="114"/>
      <c r="H1654" s="268"/>
      <c r="I1654" s="100">
        <f t="shared" si="131"/>
        <v>0</v>
      </c>
      <c r="J1654" s="93"/>
      <c r="K1654" s="74"/>
      <c r="L1654" s="98"/>
    </row>
    <row r="1655" spans="1:12" x14ac:dyDescent="0.4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27"/>
      <c r="F1655" s="411"/>
      <c r="G1655" s="114"/>
      <c r="H1655" s="268"/>
      <c r="I1655" s="100">
        <f t="shared" si="131"/>
        <v>0</v>
      </c>
      <c r="J1655" s="93"/>
      <c r="K1655" s="74"/>
      <c r="L1655" s="98"/>
    </row>
    <row r="1656" spans="1:12" x14ac:dyDescent="0.4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27"/>
      <c r="F1656" s="411"/>
      <c r="G1656" s="114"/>
      <c r="H1656" s="268"/>
      <c r="I1656" s="100">
        <f t="shared" si="131"/>
        <v>0</v>
      </c>
      <c r="J1656" s="93"/>
      <c r="K1656" s="74"/>
      <c r="L1656" s="98"/>
    </row>
    <row r="1657" spans="1:12" x14ac:dyDescent="0.4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27"/>
      <c r="F1657" s="411"/>
      <c r="G1657" s="114"/>
      <c r="H1657" s="268"/>
      <c r="I1657" s="100">
        <f t="shared" si="131"/>
        <v>0</v>
      </c>
      <c r="J1657" s="93"/>
      <c r="K1657" s="74"/>
      <c r="L1657" s="98"/>
    </row>
    <row r="1658" spans="1:12" x14ac:dyDescent="0.4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27"/>
      <c r="F1658" s="411"/>
      <c r="G1658" s="114"/>
      <c r="H1658" s="268"/>
      <c r="I1658" s="100">
        <f t="shared" si="131"/>
        <v>0</v>
      </c>
      <c r="J1658" s="93"/>
      <c r="K1658" s="74"/>
      <c r="L1658" s="98"/>
    </row>
    <row r="1659" spans="1:12" x14ac:dyDescent="0.4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27"/>
      <c r="F1659" s="411"/>
      <c r="G1659" s="114"/>
      <c r="H1659" s="268"/>
      <c r="I1659" s="100">
        <f t="shared" si="131"/>
        <v>0</v>
      </c>
      <c r="J1659" s="93"/>
      <c r="K1659" s="74"/>
      <c r="L1659" s="98"/>
    </row>
    <row r="1660" spans="1:12" x14ac:dyDescent="0.4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27"/>
      <c r="F1660" s="411"/>
      <c r="G1660" s="114"/>
      <c r="H1660" s="268"/>
      <c r="I1660" s="100">
        <f t="shared" si="131"/>
        <v>0</v>
      </c>
      <c r="J1660" s="93"/>
      <c r="K1660" s="74"/>
      <c r="L1660" s="98"/>
    </row>
    <row r="1661" spans="1:12" x14ac:dyDescent="0.4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27"/>
      <c r="F1661" s="411"/>
      <c r="G1661" s="114"/>
      <c r="H1661" s="268"/>
      <c r="I1661" s="100">
        <f t="shared" si="131"/>
        <v>0</v>
      </c>
      <c r="J1661" s="93"/>
      <c r="K1661" s="74"/>
      <c r="L1661" s="98"/>
    </row>
    <row r="1662" spans="1:12" x14ac:dyDescent="0.4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27"/>
      <c r="F1662" s="411"/>
      <c r="G1662" s="114"/>
      <c r="H1662" s="268"/>
      <c r="I1662" s="100">
        <f t="shared" si="131"/>
        <v>0</v>
      </c>
      <c r="J1662" s="93"/>
      <c r="K1662" s="74"/>
      <c r="L1662" s="98"/>
    </row>
    <row r="1663" spans="1:12" x14ac:dyDescent="0.4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27"/>
      <c r="F1663" s="411"/>
      <c r="G1663" s="114"/>
      <c r="H1663" s="268"/>
      <c r="I1663" s="100">
        <f t="shared" si="131"/>
        <v>0</v>
      </c>
      <c r="J1663" s="93"/>
      <c r="K1663" s="74"/>
      <c r="L1663" s="98"/>
    </row>
    <row r="1664" spans="1:12" x14ac:dyDescent="0.4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27"/>
      <c r="F1664" s="411"/>
      <c r="G1664" s="114"/>
      <c r="H1664" s="268"/>
      <c r="I1664" s="100">
        <f t="shared" si="131"/>
        <v>0</v>
      </c>
      <c r="J1664" s="93"/>
      <c r="K1664" s="74"/>
      <c r="L1664" s="98"/>
    </row>
    <row r="1665" spans="1:12" x14ac:dyDescent="0.4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27"/>
      <c r="F1665" s="411"/>
      <c r="G1665" s="114"/>
      <c r="H1665" s="268"/>
      <c r="I1665" s="100">
        <f t="shared" si="131"/>
        <v>0</v>
      </c>
      <c r="J1665" s="93"/>
      <c r="K1665" s="74"/>
      <c r="L1665" s="98"/>
    </row>
    <row r="1666" spans="1:12" x14ac:dyDescent="0.4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27"/>
      <c r="F1666" s="411"/>
      <c r="G1666" s="114"/>
      <c r="H1666" s="268"/>
      <c r="I1666" s="100">
        <f t="shared" si="131"/>
        <v>0</v>
      </c>
      <c r="J1666" s="93"/>
      <c r="K1666" s="74"/>
      <c r="L1666" s="98"/>
    </row>
    <row r="1667" spans="1:12" x14ac:dyDescent="0.4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27"/>
      <c r="F1667" s="411"/>
      <c r="G1667" s="114"/>
      <c r="H1667" s="268"/>
      <c r="I1667" s="100">
        <f t="shared" si="131"/>
        <v>0</v>
      </c>
      <c r="J1667" s="93"/>
      <c r="K1667" s="74"/>
      <c r="L1667" s="98"/>
    </row>
    <row r="1668" spans="1:12" x14ac:dyDescent="0.4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27"/>
      <c r="F1668" s="411"/>
      <c r="G1668" s="114"/>
      <c r="H1668" s="268"/>
      <c r="I1668" s="100">
        <f t="shared" si="131"/>
        <v>0</v>
      </c>
      <c r="J1668" s="93"/>
      <c r="K1668" s="74"/>
      <c r="L1668" s="98"/>
    </row>
    <row r="1669" spans="1:12" x14ac:dyDescent="0.4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27"/>
      <c r="F1669" s="411"/>
      <c r="G1669" s="114"/>
      <c r="H1669" s="268"/>
      <c r="I1669" s="100">
        <f t="shared" si="131"/>
        <v>0</v>
      </c>
      <c r="J1669" s="93"/>
      <c r="K1669" s="74"/>
      <c r="L1669" s="98"/>
    </row>
    <row r="1670" spans="1:12" x14ac:dyDescent="0.4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27"/>
      <c r="F1670" s="411"/>
      <c r="G1670" s="114"/>
      <c r="H1670" s="268"/>
      <c r="I1670" s="100">
        <f t="shared" si="131"/>
        <v>0</v>
      </c>
      <c r="J1670" s="93"/>
      <c r="K1670" s="74"/>
      <c r="L1670" s="98"/>
    </row>
    <row r="1671" spans="1:12" x14ac:dyDescent="0.4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27"/>
      <c r="F1671" s="411"/>
      <c r="G1671" s="114"/>
      <c r="H1671" s="268"/>
      <c r="I1671" s="100">
        <f t="shared" si="131"/>
        <v>0</v>
      </c>
      <c r="J1671" s="93"/>
      <c r="K1671" s="74"/>
      <c r="L1671" s="98"/>
    </row>
    <row r="1672" spans="1:12" x14ac:dyDescent="0.4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27"/>
      <c r="F1672" s="411"/>
      <c r="G1672" s="114"/>
      <c r="H1672" s="268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 x14ac:dyDescent="0.4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27"/>
      <c r="F1673" s="411"/>
      <c r="G1673" s="114"/>
      <c r="H1673" s="268"/>
      <c r="I1673" s="100">
        <f t="shared" si="136"/>
        <v>0</v>
      </c>
      <c r="J1673" s="93"/>
      <c r="K1673" s="74"/>
      <c r="L1673" s="98"/>
    </row>
    <row r="1674" spans="1:12" x14ac:dyDescent="0.4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27"/>
      <c r="F1674" s="411"/>
      <c r="G1674" s="114"/>
      <c r="H1674" s="268"/>
      <c r="I1674" s="100">
        <f t="shared" si="136"/>
        <v>0</v>
      </c>
      <c r="J1674" s="93"/>
      <c r="K1674" s="74"/>
      <c r="L1674" s="98"/>
    </row>
    <row r="1675" spans="1:12" x14ac:dyDescent="0.4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27"/>
      <c r="F1675" s="411"/>
      <c r="G1675" s="114"/>
      <c r="H1675" s="268"/>
      <c r="I1675" s="100">
        <f t="shared" si="136"/>
        <v>0</v>
      </c>
      <c r="J1675" s="93"/>
      <c r="K1675" s="74"/>
      <c r="L1675" s="98"/>
    </row>
    <row r="1676" spans="1:12" x14ac:dyDescent="0.4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27"/>
      <c r="F1676" s="411"/>
      <c r="G1676" s="114"/>
      <c r="H1676" s="268"/>
      <c r="I1676" s="100">
        <f t="shared" si="136"/>
        <v>0</v>
      </c>
      <c r="J1676" s="93"/>
      <c r="K1676" s="74"/>
      <c r="L1676" s="98"/>
    </row>
    <row r="1677" spans="1:12" x14ac:dyDescent="0.4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27"/>
      <c r="F1677" s="411"/>
      <c r="G1677" s="114"/>
      <c r="H1677" s="268"/>
      <c r="I1677" s="100">
        <f t="shared" si="136"/>
        <v>0</v>
      </c>
      <c r="J1677" s="93"/>
      <c r="K1677" s="74"/>
      <c r="L1677" s="98"/>
    </row>
    <row r="1678" spans="1:12" x14ac:dyDescent="0.4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27"/>
      <c r="F1678" s="411"/>
      <c r="G1678" s="114"/>
      <c r="H1678" s="268"/>
      <c r="I1678" s="100">
        <f t="shared" si="136"/>
        <v>0</v>
      </c>
      <c r="J1678" s="93"/>
      <c r="K1678" s="74"/>
      <c r="L1678" s="98"/>
    </row>
    <row r="1679" spans="1:12" x14ac:dyDescent="0.4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27"/>
      <c r="F1679" s="411"/>
      <c r="G1679" s="114"/>
      <c r="H1679" s="268"/>
      <c r="I1679" s="100">
        <f t="shared" si="136"/>
        <v>0</v>
      </c>
      <c r="J1679" s="93"/>
      <c r="K1679" s="74"/>
      <c r="L1679" s="98"/>
    </row>
    <row r="1680" spans="1:12" x14ac:dyDescent="0.4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27"/>
      <c r="F1680" s="411"/>
      <c r="G1680" s="114"/>
      <c r="H1680" s="268"/>
      <c r="I1680" s="100">
        <f t="shared" si="136"/>
        <v>0</v>
      </c>
      <c r="J1680" s="93"/>
      <c r="K1680" s="74"/>
      <c r="L1680" s="98"/>
    </row>
    <row r="1681" spans="1:12" x14ac:dyDescent="0.4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27"/>
      <c r="F1681" s="411"/>
      <c r="G1681" s="114"/>
      <c r="H1681" s="268"/>
      <c r="I1681" s="100">
        <f t="shared" si="136"/>
        <v>0</v>
      </c>
      <c r="J1681" s="93"/>
      <c r="K1681" s="74"/>
      <c r="L1681" s="98"/>
    </row>
    <row r="1682" spans="1:12" x14ac:dyDescent="0.4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27"/>
      <c r="F1682" s="411"/>
      <c r="G1682" s="114"/>
      <c r="H1682" s="268"/>
      <c r="I1682" s="100">
        <f t="shared" si="136"/>
        <v>0</v>
      </c>
      <c r="J1682" s="93"/>
      <c r="K1682" s="74"/>
      <c r="L1682" s="98"/>
    </row>
    <row r="1683" spans="1:12" x14ac:dyDescent="0.4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27"/>
      <c r="F1683" s="411"/>
      <c r="G1683" s="114"/>
      <c r="H1683" s="268"/>
      <c r="I1683" s="100">
        <f t="shared" si="136"/>
        <v>0</v>
      </c>
      <c r="J1683" s="93"/>
      <c r="K1683" s="74"/>
      <c r="L1683" s="98"/>
    </row>
    <row r="1684" spans="1:12" x14ac:dyDescent="0.4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27"/>
      <c r="F1684" s="411"/>
      <c r="G1684" s="114"/>
      <c r="H1684" s="268"/>
      <c r="I1684" s="100">
        <f t="shared" si="136"/>
        <v>0</v>
      </c>
      <c r="J1684" s="93"/>
      <c r="K1684" s="74"/>
      <c r="L1684" s="98"/>
    </row>
    <row r="1685" spans="1:12" x14ac:dyDescent="0.4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27"/>
      <c r="F1685" s="411"/>
      <c r="G1685" s="114"/>
      <c r="H1685" s="268"/>
      <c r="I1685" s="100">
        <f t="shared" si="136"/>
        <v>0</v>
      </c>
      <c r="J1685" s="93"/>
      <c r="K1685" s="74"/>
      <c r="L1685" s="98"/>
    </row>
    <row r="1686" spans="1:12" x14ac:dyDescent="0.4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27"/>
      <c r="F1686" s="411"/>
      <c r="G1686" s="114"/>
      <c r="H1686" s="268"/>
      <c r="I1686" s="100">
        <f t="shared" si="136"/>
        <v>0</v>
      </c>
      <c r="J1686" s="93"/>
      <c r="K1686" s="74"/>
      <c r="L1686" s="98"/>
    </row>
    <row r="1687" spans="1:12" x14ac:dyDescent="0.4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27"/>
      <c r="F1687" s="411"/>
      <c r="G1687" s="114"/>
      <c r="H1687" s="268"/>
      <c r="I1687" s="100">
        <f t="shared" si="136"/>
        <v>0</v>
      </c>
      <c r="J1687" s="93"/>
      <c r="K1687" s="74"/>
      <c r="L1687" s="98"/>
    </row>
    <row r="1688" spans="1:12" x14ac:dyDescent="0.4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27"/>
      <c r="F1688" s="411"/>
      <c r="G1688" s="114"/>
      <c r="H1688" s="268"/>
      <c r="I1688" s="100">
        <f t="shared" si="136"/>
        <v>0</v>
      </c>
      <c r="J1688" s="93"/>
      <c r="K1688" s="74"/>
      <c r="L1688" s="98"/>
    </row>
    <row r="1689" spans="1:12" x14ac:dyDescent="0.4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27"/>
      <c r="F1689" s="411"/>
      <c r="G1689" s="114"/>
      <c r="H1689" s="268"/>
      <c r="I1689" s="100">
        <f t="shared" si="136"/>
        <v>0</v>
      </c>
      <c r="J1689" s="93"/>
      <c r="K1689" s="74"/>
      <c r="L1689" s="98"/>
    </row>
    <row r="1690" spans="1:12" x14ac:dyDescent="0.4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27"/>
      <c r="F1690" s="411"/>
      <c r="G1690" s="114"/>
      <c r="H1690" s="268"/>
      <c r="I1690" s="100">
        <f t="shared" si="136"/>
        <v>0</v>
      </c>
      <c r="J1690" s="93"/>
      <c r="K1690" s="74"/>
      <c r="L1690" s="98"/>
    </row>
    <row r="1691" spans="1:12" x14ac:dyDescent="0.4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27"/>
      <c r="F1691" s="411"/>
      <c r="G1691" s="114"/>
      <c r="H1691" s="268"/>
      <c r="I1691" s="100">
        <f t="shared" si="136"/>
        <v>0</v>
      </c>
      <c r="J1691" s="93"/>
      <c r="K1691" s="74"/>
      <c r="L1691" s="98"/>
    </row>
    <row r="1692" spans="1:12" x14ac:dyDescent="0.4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27"/>
      <c r="F1692" s="411"/>
      <c r="G1692" s="114"/>
      <c r="H1692" s="268"/>
      <c r="I1692" s="100">
        <f t="shared" si="136"/>
        <v>0</v>
      </c>
      <c r="J1692" s="93"/>
      <c r="K1692" s="74"/>
      <c r="L1692" s="98"/>
    </row>
    <row r="1693" spans="1:12" x14ac:dyDescent="0.4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27"/>
      <c r="F1693" s="411"/>
      <c r="G1693" s="114"/>
      <c r="H1693" s="268"/>
      <c r="I1693" s="100">
        <f t="shared" si="136"/>
        <v>0</v>
      </c>
      <c r="J1693" s="93"/>
      <c r="K1693" s="74"/>
      <c r="L1693" s="98"/>
    </row>
    <row r="1694" spans="1:12" x14ac:dyDescent="0.4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27"/>
      <c r="F1694" s="411"/>
      <c r="G1694" s="114"/>
      <c r="H1694" s="268"/>
      <c r="I1694" s="100">
        <f t="shared" si="136"/>
        <v>0</v>
      </c>
      <c r="J1694" s="93"/>
      <c r="K1694" s="74"/>
      <c r="L1694" s="98"/>
    </row>
    <row r="1695" spans="1:12" x14ac:dyDescent="0.4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27"/>
      <c r="F1695" s="411"/>
      <c r="G1695" s="114"/>
      <c r="H1695" s="268"/>
      <c r="I1695" s="100">
        <f t="shared" si="136"/>
        <v>0</v>
      </c>
      <c r="J1695" s="93"/>
      <c r="K1695" s="74"/>
      <c r="L1695" s="98"/>
    </row>
    <row r="1696" spans="1:12" x14ac:dyDescent="0.4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27"/>
      <c r="F1696" s="411"/>
      <c r="G1696" s="114"/>
      <c r="H1696" s="268"/>
      <c r="I1696" s="100">
        <f t="shared" si="136"/>
        <v>0</v>
      </c>
      <c r="J1696" s="93"/>
      <c r="K1696" s="74"/>
      <c r="L1696" s="98"/>
    </row>
    <row r="1697" spans="1:12" x14ac:dyDescent="0.4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27"/>
      <c r="F1697" s="411"/>
      <c r="G1697" s="114"/>
      <c r="H1697" s="268"/>
      <c r="I1697" s="100">
        <f t="shared" si="136"/>
        <v>0</v>
      </c>
      <c r="J1697" s="93"/>
      <c r="K1697" s="74"/>
      <c r="L1697" s="98"/>
    </row>
    <row r="1698" spans="1:12" x14ac:dyDescent="0.4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27"/>
      <c r="F1698" s="411"/>
      <c r="G1698" s="114"/>
      <c r="H1698" s="268"/>
      <c r="I1698" s="100">
        <f t="shared" si="136"/>
        <v>0</v>
      </c>
      <c r="J1698" s="93"/>
      <c r="K1698" s="74"/>
      <c r="L1698" s="98"/>
    </row>
    <row r="1699" spans="1:12" x14ac:dyDescent="0.4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27"/>
      <c r="F1699" s="411"/>
      <c r="G1699" s="114"/>
      <c r="H1699" s="268"/>
      <c r="I1699" s="100">
        <f t="shared" si="136"/>
        <v>0</v>
      </c>
      <c r="J1699" s="93"/>
      <c r="K1699" s="74"/>
      <c r="L1699" s="98"/>
    </row>
    <row r="1700" spans="1:12" x14ac:dyDescent="0.4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27"/>
      <c r="F1700" s="411"/>
      <c r="G1700" s="114"/>
      <c r="H1700" s="268"/>
      <c r="I1700" s="100">
        <f t="shared" si="136"/>
        <v>0</v>
      </c>
      <c r="J1700" s="93"/>
      <c r="K1700" s="74"/>
      <c r="L1700" s="98"/>
    </row>
    <row r="1701" spans="1:12" x14ac:dyDescent="0.4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27"/>
      <c r="F1701" s="411"/>
      <c r="G1701" s="114"/>
      <c r="H1701" s="268"/>
      <c r="I1701" s="100">
        <f t="shared" si="136"/>
        <v>0</v>
      </c>
      <c r="J1701" s="93"/>
      <c r="K1701" s="74"/>
      <c r="L1701" s="98"/>
    </row>
    <row r="1702" spans="1:12" x14ac:dyDescent="0.4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27"/>
      <c r="F1702" s="411"/>
      <c r="G1702" s="114"/>
      <c r="H1702" s="268"/>
      <c r="I1702" s="100">
        <f t="shared" si="136"/>
        <v>0</v>
      </c>
      <c r="J1702" s="93"/>
      <c r="K1702" s="74"/>
      <c r="L1702" s="98"/>
    </row>
    <row r="1703" spans="1:12" x14ac:dyDescent="0.4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27"/>
      <c r="F1703" s="411"/>
      <c r="G1703" s="114"/>
      <c r="H1703" s="268"/>
      <c r="I1703" s="100">
        <f t="shared" si="136"/>
        <v>0</v>
      </c>
      <c r="J1703" s="93"/>
      <c r="K1703" s="74"/>
      <c r="L1703" s="98"/>
    </row>
    <row r="1704" spans="1:12" x14ac:dyDescent="0.4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27"/>
      <c r="F1704" s="411"/>
      <c r="G1704" s="114"/>
      <c r="H1704" s="268"/>
      <c r="I1704" s="100">
        <f t="shared" si="136"/>
        <v>0</v>
      </c>
      <c r="J1704" s="93"/>
      <c r="K1704" s="74"/>
      <c r="L1704" s="98"/>
    </row>
    <row r="1705" spans="1:12" x14ac:dyDescent="0.4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27"/>
      <c r="F1705" s="411"/>
      <c r="G1705" s="114"/>
      <c r="H1705" s="268"/>
      <c r="I1705" s="100">
        <f t="shared" si="136"/>
        <v>0</v>
      </c>
      <c r="J1705" s="93"/>
      <c r="K1705" s="74"/>
      <c r="L1705" s="98"/>
    </row>
    <row r="1706" spans="1:12" x14ac:dyDescent="0.4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27"/>
      <c r="F1706" s="411"/>
      <c r="G1706" s="114"/>
      <c r="H1706" s="268"/>
      <c r="I1706" s="100">
        <f t="shared" si="136"/>
        <v>0</v>
      </c>
      <c r="J1706" s="93"/>
      <c r="K1706" s="74"/>
      <c r="L1706" s="98"/>
    </row>
    <row r="1707" spans="1:12" x14ac:dyDescent="0.4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27"/>
      <c r="F1707" s="411"/>
      <c r="G1707" s="114"/>
      <c r="H1707" s="268"/>
      <c r="I1707" s="100">
        <f t="shared" si="136"/>
        <v>0</v>
      </c>
      <c r="J1707" s="93"/>
      <c r="K1707" s="74"/>
      <c r="L1707" s="98"/>
    </row>
    <row r="1708" spans="1:12" x14ac:dyDescent="0.4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27"/>
      <c r="F1708" s="411"/>
      <c r="G1708" s="114"/>
      <c r="H1708" s="268"/>
      <c r="I1708" s="100">
        <f t="shared" si="136"/>
        <v>0</v>
      </c>
      <c r="J1708" s="93"/>
      <c r="K1708" s="74"/>
      <c r="L1708" s="98"/>
    </row>
    <row r="1709" spans="1:12" x14ac:dyDescent="0.4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27"/>
      <c r="F1709" s="411"/>
      <c r="G1709" s="114"/>
      <c r="H1709" s="268"/>
      <c r="I1709" s="100">
        <f t="shared" si="136"/>
        <v>0</v>
      </c>
      <c r="J1709" s="93"/>
      <c r="K1709" s="74"/>
      <c r="L1709" s="98"/>
    </row>
    <row r="1710" spans="1:12" x14ac:dyDescent="0.4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27"/>
      <c r="F1710" s="411"/>
      <c r="G1710" s="114"/>
      <c r="H1710" s="268"/>
      <c r="I1710" s="100">
        <f t="shared" si="136"/>
        <v>0</v>
      </c>
      <c r="J1710" s="93"/>
      <c r="K1710" s="74"/>
      <c r="L1710" s="98"/>
    </row>
    <row r="1711" spans="1:12" x14ac:dyDescent="0.4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27"/>
      <c r="F1711" s="411"/>
      <c r="G1711" s="114"/>
      <c r="H1711" s="268"/>
      <c r="I1711" s="100">
        <f t="shared" si="136"/>
        <v>0</v>
      </c>
      <c r="J1711" s="93"/>
      <c r="K1711" s="74"/>
      <c r="L1711" s="98"/>
    </row>
    <row r="1712" spans="1:12" x14ac:dyDescent="0.4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27"/>
      <c r="F1712" s="411"/>
      <c r="G1712" s="114"/>
      <c r="H1712" s="268"/>
      <c r="I1712" s="100">
        <f t="shared" si="136"/>
        <v>0</v>
      </c>
      <c r="J1712" s="93"/>
      <c r="K1712" s="74"/>
      <c r="L1712" s="98"/>
    </row>
    <row r="1713" spans="1:12" x14ac:dyDescent="0.4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27"/>
      <c r="F1713" s="411"/>
      <c r="G1713" s="114"/>
      <c r="H1713" s="268"/>
      <c r="I1713" s="100">
        <f t="shared" si="136"/>
        <v>0</v>
      </c>
      <c r="J1713" s="93"/>
      <c r="K1713" s="74"/>
      <c r="L1713" s="98"/>
    </row>
    <row r="1714" spans="1:12" x14ac:dyDescent="0.4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27"/>
      <c r="F1714" s="411"/>
      <c r="G1714" s="114"/>
      <c r="H1714" s="268"/>
      <c r="I1714" s="100">
        <f t="shared" si="136"/>
        <v>0</v>
      </c>
      <c r="J1714" s="93"/>
      <c r="K1714" s="74"/>
      <c r="L1714" s="98"/>
    </row>
    <row r="1715" spans="1:12" x14ac:dyDescent="0.4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27"/>
      <c r="F1715" s="411"/>
      <c r="G1715" s="114"/>
      <c r="H1715" s="268"/>
      <c r="I1715" s="100">
        <f t="shared" si="136"/>
        <v>0</v>
      </c>
      <c r="J1715" s="93"/>
      <c r="K1715" s="74"/>
      <c r="L1715" s="98"/>
    </row>
    <row r="1716" spans="1:12" x14ac:dyDescent="0.4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27"/>
      <c r="F1716" s="411"/>
      <c r="G1716" s="114"/>
      <c r="H1716" s="268"/>
      <c r="I1716" s="100">
        <f t="shared" si="136"/>
        <v>0</v>
      </c>
      <c r="J1716" s="93"/>
      <c r="K1716" s="74"/>
      <c r="L1716" s="98"/>
    </row>
    <row r="1717" spans="1:12" x14ac:dyDescent="0.4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27"/>
      <c r="F1717" s="411"/>
      <c r="G1717" s="114"/>
      <c r="H1717" s="268"/>
      <c r="I1717" s="100">
        <f t="shared" si="136"/>
        <v>0</v>
      </c>
      <c r="J1717" s="93"/>
      <c r="K1717" s="74"/>
      <c r="L1717" s="98"/>
    </row>
    <row r="1718" spans="1:12" x14ac:dyDescent="0.4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27"/>
      <c r="F1718" s="411"/>
      <c r="G1718" s="114"/>
      <c r="H1718" s="268"/>
      <c r="I1718" s="100">
        <f t="shared" si="136"/>
        <v>0</v>
      </c>
      <c r="J1718" s="93"/>
      <c r="K1718" s="74"/>
      <c r="L1718" s="98"/>
    </row>
    <row r="1719" spans="1:12" x14ac:dyDescent="0.4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27"/>
      <c r="F1719" s="411"/>
      <c r="G1719" s="114"/>
      <c r="H1719" s="268"/>
      <c r="I1719" s="100">
        <f t="shared" si="136"/>
        <v>0</v>
      </c>
      <c r="J1719" s="93"/>
      <c r="K1719" s="74"/>
      <c r="L1719" s="98"/>
    </row>
    <row r="1720" spans="1:12" x14ac:dyDescent="0.4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27"/>
      <c r="F1720" s="411"/>
      <c r="G1720" s="114"/>
      <c r="H1720" s="268"/>
      <c r="I1720" s="100">
        <f t="shared" si="136"/>
        <v>0</v>
      </c>
      <c r="J1720" s="93"/>
      <c r="K1720" s="74"/>
      <c r="L1720" s="98"/>
    </row>
    <row r="1721" spans="1:12" x14ac:dyDescent="0.4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27"/>
      <c r="F1721" s="411"/>
      <c r="G1721" s="114"/>
      <c r="H1721" s="268"/>
      <c r="I1721" s="100">
        <f t="shared" si="136"/>
        <v>0</v>
      </c>
      <c r="J1721" s="93"/>
      <c r="K1721" s="74"/>
      <c r="L1721" s="98"/>
    </row>
    <row r="1722" spans="1:12" x14ac:dyDescent="0.4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27"/>
      <c r="F1722" s="411"/>
      <c r="G1722" s="114"/>
      <c r="H1722" s="268"/>
      <c r="I1722" s="100">
        <f t="shared" si="136"/>
        <v>0</v>
      </c>
      <c r="J1722" s="93"/>
      <c r="K1722" s="74"/>
      <c r="L1722" s="98"/>
    </row>
    <row r="1723" spans="1:12" x14ac:dyDescent="0.4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27"/>
      <c r="F1723" s="411"/>
      <c r="G1723" s="114"/>
      <c r="H1723" s="268"/>
      <c r="I1723" s="100">
        <f t="shared" si="136"/>
        <v>0</v>
      </c>
      <c r="J1723" s="93"/>
      <c r="K1723" s="74"/>
      <c r="L1723" s="98"/>
    </row>
    <row r="1724" spans="1:12" x14ac:dyDescent="0.4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27"/>
      <c r="F1724" s="411"/>
      <c r="G1724" s="114"/>
      <c r="H1724" s="268"/>
      <c r="I1724" s="100">
        <f t="shared" si="136"/>
        <v>0</v>
      </c>
      <c r="J1724" s="93"/>
      <c r="K1724" s="74"/>
      <c r="L1724" s="98"/>
    </row>
    <row r="1725" spans="1:12" x14ac:dyDescent="0.4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27"/>
      <c r="F1725" s="411"/>
      <c r="G1725" s="114"/>
      <c r="H1725" s="268"/>
      <c r="I1725" s="100">
        <f t="shared" si="136"/>
        <v>0</v>
      </c>
      <c r="J1725" s="93"/>
      <c r="K1725" s="74"/>
      <c r="L1725" s="98"/>
    </row>
    <row r="1726" spans="1:12" x14ac:dyDescent="0.4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27"/>
      <c r="F1726" s="411"/>
      <c r="G1726" s="114"/>
      <c r="H1726" s="268"/>
      <c r="I1726" s="100">
        <f t="shared" si="136"/>
        <v>0</v>
      </c>
      <c r="J1726" s="93"/>
      <c r="K1726" s="74"/>
      <c r="L1726" s="98"/>
    </row>
    <row r="1727" spans="1:12" x14ac:dyDescent="0.4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27"/>
      <c r="F1727" s="411"/>
      <c r="G1727" s="114"/>
      <c r="H1727" s="268"/>
      <c r="I1727" s="100">
        <f t="shared" si="136"/>
        <v>0</v>
      </c>
      <c r="J1727" s="93"/>
      <c r="K1727" s="74"/>
      <c r="L1727" s="98"/>
    </row>
    <row r="1728" spans="1:12" x14ac:dyDescent="0.4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27"/>
      <c r="F1728" s="411"/>
      <c r="G1728" s="114"/>
      <c r="H1728" s="268"/>
      <c r="I1728" s="100">
        <f t="shared" si="136"/>
        <v>0</v>
      </c>
      <c r="J1728" s="93"/>
      <c r="K1728" s="74"/>
      <c r="L1728" s="98"/>
    </row>
    <row r="1729" spans="1:12" x14ac:dyDescent="0.4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27"/>
      <c r="F1729" s="411"/>
      <c r="G1729" s="114"/>
      <c r="H1729" s="268"/>
      <c r="I1729" s="100">
        <f t="shared" si="136"/>
        <v>0</v>
      </c>
      <c r="J1729" s="93"/>
      <c r="K1729" s="74"/>
      <c r="L1729" s="98"/>
    </row>
    <row r="1730" spans="1:12" x14ac:dyDescent="0.4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27"/>
      <c r="F1730" s="411"/>
      <c r="G1730" s="114"/>
      <c r="H1730" s="268"/>
      <c r="I1730" s="100">
        <f t="shared" si="136"/>
        <v>0</v>
      </c>
      <c r="J1730" s="93"/>
      <c r="K1730" s="74"/>
      <c r="L1730" s="98"/>
    </row>
    <row r="1731" spans="1:12" x14ac:dyDescent="0.4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27"/>
      <c r="F1731" s="411"/>
      <c r="G1731" s="114"/>
      <c r="H1731" s="268"/>
      <c r="I1731" s="100">
        <f t="shared" si="136"/>
        <v>0</v>
      </c>
      <c r="J1731" s="93"/>
      <c r="K1731" s="74"/>
      <c r="L1731" s="98"/>
    </row>
    <row r="1732" spans="1:12" x14ac:dyDescent="0.4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27"/>
      <c r="F1732" s="411"/>
      <c r="G1732" s="114"/>
      <c r="H1732" s="268"/>
      <c r="I1732" s="100">
        <f t="shared" si="136"/>
        <v>0</v>
      </c>
      <c r="J1732" s="93"/>
      <c r="K1732" s="74"/>
      <c r="L1732" s="98"/>
    </row>
    <row r="1733" spans="1:12" x14ac:dyDescent="0.4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27"/>
      <c r="F1733" s="411"/>
      <c r="G1733" s="114"/>
      <c r="H1733" s="268"/>
      <c r="I1733" s="100">
        <f t="shared" si="136"/>
        <v>0</v>
      </c>
      <c r="J1733" s="93"/>
      <c r="K1733" s="74"/>
      <c r="L1733" s="98"/>
    </row>
    <row r="1734" spans="1:12" x14ac:dyDescent="0.4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27"/>
      <c r="F1734" s="411"/>
      <c r="G1734" s="114"/>
      <c r="H1734" s="268"/>
      <c r="I1734" s="100">
        <f t="shared" si="136"/>
        <v>0</v>
      </c>
      <c r="J1734" s="93"/>
      <c r="K1734" s="74"/>
      <c r="L1734" s="98"/>
    </row>
    <row r="1735" spans="1:12" x14ac:dyDescent="0.4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27"/>
      <c r="F1735" s="411"/>
      <c r="G1735" s="114"/>
      <c r="H1735" s="268"/>
      <c r="I1735" s="100">
        <f t="shared" si="136"/>
        <v>0</v>
      </c>
      <c r="J1735" s="93"/>
      <c r="K1735" s="74"/>
      <c r="L1735" s="98"/>
    </row>
    <row r="1736" spans="1:12" x14ac:dyDescent="0.4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27"/>
      <c r="F1736" s="411"/>
      <c r="G1736" s="114"/>
      <c r="H1736" s="268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 x14ac:dyDescent="0.4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27"/>
      <c r="F1737" s="411"/>
      <c r="G1737" s="114"/>
      <c r="H1737" s="268"/>
      <c r="I1737" s="100">
        <f t="shared" si="141"/>
        <v>0</v>
      </c>
      <c r="J1737" s="93"/>
      <c r="K1737" s="74"/>
      <c r="L1737" s="98"/>
    </row>
    <row r="1738" spans="1:12" x14ac:dyDescent="0.4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27"/>
      <c r="F1738" s="411"/>
      <c r="G1738" s="114"/>
      <c r="H1738" s="268"/>
      <c r="I1738" s="100">
        <f t="shared" si="141"/>
        <v>0</v>
      </c>
      <c r="J1738" s="93"/>
      <c r="K1738" s="74"/>
      <c r="L1738" s="98"/>
    </row>
    <row r="1739" spans="1:12" x14ac:dyDescent="0.4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27"/>
      <c r="F1739" s="411"/>
      <c r="G1739" s="114"/>
      <c r="H1739" s="268"/>
      <c r="I1739" s="100">
        <f t="shared" si="141"/>
        <v>0</v>
      </c>
      <c r="J1739" s="93"/>
      <c r="K1739" s="74"/>
      <c r="L1739" s="98"/>
    </row>
    <row r="1740" spans="1:12" x14ac:dyDescent="0.4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27"/>
      <c r="F1740" s="411"/>
      <c r="G1740" s="114"/>
      <c r="H1740" s="268"/>
      <c r="I1740" s="100">
        <f t="shared" si="141"/>
        <v>0</v>
      </c>
      <c r="J1740" s="93"/>
      <c r="K1740" s="74"/>
      <c r="L1740" s="98"/>
    </row>
    <row r="1741" spans="1:12" x14ac:dyDescent="0.4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27"/>
      <c r="F1741" s="411"/>
      <c r="G1741" s="114"/>
      <c r="H1741" s="268"/>
      <c r="I1741" s="100">
        <f t="shared" si="141"/>
        <v>0</v>
      </c>
      <c r="J1741" s="93"/>
      <c r="K1741" s="74"/>
      <c r="L1741" s="98"/>
    </row>
    <row r="1742" spans="1:12" x14ac:dyDescent="0.4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27"/>
      <c r="F1742" s="411"/>
      <c r="G1742" s="114"/>
      <c r="H1742" s="268"/>
      <c r="I1742" s="100">
        <f t="shared" si="141"/>
        <v>0</v>
      </c>
      <c r="J1742" s="93"/>
      <c r="K1742" s="74"/>
      <c r="L1742" s="98"/>
    </row>
    <row r="1743" spans="1:12" x14ac:dyDescent="0.4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27"/>
      <c r="F1743" s="411"/>
      <c r="G1743" s="114"/>
      <c r="H1743" s="268"/>
      <c r="I1743" s="100">
        <f t="shared" si="141"/>
        <v>0</v>
      </c>
      <c r="J1743" s="93"/>
      <c r="K1743" s="74"/>
      <c r="L1743" s="98"/>
    </row>
    <row r="1744" spans="1:12" x14ac:dyDescent="0.4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27"/>
      <c r="F1744" s="411"/>
      <c r="G1744" s="114"/>
      <c r="H1744" s="268"/>
      <c r="I1744" s="100">
        <f t="shared" si="141"/>
        <v>0</v>
      </c>
      <c r="J1744" s="93"/>
      <c r="K1744" s="74"/>
      <c r="L1744" s="98"/>
    </row>
    <row r="1745" spans="1:12" x14ac:dyDescent="0.4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27"/>
      <c r="F1745" s="411"/>
      <c r="G1745" s="114"/>
      <c r="H1745" s="268"/>
      <c r="I1745" s="100">
        <f t="shared" si="141"/>
        <v>0</v>
      </c>
      <c r="J1745" s="93"/>
      <c r="K1745" s="74"/>
      <c r="L1745" s="98"/>
    </row>
    <row r="1746" spans="1:12" x14ac:dyDescent="0.4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27"/>
      <c r="F1746" s="411"/>
      <c r="G1746" s="114"/>
      <c r="H1746" s="268"/>
      <c r="I1746" s="100">
        <f t="shared" si="141"/>
        <v>0</v>
      </c>
      <c r="J1746" s="93"/>
      <c r="K1746" s="74"/>
      <c r="L1746" s="98"/>
    </row>
    <row r="1747" spans="1:12" x14ac:dyDescent="0.4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27"/>
      <c r="F1747" s="411"/>
      <c r="G1747" s="114"/>
      <c r="H1747" s="268"/>
      <c r="I1747" s="100">
        <f t="shared" si="141"/>
        <v>0</v>
      </c>
      <c r="J1747" s="93"/>
      <c r="K1747" s="74"/>
      <c r="L1747" s="98"/>
    </row>
    <row r="1748" spans="1:12" x14ac:dyDescent="0.4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27"/>
      <c r="F1748" s="411"/>
      <c r="G1748" s="114"/>
      <c r="H1748" s="268"/>
      <c r="I1748" s="100">
        <f t="shared" si="141"/>
        <v>0</v>
      </c>
      <c r="J1748" s="93"/>
      <c r="K1748" s="74"/>
      <c r="L1748" s="98"/>
    </row>
    <row r="1749" spans="1:12" x14ac:dyDescent="0.4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27"/>
      <c r="F1749" s="411"/>
      <c r="G1749" s="114"/>
      <c r="H1749" s="268"/>
      <c r="I1749" s="100">
        <f t="shared" si="141"/>
        <v>0</v>
      </c>
      <c r="J1749" s="93"/>
      <c r="K1749" s="74"/>
      <c r="L1749" s="98"/>
    </row>
    <row r="1750" spans="1:12" x14ac:dyDescent="0.4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27"/>
      <c r="F1750" s="411"/>
      <c r="G1750" s="114"/>
      <c r="H1750" s="268"/>
      <c r="I1750" s="100">
        <f t="shared" si="141"/>
        <v>0</v>
      </c>
      <c r="J1750" s="93"/>
      <c r="K1750" s="74"/>
      <c r="L1750" s="98"/>
    </row>
    <row r="1751" spans="1:12" x14ac:dyDescent="0.4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27"/>
      <c r="F1751" s="411"/>
      <c r="G1751" s="114"/>
      <c r="H1751" s="268"/>
      <c r="I1751" s="100">
        <f t="shared" si="141"/>
        <v>0</v>
      </c>
      <c r="J1751" s="93"/>
      <c r="K1751" s="74"/>
      <c r="L1751" s="98"/>
    </row>
    <row r="1752" spans="1:12" x14ac:dyDescent="0.4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27"/>
      <c r="F1752" s="411"/>
      <c r="G1752" s="114"/>
      <c r="H1752" s="268"/>
      <c r="I1752" s="100">
        <f t="shared" si="141"/>
        <v>0</v>
      </c>
      <c r="J1752" s="93"/>
      <c r="K1752" s="74"/>
      <c r="L1752" s="98"/>
    </row>
    <row r="1753" spans="1:12" x14ac:dyDescent="0.4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27"/>
      <c r="F1753" s="411"/>
      <c r="G1753" s="114"/>
      <c r="H1753" s="268"/>
      <c r="I1753" s="100">
        <f t="shared" si="141"/>
        <v>0</v>
      </c>
      <c r="J1753" s="93"/>
      <c r="K1753" s="74"/>
      <c r="L1753" s="98"/>
    </row>
    <row r="1754" spans="1:12" x14ac:dyDescent="0.4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27"/>
      <c r="F1754" s="411"/>
      <c r="G1754" s="114"/>
      <c r="H1754" s="268"/>
      <c r="I1754" s="100">
        <f t="shared" si="141"/>
        <v>0</v>
      </c>
      <c r="J1754" s="93"/>
      <c r="K1754" s="74"/>
      <c r="L1754" s="98"/>
    </row>
    <row r="1755" spans="1:12" x14ac:dyDescent="0.4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27"/>
      <c r="F1755" s="411"/>
      <c r="G1755" s="114"/>
      <c r="H1755" s="268"/>
      <c r="I1755" s="100">
        <f t="shared" si="141"/>
        <v>0</v>
      </c>
      <c r="J1755" s="93"/>
      <c r="K1755" s="74"/>
      <c r="L1755" s="98"/>
    </row>
    <row r="1756" spans="1:12" x14ac:dyDescent="0.4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27"/>
      <c r="F1756" s="411"/>
      <c r="G1756" s="114"/>
      <c r="H1756" s="268"/>
      <c r="I1756" s="100">
        <f t="shared" si="141"/>
        <v>0</v>
      </c>
      <c r="J1756" s="93"/>
      <c r="K1756" s="74"/>
      <c r="L1756" s="98"/>
    </row>
    <row r="1757" spans="1:12" x14ac:dyDescent="0.4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27"/>
      <c r="F1757" s="411"/>
      <c r="G1757" s="114"/>
      <c r="H1757" s="268"/>
      <c r="I1757" s="100">
        <f t="shared" si="141"/>
        <v>0</v>
      </c>
      <c r="J1757" s="93"/>
      <c r="K1757" s="74"/>
      <c r="L1757" s="98"/>
    </row>
    <row r="1758" spans="1:12" x14ac:dyDescent="0.4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27"/>
      <c r="F1758" s="411"/>
      <c r="G1758" s="114"/>
      <c r="H1758" s="268"/>
      <c r="I1758" s="100">
        <f t="shared" si="141"/>
        <v>0</v>
      </c>
      <c r="J1758" s="93"/>
      <c r="K1758" s="74"/>
      <c r="L1758" s="98"/>
    </row>
    <row r="1759" spans="1:12" x14ac:dyDescent="0.4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27"/>
      <c r="F1759" s="411"/>
      <c r="G1759" s="114"/>
      <c r="H1759" s="268"/>
      <c r="I1759" s="100">
        <f t="shared" si="141"/>
        <v>0</v>
      </c>
      <c r="J1759" s="93"/>
      <c r="K1759" s="74"/>
      <c r="L1759" s="98"/>
    </row>
    <row r="1760" spans="1:12" x14ac:dyDescent="0.4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27"/>
      <c r="F1760" s="411"/>
      <c r="G1760" s="114"/>
      <c r="H1760" s="268"/>
      <c r="I1760" s="100">
        <f t="shared" si="141"/>
        <v>0</v>
      </c>
      <c r="J1760" s="93"/>
      <c r="K1760" s="74"/>
      <c r="L1760" s="98"/>
    </row>
    <row r="1761" spans="1:12" x14ac:dyDescent="0.4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27"/>
      <c r="F1761" s="411"/>
      <c r="G1761" s="114"/>
      <c r="H1761" s="268"/>
      <c r="I1761" s="100">
        <f t="shared" si="141"/>
        <v>0</v>
      </c>
      <c r="J1761" s="93"/>
      <c r="K1761" s="74"/>
      <c r="L1761" s="98"/>
    </row>
    <row r="1762" spans="1:12" x14ac:dyDescent="0.4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27"/>
      <c r="F1762" s="411"/>
      <c r="G1762" s="114"/>
      <c r="H1762" s="268"/>
      <c r="I1762" s="100">
        <f t="shared" si="141"/>
        <v>0</v>
      </c>
      <c r="J1762" s="93"/>
      <c r="K1762" s="74"/>
      <c r="L1762" s="98"/>
    </row>
    <row r="1763" spans="1:12" x14ac:dyDescent="0.4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27"/>
      <c r="F1763" s="411"/>
      <c r="G1763" s="114"/>
      <c r="H1763" s="268"/>
      <c r="I1763" s="100">
        <f t="shared" si="141"/>
        <v>0</v>
      </c>
      <c r="J1763" s="93"/>
      <c r="K1763" s="74"/>
      <c r="L1763" s="98"/>
    </row>
    <row r="1764" spans="1:12" x14ac:dyDescent="0.4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27"/>
      <c r="F1764" s="411"/>
      <c r="G1764" s="114"/>
      <c r="H1764" s="268"/>
      <c r="I1764" s="100">
        <f t="shared" si="141"/>
        <v>0</v>
      </c>
      <c r="J1764" s="93"/>
      <c r="K1764" s="74"/>
      <c r="L1764" s="98"/>
    </row>
    <row r="1765" spans="1:12" x14ac:dyDescent="0.4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27"/>
      <c r="F1765" s="411"/>
      <c r="G1765" s="114"/>
      <c r="H1765" s="268"/>
      <c r="I1765" s="100">
        <f t="shared" si="141"/>
        <v>0</v>
      </c>
      <c r="J1765" s="93"/>
      <c r="K1765" s="74"/>
      <c r="L1765" s="98"/>
    </row>
    <row r="1766" spans="1:12" x14ac:dyDescent="0.4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27"/>
      <c r="F1766" s="411"/>
      <c r="G1766" s="114"/>
      <c r="H1766" s="268"/>
      <c r="I1766" s="100">
        <f t="shared" si="141"/>
        <v>0</v>
      </c>
      <c r="J1766" s="93"/>
      <c r="K1766" s="74"/>
      <c r="L1766" s="98"/>
    </row>
    <row r="1767" spans="1:12" x14ac:dyDescent="0.4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27"/>
      <c r="F1767" s="411"/>
      <c r="G1767" s="114"/>
      <c r="H1767" s="268"/>
      <c r="I1767" s="100">
        <f t="shared" si="141"/>
        <v>0</v>
      </c>
      <c r="J1767" s="93"/>
      <c r="K1767" s="74"/>
      <c r="L1767" s="98"/>
    </row>
    <row r="1768" spans="1:12" x14ac:dyDescent="0.4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27"/>
      <c r="F1768" s="411"/>
      <c r="G1768" s="114"/>
      <c r="H1768" s="268"/>
      <c r="I1768" s="100">
        <f t="shared" si="141"/>
        <v>0</v>
      </c>
      <c r="J1768" s="93"/>
      <c r="K1768" s="74"/>
      <c r="L1768" s="98"/>
    </row>
    <row r="1769" spans="1:12" x14ac:dyDescent="0.4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27"/>
      <c r="F1769" s="411"/>
      <c r="G1769" s="114"/>
      <c r="H1769" s="268"/>
      <c r="I1769" s="100">
        <f t="shared" si="141"/>
        <v>0</v>
      </c>
      <c r="J1769" s="93"/>
      <c r="K1769" s="74"/>
      <c r="L1769" s="98"/>
    </row>
    <row r="1770" spans="1:12" x14ac:dyDescent="0.4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27"/>
      <c r="F1770" s="411"/>
      <c r="G1770" s="114"/>
      <c r="H1770" s="268"/>
      <c r="I1770" s="100">
        <f t="shared" si="141"/>
        <v>0</v>
      </c>
      <c r="J1770" s="93"/>
      <c r="K1770" s="74"/>
      <c r="L1770" s="98"/>
    </row>
    <row r="1771" spans="1:12" x14ac:dyDescent="0.4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27"/>
      <c r="F1771" s="411"/>
      <c r="G1771" s="114"/>
      <c r="H1771" s="268"/>
      <c r="I1771" s="100">
        <f t="shared" si="141"/>
        <v>0</v>
      </c>
      <c r="J1771" s="93"/>
      <c r="K1771" s="74"/>
      <c r="L1771" s="98"/>
    </row>
    <row r="1772" spans="1:12" x14ac:dyDescent="0.4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27"/>
      <c r="F1772" s="411"/>
      <c r="G1772" s="114"/>
      <c r="H1772" s="268"/>
      <c r="I1772" s="100">
        <f t="shared" si="141"/>
        <v>0</v>
      </c>
      <c r="J1772" s="93"/>
      <c r="K1772" s="74"/>
      <c r="L1772" s="98"/>
    </row>
    <row r="1773" spans="1:12" x14ac:dyDescent="0.4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27"/>
      <c r="F1773" s="411"/>
      <c r="G1773" s="114"/>
      <c r="H1773" s="268"/>
      <c r="I1773" s="100">
        <f t="shared" si="141"/>
        <v>0</v>
      </c>
      <c r="J1773" s="93"/>
      <c r="K1773" s="74"/>
      <c r="L1773" s="98"/>
    </row>
    <row r="1774" spans="1:12" x14ac:dyDescent="0.4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27"/>
      <c r="F1774" s="411"/>
      <c r="G1774" s="114"/>
      <c r="H1774" s="268"/>
      <c r="I1774" s="100">
        <f t="shared" si="141"/>
        <v>0</v>
      </c>
      <c r="J1774" s="93"/>
      <c r="K1774" s="74"/>
      <c r="L1774" s="98"/>
    </row>
    <row r="1775" spans="1:12" x14ac:dyDescent="0.4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27"/>
      <c r="F1775" s="411"/>
      <c r="G1775" s="114"/>
      <c r="H1775" s="268"/>
      <c r="I1775" s="100">
        <f t="shared" si="141"/>
        <v>0</v>
      </c>
      <c r="J1775" s="93"/>
      <c r="K1775" s="74"/>
      <c r="L1775" s="98"/>
    </row>
    <row r="1776" spans="1:12" x14ac:dyDescent="0.4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27"/>
      <c r="F1776" s="411"/>
      <c r="G1776" s="114"/>
      <c r="H1776" s="268"/>
      <c r="I1776" s="100">
        <f t="shared" si="141"/>
        <v>0</v>
      </c>
      <c r="J1776" s="93"/>
      <c r="K1776" s="74"/>
      <c r="L1776" s="98"/>
    </row>
    <row r="1777" spans="1:12" x14ac:dyDescent="0.4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27"/>
      <c r="F1777" s="411"/>
      <c r="G1777" s="114"/>
      <c r="H1777" s="268"/>
      <c r="I1777" s="100">
        <f t="shared" si="141"/>
        <v>0</v>
      </c>
      <c r="J1777" s="93"/>
      <c r="K1777" s="74"/>
      <c r="L1777" s="98"/>
    </row>
    <row r="1778" spans="1:12" x14ac:dyDescent="0.4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27"/>
      <c r="F1778" s="411"/>
      <c r="G1778" s="114"/>
      <c r="H1778" s="268"/>
      <c r="I1778" s="100">
        <f t="shared" si="141"/>
        <v>0</v>
      </c>
      <c r="J1778" s="93"/>
      <c r="K1778" s="74"/>
      <c r="L1778" s="98"/>
    </row>
    <row r="1779" spans="1:12" x14ac:dyDescent="0.4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27"/>
      <c r="F1779" s="411"/>
      <c r="G1779" s="114"/>
      <c r="H1779" s="268"/>
      <c r="I1779" s="100">
        <f t="shared" si="141"/>
        <v>0</v>
      </c>
      <c r="J1779" s="93"/>
      <c r="K1779" s="74"/>
      <c r="L1779" s="98"/>
    </row>
    <row r="1780" spans="1:12" x14ac:dyDescent="0.4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27"/>
      <c r="F1780" s="411"/>
      <c r="G1780" s="114"/>
      <c r="H1780" s="268"/>
      <c r="I1780" s="100">
        <f t="shared" si="141"/>
        <v>0</v>
      </c>
      <c r="J1780" s="93"/>
      <c r="K1780" s="74"/>
      <c r="L1780" s="98"/>
    </row>
    <row r="1781" spans="1:12" x14ac:dyDescent="0.4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27"/>
      <c r="F1781" s="411"/>
      <c r="G1781" s="114"/>
      <c r="H1781" s="268"/>
      <c r="I1781" s="100">
        <f t="shared" si="141"/>
        <v>0</v>
      </c>
      <c r="J1781" s="93"/>
      <c r="K1781" s="74"/>
      <c r="L1781" s="98"/>
    </row>
    <row r="1782" spans="1:12" x14ac:dyDescent="0.4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27"/>
      <c r="F1782" s="411"/>
      <c r="G1782" s="114"/>
      <c r="H1782" s="268"/>
      <c r="I1782" s="100">
        <f t="shared" si="141"/>
        <v>0</v>
      </c>
      <c r="J1782" s="93"/>
      <c r="K1782" s="74"/>
      <c r="L1782" s="98"/>
    </row>
    <row r="1783" spans="1:12" x14ac:dyDescent="0.4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27"/>
      <c r="F1783" s="411"/>
      <c r="G1783" s="114"/>
      <c r="H1783" s="268"/>
      <c r="I1783" s="100">
        <f t="shared" si="141"/>
        <v>0</v>
      </c>
      <c r="J1783" s="93"/>
      <c r="K1783" s="74"/>
      <c r="L1783" s="98"/>
    </row>
    <row r="1784" spans="1:12" x14ac:dyDescent="0.4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27"/>
      <c r="F1784" s="411"/>
      <c r="G1784" s="114"/>
      <c r="H1784" s="268"/>
      <c r="I1784" s="100">
        <f t="shared" si="141"/>
        <v>0</v>
      </c>
      <c r="J1784" s="93"/>
      <c r="K1784" s="74"/>
      <c r="L1784" s="98"/>
    </row>
    <row r="1785" spans="1:12" x14ac:dyDescent="0.4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27"/>
      <c r="F1785" s="411"/>
      <c r="G1785" s="114"/>
      <c r="H1785" s="268"/>
      <c r="I1785" s="100">
        <f t="shared" si="141"/>
        <v>0</v>
      </c>
      <c r="J1785" s="93"/>
      <c r="K1785" s="74"/>
      <c r="L1785" s="98"/>
    </row>
    <row r="1786" spans="1:12" x14ac:dyDescent="0.4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27"/>
      <c r="F1786" s="411"/>
      <c r="G1786" s="114"/>
      <c r="H1786" s="268"/>
      <c r="I1786" s="100">
        <f t="shared" si="141"/>
        <v>0</v>
      </c>
      <c r="J1786" s="93"/>
      <c r="K1786" s="74"/>
      <c r="L1786" s="98"/>
    </row>
    <row r="1787" spans="1:12" x14ac:dyDescent="0.4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27"/>
      <c r="F1787" s="411"/>
      <c r="G1787" s="114"/>
      <c r="H1787" s="268"/>
      <c r="I1787" s="100">
        <f t="shared" si="141"/>
        <v>0</v>
      </c>
      <c r="J1787" s="93"/>
      <c r="K1787" s="74"/>
      <c r="L1787" s="98"/>
    </row>
    <row r="1788" spans="1:12" x14ac:dyDescent="0.4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27"/>
      <c r="F1788" s="411"/>
      <c r="G1788" s="114"/>
      <c r="H1788" s="268"/>
      <c r="I1788" s="100">
        <f t="shared" si="141"/>
        <v>0</v>
      </c>
      <c r="J1788" s="93"/>
      <c r="K1788" s="74"/>
      <c r="L1788" s="98"/>
    </row>
    <row r="1789" spans="1:12" x14ac:dyDescent="0.4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27"/>
      <c r="F1789" s="411"/>
      <c r="G1789" s="114"/>
      <c r="H1789" s="268"/>
      <c r="I1789" s="100">
        <f t="shared" si="141"/>
        <v>0</v>
      </c>
      <c r="J1789" s="93"/>
      <c r="K1789" s="74"/>
      <c r="L1789" s="98"/>
    </row>
    <row r="1790" spans="1:12" x14ac:dyDescent="0.4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27"/>
      <c r="F1790" s="411"/>
      <c r="G1790" s="114"/>
      <c r="H1790" s="268"/>
      <c r="I1790" s="100">
        <f t="shared" si="141"/>
        <v>0</v>
      </c>
      <c r="J1790" s="93"/>
      <c r="K1790" s="74"/>
      <c r="L1790" s="98"/>
    </row>
    <row r="1791" spans="1:12" x14ac:dyDescent="0.4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27"/>
      <c r="F1791" s="411"/>
      <c r="G1791" s="114"/>
      <c r="H1791" s="268"/>
      <c r="I1791" s="100">
        <f t="shared" si="141"/>
        <v>0</v>
      </c>
      <c r="J1791" s="93"/>
      <c r="K1791" s="74"/>
      <c r="L1791" s="98"/>
    </row>
    <row r="1792" spans="1:12" x14ac:dyDescent="0.4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27"/>
      <c r="F1792" s="411"/>
      <c r="G1792" s="114"/>
      <c r="H1792" s="268"/>
      <c r="I1792" s="100">
        <f t="shared" si="141"/>
        <v>0</v>
      </c>
      <c r="J1792" s="93"/>
      <c r="K1792" s="74"/>
      <c r="L1792" s="98"/>
    </row>
    <row r="1793" spans="1:12" x14ac:dyDescent="0.4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27"/>
      <c r="F1793" s="411"/>
      <c r="G1793" s="114"/>
      <c r="H1793" s="268"/>
      <c r="I1793" s="100">
        <f t="shared" si="141"/>
        <v>0</v>
      </c>
      <c r="J1793" s="93"/>
      <c r="K1793" s="74"/>
      <c r="L1793" s="98"/>
    </row>
    <row r="1794" spans="1:12" x14ac:dyDescent="0.4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27"/>
      <c r="F1794" s="411"/>
      <c r="G1794" s="114"/>
      <c r="H1794" s="268"/>
      <c r="I1794" s="100">
        <f t="shared" si="141"/>
        <v>0</v>
      </c>
      <c r="J1794" s="93"/>
      <c r="K1794" s="74"/>
      <c r="L1794" s="98"/>
    </row>
    <row r="1795" spans="1:12" x14ac:dyDescent="0.4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27"/>
      <c r="F1795" s="411"/>
      <c r="G1795" s="114"/>
      <c r="H1795" s="268"/>
      <c r="I1795" s="100">
        <f t="shared" si="141"/>
        <v>0</v>
      </c>
      <c r="J1795" s="93"/>
      <c r="K1795" s="74"/>
      <c r="L1795" s="98"/>
    </row>
    <row r="1796" spans="1:12" x14ac:dyDescent="0.4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27"/>
      <c r="F1796" s="411"/>
      <c r="G1796" s="114"/>
      <c r="H1796" s="268"/>
      <c r="I1796" s="100">
        <f t="shared" si="141"/>
        <v>0</v>
      </c>
      <c r="J1796" s="93"/>
      <c r="K1796" s="74"/>
      <c r="L1796" s="98"/>
    </row>
    <row r="1797" spans="1:12" x14ac:dyDescent="0.4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27"/>
      <c r="F1797" s="411"/>
      <c r="G1797" s="114"/>
      <c r="H1797" s="268"/>
      <c r="I1797" s="100">
        <f t="shared" si="141"/>
        <v>0</v>
      </c>
      <c r="J1797" s="93"/>
      <c r="K1797" s="74"/>
      <c r="L1797" s="98"/>
    </row>
    <row r="1798" spans="1:12" x14ac:dyDescent="0.4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27"/>
      <c r="F1798" s="411"/>
      <c r="G1798" s="114"/>
      <c r="H1798" s="268"/>
      <c r="I1798" s="100">
        <f t="shared" si="141"/>
        <v>0</v>
      </c>
      <c r="J1798" s="93"/>
      <c r="K1798" s="74"/>
      <c r="L1798" s="98"/>
    </row>
    <row r="1799" spans="1:12" x14ac:dyDescent="0.4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27"/>
      <c r="F1799" s="411"/>
      <c r="G1799" s="114"/>
      <c r="H1799" s="268"/>
      <c r="I1799" s="100">
        <f t="shared" si="141"/>
        <v>0</v>
      </c>
      <c r="J1799" s="93"/>
      <c r="K1799" s="74"/>
      <c r="L1799" s="98"/>
    </row>
    <row r="1800" spans="1:12" x14ac:dyDescent="0.4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27"/>
      <c r="F1800" s="411"/>
      <c r="G1800" s="114"/>
      <c r="H1800" s="268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 x14ac:dyDescent="0.4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27"/>
      <c r="F1801" s="411"/>
      <c r="G1801" s="114"/>
      <c r="H1801" s="268"/>
      <c r="I1801" s="100">
        <f t="shared" si="146"/>
        <v>0</v>
      </c>
      <c r="J1801" s="93"/>
      <c r="K1801" s="74"/>
      <c r="L1801" s="98"/>
    </row>
    <row r="1802" spans="1:12" x14ac:dyDescent="0.4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27"/>
      <c r="F1802" s="411"/>
      <c r="G1802" s="114"/>
      <c r="H1802" s="268"/>
      <c r="I1802" s="100">
        <f t="shared" si="146"/>
        <v>0</v>
      </c>
      <c r="J1802" s="93"/>
      <c r="K1802" s="74"/>
      <c r="L1802" s="98"/>
    </row>
    <row r="1803" spans="1:12" x14ac:dyDescent="0.4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27"/>
      <c r="F1803" s="411"/>
      <c r="G1803" s="114"/>
      <c r="H1803" s="268"/>
      <c r="I1803" s="100">
        <f t="shared" si="146"/>
        <v>0</v>
      </c>
      <c r="J1803" s="93"/>
      <c r="K1803" s="74"/>
      <c r="L1803" s="98"/>
    </row>
    <row r="1804" spans="1:12" x14ac:dyDescent="0.4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27"/>
      <c r="F1804" s="411"/>
      <c r="G1804" s="114"/>
      <c r="H1804" s="268"/>
      <c r="I1804" s="100">
        <f t="shared" si="146"/>
        <v>0</v>
      </c>
      <c r="J1804" s="93"/>
      <c r="K1804" s="74"/>
      <c r="L1804" s="98"/>
    </row>
    <row r="1805" spans="1:12" x14ac:dyDescent="0.4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27"/>
      <c r="F1805" s="411"/>
      <c r="G1805" s="114"/>
      <c r="H1805" s="268"/>
      <c r="I1805" s="100">
        <f t="shared" si="146"/>
        <v>0</v>
      </c>
      <c r="J1805" s="93"/>
      <c r="K1805" s="74"/>
      <c r="L1805" s="98"/>
    </row>
    <row r="1806" spans="1:12" x14ac:dyDescent="0.4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27"/>
      <c r="F1806" s="411"/>
      <c r="G1806" s="114"/>
      <c r="H1806" s="268"/>
      <c r="I1806" s="100">
        <f t="shared" si="146"/>
        <v>0</v>
      </c>
      <c r="J1806" s="93"/>
      <c r="K1806" s="74"/>
      <c r="L1806" s="98"/>
    </row>
    <row r="1807" spans="1:12" x14ac:dyDescent="0.4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27"/>
      <c r="F1807" s="411"/>
      <c r="G1807" s="114"/>
      <c r="H1807" s="268"/>
      <c r="I1807" s="100">
        <f t="shared" si="146"/>
        <v>0</v>
      </c>
      <c r="J1807" s="93"/>
      <c r="K1807" s="74"/>
      <c r="L1807" s="98"/>
    </row>
    <row r="1808" spans="1:12" x14ac:dyDescent="0.4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27"/>
      <c r="F1808" s="411"/>
      <c r="G1808" s="114"/>
      <c r="H1808" s="268"/>
      <c r="I1808" s="100">
        <f t="shared" si="146"/>
        <v>0</v>
      </c>
      <c r="J1808" s="93"/>
      <c r="K1808" s="74"/>
      <c r="L1808" s="98"/>
    </row>
    <row r="1809" spans="1:12" x14ac:dyDescent="0.4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27"/>
      <c r="F1809" s="411"/>
      <c r="G1809" s="114"/>
      <c r="H1809" s="268"/>
      <c r="I1809" s="100">
        <f t="shared" si="146"/>
        <v>0</v>
      </c>
      <c r="J1809" s="93"/>
      <c r="K1809" s="74"/>
      <c r="L1809" s="98"/>
    </row>
    <row r="1810" spans="1:12" x14ac:dyDescent="0.4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27"/>
      <c r="F1810" s="411"/>
      <c r="G1810" s="114"/>
      <c r="H1810" s="268"/>
      <c r="I1810" s="100">
        <f t="shared" si="146"/>
        <v>0</v>
      </c>
      <c r="J1810" s="93"/>
      <c r="K1810" s="74"/>
      <c r="L1810" s="98"/>
    </row>
    <row r="1811" spans="1:12" x14ac:dyDescent="0.4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27"/>
      <c r="F1811" s="411"/>
      <c r="G1811" s="114"/>
      <c r="H1811" s="268"/>
      <c r="I1811" s="100">
        <f t="shared" si="146"/>
        <v>0</v>
      </c>
      <c r="J1811" s="93"/>
      <c r="K1811" s="74"/>
      <c r="L1811" s="98"/>
    </row>
    <row r="1812" spans="1:12" x14ac:dyDescent="0.4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27"/>
      <c r="F1812" s="411"/>
      <c r="G1812" s="114"/>
      <c r="H1812" s="268"/>
      <c r="I1812" s="100">
        <f t="shared" si="146"/>
        <v>0</v>
      </c>
      <c r="J1812" s="93"/>
      <c r="K1812" s="74"/>
      <c r="L1812" s="98"/>
    </row>
    <row r="1813" spans="1:12" x14ac:dyDescent="0.4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27"/>
      <c r="F1813" s="411"/>
      <c r="G1813" s="114"/>
      <c r="H1813" s="268"/>
      <c r="I1813" s="100">
        <f t="shared" si="146"/>
        <v>0</v>
      </c>
      <c r="J1813" s="93"/>
      <c r="K1813" s="74"/>
      <c r="L1813" s="98"/>
    </row>
    <row r="1814" spans="1:12" x14ac:dyDescent="0.4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27"/>
      <c r="F1814" s="411"/>
      <c r="G1814" s="114"/>
      <c r="H1814" s="268"/>
      <c r="I1814" s="100">
        <f t="shared" si="146"/>
        <v>0</v>
      </c>
      <c r="J1814" s="93"/>
      <c r="K1814" s="74"/>
      <c r="L1814" s="98"/>
    </row>
    <row r="1815" spans="1:12" x14ac:dyDescent="0.4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27"/>
      <c r="F1815" s="411"/>
      <c r="G1815" s="114"/>
      <c r="H1815" s="268"/>
      <c r="I1815" s="100">
        <f t="shared" si="146"/>
        <v>0</v>
      </c>
      <c r="J1815" s="93"/>
      <c r="K1815" s="74"/>
      <c r="L1815" s="98"/>
    </row>
    <row r="1816" spans="1:12" x14ac:dyDescent="0.4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27"/>
      <c r="F1816" s="411"/>
      <c r="G1816" s="114"/>
      <c r="H1816" s="268"/>
      <c r="I1816" s="100">
        <f t="shared" si="146"/>
        <v>0</v>
      </c>
      <c r="J1816" s="93"/>
      <c r="K1816" s="74"/>
      <c r="L1816" s="98"/>
    </row>
    <row r="1817" spans="1:12" x14ac:dyDescent="0.4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27"/>
      <c r="F1817" s="411"/>
      <c r="G1817" s="114"/>
      <c r="H1817" s="268"/>
      <c r="I1817" s="100">
        <f t="shared" si="146"/>
        <v>0</v>
      </c>
      <c r="J1817" s="93"/>
      <c r="K1817" s="74"/>
      <c r="L1817" s="98"/>
    </row>
    <row r="1818" spans="1:12" x14ac:dyDescent="0.4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27"/>
      <c r="F1818" s="411"/>
      <c r="G1818" s="114"/>
      <c r="H1818" s="268"/>
      <c r="I1818" s="100">
        <f t="shared" si="146"/>
        <v>0</v>
      </c>
      <c r="J1818" s="93"/>
      <c r="K1818" s="74"/>
      <c r="L1818" s="98"/>
    </row>
    <row r="1819" spans="1:12" x14ac:dyDescent="0.4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27"/>
      <c r="F1819" s="411"/>
      <c r="G1819" s="114"/>
      <c r="H1819" s="268"/>
      <c r="I1819" s="100">
        <f t="shared" si="146"/>
        <v>0</v>
      </c>
      <c r="J1819" s="93"/>
      <c r="K1819" s="74"/>
      <c r="L1819" s="98"/>
    </row>
    <row r="1820" spans="1:12" x14ac:dyDescent="0.4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27"/>
      <c r="F1820" s="411"/>
      <c r="G1820" s="114"/>
      <c r="H1820" s="268"/>
      <c r="I1820" s="100">
        <f t="shared" si="146"/>
        <v>0</v>
      </c>
      <c r="J1820" s="93"/>
      <c r="K1820" s="74"/>
      <c r="L1820" s="98"/>
    </row>
    <row r="1821" spans="1:12" x14ac:dyDescent="0.4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27"/>
      <c r="F1821" s="411"/>
      <c r="G1821" s="114"/>
      <c r="H1821" s="268"/>
      <c r="I1821" s="100">
        <f t="shared" si="146"/>
        <v>0</v>
      </c>
      <c r="J1821" s="93"/>
      <c r="K1821" s="74"/>
      <c r="L1821" s="98"/>
    </row>
    <row r="1822" spans="1:12" x14ac:dyDescent="0.4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27"/>
      <c r="F1822" s="411"/>
      <c r="G1822" s="114"/>
      <c r="H1822" s="268"/>
      <c r="I1822" s="100">
        <f t="shared" si="146"/>
        <v>0</v>
      </c>
      <c r="J1822" s="93"/>
      <c r="K1822" s="74"/>
      <c r="L1822" s="98"/>
    </row>
    <row r="1823" spans="1:12" x14ac:dyDescent="0.4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27"/>
      <c r="F1823" s="411"/>
      <c r="G1823" s="114"/>
      <c r="H1823" s="268"/>
      <c r="I1823" s="100">
        <f t="shared" si="146"/>
        <v>0</v>
      </c>
      <c r="J1823" s="93"/>
      <c r="K1823" s="74"/>
      <c r="L1823" s="98"/>
    </row>
    <row r="1824" spans="1:12" x14ac:dyDescent="0.4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27"/>
      <c r="F1824" s="411"/>
      <c r="G1824" s="114"/>
      <c r="H1824" s="268"/>
      <c r="I1824" s="100">
        <f t="shared" si="146"/>
        <v>0</v>
      </c>
      <c r="J1824" s="93"/>
      <c r="K1824" s="74"/>
      <c r="L1824" s="98"/>
    </row>
    <row r="1825" spans="1:12" x14ac:dyDescent="0.4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27"/>
      <c r="F1825" s="411"/>
      <c r="G1825" s="114"/>
      <c r="H1825" s="268"/>
      <c r="I1825" s="100">
        <f t="shared" si="146"/>
        <v>0</v>
      </c>
      <c r="J1825" s="93"/>
      <c r="K1825" s="74"/>
      <c r="L1825" s="98"/>
    </row>
    <row r="1826" spans="1:12" x14ac:dyDescent="0.4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27"/>
      <c r="F1826" s="411"/>
      <c r="G1826" s="114"/>
      <c r="H1826" s="268"/>
      <c r="I1826" s="100">
        <f t="shared" si="146"/>
        <v>0</v>
      </c>
      <c r="J1826" s="93"/>
      <c r="K1826" s="74"/>
      <c r="L1826" s="98"/>
    </row>
    <row r="1827" spans="1:12" x14ac:dyDescent="0.4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27"/>
      <c r="F1827" s="411"/>
      <c r="G1827" s="114"/>
      <c r="H1827" s="268"/>
      <c r="I1827" s="100">
        <f t="shared" si="146"/>
        <v>0</v>
      </c>
      <c r="J1827" s="93"/>
      <c r="K1827" s="74"/>
      <c r="L1827" s="98"/>
    </row>
    <row r="1828" spans="1:12" x14ac:dyDescent="0.4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27"/>
      <c r="F1828" s="411"/>
      <c r="G1828" s="114"/>
      <c r="H1828" s="268"/>
      <c r="I1828" s="100">
        <f t="shared" si="146"/>
        <v>0</v>
      </c>
      <c r="J1828" s="93"/>
      <c r="K1828" s="74"/>
      <c r="L1828" s="98"/>
    </row>
    <row r="1829" spans="1:12" x14ac:dyDescent="0.4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27"/>
      <c r="F1829" s="411"/>
      <c r="G1829" s="114"/>
      <c r="H1829" s="268"/>
      <c r="I1829" s="100">
        <f t="shared" si="146"/>
        <v>0</v>
      </c>
      <c r="J1829" s="93"/>
      <c r="K1829" s="74"/>
      <c r="L1829" s="98"/>
    </row>
    <row r="1830" spans="1:12" x14ac:dyDescent="0.4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27"/>
      <c r="F1830" s="411"/>
      <c r="G1830" s="114"/>
      <c r="H1830" s="268"/>
      <c r="I1830" s="100">
        <f t="shared" si="146"/>
        <v>0</v>
      </c>
      <c r="J1830" s="93"/>
      <c r="K1830" s="74"/>
      <c r="L1830" s="98"/>
    </row>
    <row r="1831" spans="1:12" x14ac:dyDescent="0.4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27"/>
      <c r="F1831" s="411"/>
      <c r="G1831" s="114"/>
      <c r="H1831" s="268"/>
      <c r="I1831" s="100">
        <f t="shared" si="146"/>
        <v>0</v>
      </c>
      <c r="J1831" s="93"/>
      <c r="K1831" s="74"/>
      <c r="L1831" s="98"/>
    </row>
    <row r="1832" spans="1:12" x14ac:dyDescent="0.4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27"/>
      <c r="F1832" s="411"/>
      <c r="G1832" s="114"/>
      <c r="H1832" s="268"/>
      <c r="I1832" s="100">
        <f t="shared" si="146"/>
        <v>0</v>
      </c>
      <c r="J1832" s="93"/>
      <c r="K1832" s="74"/>
      <c r="L1832" s="98"/>
    </row>
    <row r="1833" spans="1:12" x14ac:dyDescent="0.4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27"/>
      <c r="F1833" s="411"/>
      <c r="G1833" s="114"/>
      <c r="H1833" s="268"/>
      <c r="I1833" s="100">
        <f t="shared" si="146"/>
        <v>0</v>
      </c>
      <c r="J1833" s="93"/>
      <c r="K1833" s="74"/>
      <c r="L1833" s="98"/>
    </row>
    <row r="1834" spans="1:12" x14ac:dyDescent="0.4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27"/>
      <c r="F1834" s="411"/>
      <c r="G1834" s="114"/>
      <c r="H1834" s="268"/>
      <c r="I1834" s="100">
        <f t="shared" si="146"/>
        <v>0</v>
      </c>
      <c r="J1834" s="93"/>
      <c r="K1834" s="74"/>
      <c r="L1834" s="98"/>
    </row>
    <row r="1835" spans="1:12" x14ac:dyDescent="0.4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27"/>
      <c r="F1835" s="411"/>
      <c r="G1835" s="114"/>
      <c r="H1835" s="268"/>
      <c r="I1835" s="100">
        <f t="shared" si="146"/>
        <v>0</v>
      </c>
      <c r="J1835" s="93"/>
      <c r="K1835" s="74"/>
      <c r="L1835" s="98"/>
    </row>
    <row r="1836" spans="1:12" x14ac:dyDescent="0.4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27"/>
      <c r="F1836" s="411"/>
      <c r="G1836" s="114"/>
      <c r="H1836" s="268"/>
      <c r="I1836" s="100">
        <f t="shared" si="146"/>
        <v>0</v>
      </c>
      <c r="J1836" s="93"/>
      <c r="K1836" s="74"/>
      <c r="L1836" s="98"/>
    </row>
    <row r="1837" spans="1:12" x14ac:dyDescent="0.4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27"/>
      <c r="F1837" s="411"/>
      <c r="G1837" s="114"/>
      <c r="H1837" s="268"/>
      <c r="I1837" s="100">
        <f t="shared" si="146"/>
        <v>0</v>
      </c>
      <c r="J1837" s="93"/>
      <c r="K1837" s="74"/>
      <c r="L1837" s="98"/>
    </row>
    <row r="1838" spans="1:12" x14ac:dyDescent="0.4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27"/>
      <c r="F1838" s="411"/>
      <c r="G1838" s="114"/>
      <c r="H1838" s="268"/>
      <c r="I1838" s="100">
        <f t="shared" si="146"/>
        <v>0</v>
      </c>
      <c r="J1838" s="93"/>
      <c r="K1838" s="74"/>
      <c r="L1838" s="98"/>
    </row>
    <row r="1839" spans="1:12" x14ac:dyDescent="0.4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27"/>
      <c r="F1839" s="411"/>
      <c r="G1839" s="114"/>
      <c r="H1839" s="268"/>
      <c r="I1839" s="100">
        <f t="shared" si="146"/>
        <v>0</v>
      </c>
      <c r="J1839" s="93"/>
      <c r="K1839" s="74"/>
      <c r="L1839" s="98"/>
    </row>
    <row r="1840" spans="1:12" x14ac:dyDescent="0.4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27"/>
      <c r="F1840" s="411"/>
      <c r="G1840" s="114"/>
      <c r="H1840" s="268"/>
      <c r="I1840" s="100">
        <f t="shared" si="146"/>
        <v>0</v>
      </c>
      <c r="J1840" s="93"/>
      <c r="K1840" s="74"/>
      <c r="L1840" s="98"/>
    </row>
    <row r="1841" spans="1:12" x14ac:dyDescent="0.4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27"/>
      <c r="F1841" s="411"/>
      <c r="G1841" s="114"/>
      <c r="H1841" s="268"/>
      <c r="I1841" s="100">
        <f t="shared" si="146"/>
        <v>0</v>
      </c>
      <c r="J1841" s="93"/>
      <c r="K1841" s="74"/>
      <c r="L1841" s="98"/>
    </row>
    <row r="1842" spans="1:12" x14ac:dyDescent="0.4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27"/>
      <c r="F1842" s="411"/>
      <c r="G1842" s="114"/>
      <c r="H1842" s="268"/>
      <c r="I1842" s="100">
        <f t="shared" si="146"/>
        <v>0</v>
      </c>
      <c r="J1842" s="93"/>
      <c r="K1842" s="74"/>
      <c r="L1842" s="98"/>
    </row>
    <row r="1843" spans="1:12" x14ac:dyDescent="0.4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27"/>
      <c r="F1843" s="411"/>
      <c r="G1843" s="114"/>
      <c r="H1843" s="268"/>
      <c r="I1843" s="100">
        <f t="shared" si="146"/>
        <v>0</v>
      </c>
      <c r="J1843" s="93"/>
      <c r="K1843" s="74"/>
      <c r="L1843" s="98"/>
    </row>
    <row r="1844" spans="1:12" x14ac:dyDescent="0.4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27"/>
      <c r="F1844" s="411"/>
      <c r="G1844" s="114"/>
      <c r="H1844" s="268"/>
      <c r="I1844" s="100">
        <f t="shared" si="146"/>
        <v>0</v>
      </c>
      <c r="J1844" s="93"/>
      <c r="K1844" s="74"/>
      <c r="L1844" s="98"/>
    </row>
    <row r="1845" spans="1:12" x14ac:dyDescent="0.4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27"/>
      <c r="F1845" s="411"/>
      <c r="G1845" s="114"/>
      <c r="H1845" s="268"/>
      <c r="I1845" s="100">
        <f t="shared" si="146"/>
        <v>0</v>
      </c>
      <c r="J1845" s="93"/>
      <c r="K1845" s="74"/>
      <c r="L1845" s="98"/>
    </row>
    <row r="1846" spans="1:12" x14ac:dyDescent="0.4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27"/>
      <c r="F1846" s="411"/>
      <c r="G1846" s="114"/>
      <c r="H1846" s="268"/>
      <c r="I1846" s="100">
        <f t="shared" si="146"/>
        <v>0</v>
      </c>
      <c r="J1846" s="93"/>
      <c r="K1846" s="74"/>
      <c r="L1846" s="98"/>
    </row>
    <row r="1847" spans="1:12" x14ac:dyDescent="0.4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27"/>
      <c r="F1847" s="411"/>
      <c r="G1847" s="114"/>
      <c r="H1847" s="268"/>
      <c r="I1847" s="100">
        <f t="shared" si="146"/>
        <v>0</v>
      </c>
      <c r="J1847" s="93"/>
      <c r="K1847" s="74"/>
      <c r="L1847" s="98"/>
    </row>
    <row r="1848" spans="1:12" x14ac:dyDescent="0.4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27"/>
      <c r="F1848" s="411"/>
      <c r="G1848" s="114"/>
      <c r="H1848" s="268"/>
      <c r="I1848" s="100">
        <f t="shared" si="146"/>
        <v>0</v>
      </c>
      <c r="J1848" s="93"/>
      <c r="K1848" s="74"/>
      <c r="L1848" s="98"/>
    </row>
    <row r="1849" spans="1:12" x14ac:dyDescent="0.4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27"/>
      <c r="F1849" s="411"/>
      <c r="G1849" s="114"/>
      <c r="H1849" s="268"/>
      <c r="I1849" s="100">
        <f t="shared" si="146"/>
        <v>0</v>
      </c>
      <c r="J1849" s="93"/>
      <c r="K1849" s="74"/>
      <c r="L1849" s="98"/>
    </row>
    <row r="1850" spans="1:12" x14ac:dyDescent="0.4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27"/>
      <c r="F1850" s="411"/>
      <c r="G1850" s="114"/>
      <c r="H1850" s="268"/>
      <c r="I1850" s="100">
        <f t="shared" si="146"/>
        <v>0</v>
      </c>
      <c r="J1850" s="93"/>
      <c r="K1850" s="74"/>
      <c r="L1850" s="98"/>
    </row>
    <row r="1851" spans="1:12" x14ac:dyDescent="0.4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27"/>
      <c r="F1851" s="411"/>
      <c r="G1851" s="114"/>
      <c r="H1851" s="268"/>
      <c r="I1851" s="100">
        <f t="shared" si="146"/>
        <v>0</v>
      </c>
      <c r="J1851" s="93"/>
      <c r="K1851" s="74"/>
      <c r="L1851" s="98"/>
    </row>
    <row r="1852" spans="1:12" x14ac:dyDescent="0.4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27"/>
      <c r="F1852" s="411"/>
      <c r="G1852" s="114"/>
      <c r="H1852" s="268"/>
      <c r="I1852" s="100">
        <f t="shared" si="146"/>
        <v>0</v>
      </c>
      <c r="J1852" s="93"/>
      <c r="K1852" s="74"/>
      <c r="L1852" s="98"/>
    </row>
    <row r="1853" spans="1:12" x14ac:dyDescent="0.4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27"/>
      <c r="F1853" s="411"/>
      <c r="G1853" s="114"/>
      <c r="H1853" s="268"/>
      <c r="I1853" s="100">
        <f t="shared" si="146"/>
        <v>0</v>
      </c>
      <c r="J1853" s="93"/>
      <c r="K1853" s="74"/>
      <c r="L1853" s="98"/>
    </row>
    <row r="1854" spans="1:12" x14ac:dyDescent="0.4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27"/>
      <c r="F1854" s="411"/>
      <c r="G1854" s="114"/>
      <c r="H1854" s="268"/>
      <c r="I1854" s="100">
        <f t="shared" si="146"/>
        <v>0</v>
      </c>
      <c r="J1854" s="93"/>
      <c r="K1854" s="74"/>
      <c r="L1854" s="98"/>
    </row>
    <row r="1855" spans="1:12" x14ac:dyDescent="0.4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27"/>
      <c r="F1855" s="411"/>
      <c r="G1855" s="114"/>
      <c r="H1855" s="268"/>
      <c r="I1855" s="100">
        <f t="shared" si="146"/>
        <v>0</v>
      </c>
      <c r="J1855" s="93"/>
      <c r="K1855" s="74"/>
      <c r="L1855" s="98"/>
    </row>
    <row r="1856" spans="1:12" x14ac:dyDescent="0.4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27"/>
      <c r="F1856" s="411"/>
      <c r="G1856" s="114"/>
      <c r="H1856" s="268"/>
      <c r="I1856" s="100">
        <f t="shared" si="146"/>
        <v>0</v>
      </c>
      <c r="J1856" s="93"/>
      <c r="K1856" s="74"/>
      <c r="L1856" s="98"/>
    </row>
    <row r="1857" spans="1:12" x14ac:dyDescent="0.4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27"/>
      <c r="F1857" s="411"/>
      <c r="G1857" s="114"/>
      <c r="H1857" s="268"/>
      <c r="I1857" s="100">
        <f t="shared" si="146"/>
        <v>0</v>
      </c>
      <c r="J1857" s="93"/>
      <c r="K1857" s="74"/>
      <c r="L1857" s="98"/>
    </row>
    <row r="1858" spans="1:12" x14ac:dyDescent="0.4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27"/>
      <c r="F1858" s="411"/>
      <c r="G1858" s="114"/>
      <c r="H1858" s="268"/>
      <c r="I1858" s="100">
        <f t="shared" si="146"/>
        <v>0</v>
      </c>
      <c r="J1858" s="93"/>
      <c r="K1858" s="74"/>
      <c r="L1858" s="98"/>
    </row>
    <row r="1859" spans="1:12" x14ac:dyDescent="0.4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27"/>
      <c r="F1859" s="411"/>
      <c r="G1859" s="114"/>
      <c r="H1859" s="268"/>
      <c r="I1859" s="100">
        <f t="shared" si="146"/>
        <v>0</v>
      </c>
      <c r="J1859" s="93"/>
      <c r="K1859" s="74"/>
      <c r="L1859" s="98"/>
    </row>
    <row r="1860" spans="1:12" x14ac:dyDescent="0.4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27"/>
      <c r="F1860" s="411"/>
      <c r="G1860" s="114"/>
      <c r="H1860" s="268"/>
      <c r="I1860" s="100">
        <f t="shared" si="146"/>
        <v>0</v>
      </c>
      <c r="J1860" s="93"/>
      <c r="K1860" s="74"/>
      <c r="L1860" s="98"/>
    </row>
    <row r="1861" spans="1:12" x14ac:dyDescent="0.4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27"/>
      <c r="F1861" s="411"/>
      <c r="G1861" s="114"/>
      <c r="H1861" s="268"/>
      <c r="I1861" s="100">
        <f t="shared" si="146"/>
        <v>0</v>
      </c>
      <c r="J1861" s="93"/>
      <c r="K1861" s="74"/>
      <c r="L1861" s="98"/>
    </row>
    <row r="1862" spans="1:12" x14ac:dyDescent="0.4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27"/>
      <c r="F1862" s="411"/>
      <c r="G1862" s="114"/>
      <c r="H1862" s="268"/>
      <c r="I1862" s="100">
        <f t="shared" si="146"/>
        <v>0</v>
      </c>
      <c r="J1862" s="93"/>
      <c r="K1862" s="74"/>
      <c r="L1862" s="98"/>
    </row>
    <row r="1863" spans="1:12" x14ac:dyDescent="0.4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27"/>
      <c r="F1863" s="411"/>
      <c r="G1863" s="114"/>
      <c r="H1863" s="268"/>
      <c r="I1863" s="100">
        <f t="shared" si="146"/>
        <v>0</v>
      </c>
      <c r="J1863" s="93"/>
      <c r="K1863" s="74"/>
      <c r="L1863" s="98"/>
    </row>
    <row r="1864" spans="1:12" x14ac:dyDescent="0.4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27"/>
      <c r="F1864" s="411"/>
      <c r="G1864" s="114"/>
      <c r="H1864" s="268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 x14ac:dyDescent="0.4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27"/>
      <c r="F1865" s="411"/>
      <c r="G1865" s="114"/>
      <c r="H1865" s="268"/>
      <c r="I1865" s="100">
        <f t="shared" si="151"/>
        <v>0</v>
      </c>
      <c r="J1865" s="93"/>
      <c r="K1865" s="74"/>
      <c r="L1865" s="98"/>
    </row>
    <row r="1866" spans="1:12" x14ac:dyDescent="0.4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27"/>
      <c r="F1866" s="411"/>
      <c r="G1866" s="114"/>
      <c r="H1866" s="268"/>
      <c r="I1866" s="100">
        <f t="shared" si="151"/>
        <v>0</v>
      </c>
      <c r="J1866" s="93"/>
      <c r="K1866" s="74"/>
      <c r="L1866" s="98"/>
    </row>
    <row r="1867" spans="1:12" x14ac:dyDescent="0.4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27"/>
      <c r="F1867" s="411"/>
      <c r="G1867" s="114"/>
      <c r="H1867" s="268"/>
      <c r="I1867" s="100">
        <f t="shared" si="151"/>
        <v>0</v>
      </c>
      <c r="J1867" s="93"/>
      <c r="K1867" s="74"/>
      <c r="L1867" s="98"/>
    </row>
    <row r="1868" spans="1:12" x14ac:dyDescent="0.4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27"/>
      <c r="F1868" s="411"/>
      <c r="G1868" s="114"/>
      <c r="H1868" s="268"/>
      <c r="I1868" s="100">
        <f t="shared" si="151"/>
        <v>0</v>
      </c>
      <c r="J1868" s="93"/>
      <c r="K1868" s="74"/>
      <c r="L1868" s="98"/>
    </row>
    <row r="1869" spans="1:12" x14ac:dyDescent="0.4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27"/>
      <c r="F1869" s="411"/>
      <c r="G1869" s="114"/>
      <c r="H1869" s="268"/>
      <c r="I1869" s="100">
        <f t="shared" si="151"/>
        <v>0</v>
      </c>
      <c r="J1869" s="93"/>
      <c r="K1869" s="74"/>
      <c r="L1869" s="98"/>
    </row>
    <row r="1870" spans="1:12" x14ac:dyDescent="0.4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27"/>
      <c r="F1870" s="411"/>
      <c r="G1870" s="114"/>
      <c r="H1870" s="268"/>
      <c r="I1870" s="100">
        <f t="shared" si="151"/>
        <v>0</v>
      </c>
      <c r="J1870" s="93"/>
      <c r="K1870" s="74"/>
      <c r="L1870" s="98"/>
    </row>
    <row r="1871" spans="1:12" x14ac:dyDescent="0.4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27"/>
      <c r="F1871" s="411"/>
      <c r="G1871" s="114"/>
      <c r="H1871" s="268"/>
      <c r="I1871" s="100">
        <f t="shared" si="151"/>
        <v>0</v>
      </c>
      <c r="J1871" s="93"/>
      <c r="K1871" s="74"/>
      <c r="L1871" s="98"/>
    </row>
    <row r="1872" spans="1:12" x14ac:dyDescent="0.4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27"/>
      <c r="F1872" s="411"/>
      <c r="G1872" s="114"/>
      <c r="H1872" s="268"/>
      <c r="I1872" s="100">
        <f t="shared" si="151"/>
        <v>0</v>
      </c>
      <c r="J1872" s="93"/>
      <c r="K1872" s="74"/>
      <c r="L1872" s="98"/>
    </row>
    <row r="1873" spans="1:12" x14ac:dyDescent="0.4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27"/>
      <c r="F1873" s="411"/>
      <c r="G1873" s="114"/>
      <c r="H1873" s="268"/>
      <c r="I1873" s="100">
        <f t="shared" si="151"/>
        <v>0</v>
      </c>
      <c r="J1873" s="93"/>
      <c r="K1873" s="74"/>
      <c r="L1873" s="98"/>
    </row>
    <row r="1874" spans="1:12" x14ac:dyDescent="0.4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27"/>
      <c r="F1874" s="411"/>
      <c r="G1874" s="114"/>
      <c r="H1874" s="268"/>
      <c r="I1874" s="100">
        <f t="shared" si="151"/>
        <v>0</v>
      </c>
      <c r="J1874" s="93"/>
      <c r="K1874" s="74"/>
      <c r="L1874" s="98"/>
    </row>
    <row r="1875" spans="1:12" x14ac:dyDescent="0.4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27"/>
      <c r="F1875" s="411"/>
      <c r="G1875" s="114"/>
      <c r="H1875" s="268"/>
      <c r="I1875" s="100">
        <f t="shared" si="151"/>
        <v>0</v>
      </c>
      <c r="J1875" s="93"/>
      <c r="K1875" s="74"/>
      <c r="L1875" s="98"/>
    </row>
    <row r="1876" spans="1:12" x14ac:dyDescent="0.4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27"/>
      <c r="F1876" s="411"/>
      <c r="G1876" s="114"/>
      <c r="H1876" s="268"/>
      <c r="I1876" s="100">
        <f t="shared" si="151"/>
        <v>0</v>
      </c>
      <c r="J1876" s="93"/>
      <c r="K1876" s="74"/>
      <c r="L1876" s="98"/>
    </row>
    <row r="1877" spans="1:12" x14ac:dyDescent="0.4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27"/>
      <c r="F1877" s="411"/>
      <c r="G1877" s="114"/>
      <c r="H1877" s="268"/>
      <c r="I1877" s="100">
        <f t="shared" si="151"/>
        <v>0</v>
      </c>
      <c r="J1877" s="93"/>
      <c r="K1877" s="74"/>
      <c r="L1877" s="98"/>
    </row>
    <row r="1878" spans="1:12" x14ac:dyDescent="0.4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27"/>
      <c r="F1878" s="411"/>
      <c r="G1878" s="114"/>
      <c r="H1878" s="268"/>
      <c r="I1878" s="100">
        <f t="shared" si="151"/>
        <v>0</v>
      </c>
      <c r="J1878" s="93"/>
      <c r="K1878" s="74"/>
      <c r="L1878" s="98"/>
    </row>
    <row r="1879" spans="1:12" x14ac:dyDescent="0.4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27"/>
      <c r="F1879" s="411"/>
      <c r="G1879" s="114"/>
      <c r="H1879" s="268"/>
      <c r="I1879" s="100">
        <f t="shared" si="151"/>
        <v>0</v>
      </c>
      <c r="J1879" s="93"/>
      <c r="K1879" s="74"/>
      <c r="L1879" s="98"/>
    </row>
    <row r="1880" spans="1:12" x14ac:dyDescent="0.4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27"/>
      <c r="F1880" s="411"/>
      <c r="G1880" s="114"/>
      <c r="H1880" s="268"/>
      <c r="I1880" s="100">
        <f t="shared" si="151"/>
        <v>0</v>
      </c>
      <c r="J1880" s="93"/>
      <c r="K1880" s="74"/>
      <c r="L1880" s="98"/>
    </row>
    <row r="1881" spans="1:12" x14ac:dyDescent="0.4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27"/>
      <c r="F1881" s="411"/>
      <c r="G1881" s="114"/>
      <c r="H1881" s="268"/>
      <c r="I1881" s="100">
        <f t="shared" si="151"/>
        <v>0</v>
      </c>
      <c r="J1881" s="93"/>
      <c r="K1881" s="74"/>
      <c r="L1881" s="98"/>
    </row>
    <row r="1882" spans="1:12" x14ac:dyDescent="0.4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27"/>
      <c r="F1882" s="411"/>
      <c r="G1882" s="114"/>
      <c r="H1882" s="268"/>
      <c r="I1882" s="100">
        <f t="shared" si="151"/>
        <v>0</v>
      </c>
      <c r="J1882" s="93"/>
      <c r="K1882" s="74"/>
      <c r="L1882" s="98"/>
    </row>
    <row r="1883" spans="1:12" x14ac:dyDescent="0.4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27"/>
      <c r="F1883" s="411"/>
      <c r="G1883" s="114"/>
      <c r="H1883" s="268"/>
      <c r="I1883" s="100">
        <f t="shared" si="151"/>
        <v>0</v>
      </c>
      <c r="J1883" s="93"/>
      <c r="K1883" s="74"/>
      <c r="L1883" s="98"/>
    </row>
    <row r="1884" spans="1:12" x14ac:dyDescent="0.4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27"/>
      <c r="F1884" s="411"/>
      <c r="G1884" s="114"/>
      <c r="H1884" s="268"/>
      <c r="I1884" s="100">
        <f t="shared" si="151"/>
        <v>0</v>
      </c>
      <c r="J1884" s="93"/>
      <c r="K1884" s="74"/>
      <c r="L1884" s="98"/>
    </row>
    <row r="1885" spans="1:12" x14ac:dyDescent="0.4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27"/>
      <c r="F1885" s="411"/>
      <c r="G1885" s="114"/>
      <c r="H1885" s="268"/>
      <c r="I1885" s="100">
        <f t="shared" si="151"/>
        <v>0</v>
      </c>
      <c r="J1885" s="93"/>
      <c r="K1885" s="74"/>
      <c r="L1885" s="98"/>
    </row>
    <row r="1886" spans="1:12" x14ac:dyDescent="0.4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27"/>
      <c r="F1886" s="411"/>
      <c r="G1886" s="114"/>
      <c r="H1886" s="268"/>
      <c r="I1886" s="100">
        <f t="shared" si="151"/>
        <v>0</v>
      </c>
      <c r="J1886" s="93"/>
      <c r="K1886" s="74"/>
      <c r="L1886" s="98"/>
    </row>
    <row r="1887" spans="1:12" x14ac:dyDescent="0.4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27"/>
      <c r="F1887" s="411"/>
      <c r="G1887" s="114"/>
      <c r="H1887" s="268"/>
      <c r="I1887" s="100">
        <f t="shared" si="151"/>
        <v>0</v>
      </c>
      <c r="J1887" s="93"/>
      <c r="K1887" s="74"/>
      <c r="L1887" s="98"/>
    </row>
    <row r="1888" spans="1:12" x14ac:dyDescent="0.4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27"/>
      <c r="F1888" s="411"/>
      <c r="G1888" s="114"/>
      <c r="H1888" s="268"/>
      <c r="I1888" s="100">
        <f t="shared" si="151"/>
        <v>0</v>
      </c>
      <c r="J1888" s="93"/>
      <c r="K1888" s="74"/>
      <c r="L1888" s="98"/>
    </row>
    <row r="1889" spans="1:12" x14ac:dyDescent="0.4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27"/>
      <c r="F1889" s="411"/>
      <c r="G1889" s="114"/>
      <c r="H1889" s="268"/>
      <c r="I1889" s="100">
        <f t="shared" si="151"/>
        <v>0</v>
      </c>
      <c r="J1889" s="93"/>
      <c r="K1889" s="74"/>
      <c r="L1889" s="98"/>
    </row>
    <row r="1890" spans="1:12" x14ac:dyDescent="0.4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27"/>
      <c r="F1890" s="411"/>
      <c r="G1890" s="114"/>
      <c r="H1890" s="268"/>
      <c r="I1890" s="100">
        <f t="shared" si="151"/>
        <v>0</v>
      </c>
      <c r="J1890" s="93"/>
      <c r="K1890" s="74"/>
      <c r="L1890" s="98"/>
    </row>
    <row r="1891" spans="1:12" x14ac:dyDescent="0.4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27"/>
      <c r="F1891" s="411"/>
      <c r="G1891" s="114"/>
      <c r="H1891" s="268"/>
      <c r="I1891" s="100">
        <f t="shared" si="151"/>
        <v>0</v>
      </c>
      <c r="J1891" s="93"/>
      <c r="K1891" s="74"/>
      <c r="L1891" s="98"/>
    </row>
    <row r="1892" spans="1:12" x14ac:dyDescent="0.4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27"/>
      <c r="F1892" s="411"/>
      <c r="G1892" s="114"/>
      <c r="H1892" s="268"/>
      <c r="I1892" s="100">
        <f t="shared" si="151"/>
        <v>0</v>
      </c>
      <c r="J1892" s="93"/>
      <c r="K1892" s="74"/>
      <c r="L1892" s="98"/>
    </row>
    <row r="1893" spans="1:12" x14ac:dyDescent="0.4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27"/>
      <c r="F1893" s="411"/>
      <c r="G1893" s="114"/>
      <c r="H1893" s="268"/>
      <c r="I1893" s="100">
        <f t="shared" si="151"/>
        <v>0</v>
      </c>
      <c r="J1893" s="93"/>
      <c r="K1893" s="74"/>
      <c r="L1893" s="98"/>
    </row>
    <row r="1894" spans="1:12" x14ac:dyDescent="0.4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27"/>
      <c r="F1894" s="411"/>
      <c r="G1894" s="114"/>
      <c r="H1894" s="268"/>
      <c r="I1894" s="100">
        <f t="shared" si="151"/>
        <v>0</v>
      </c>
      <c r="J1894" s="93"/>
      <c r="K1894" s="74"/>
      <c r="L1894" s="98"/>
    </row>
    <row r="1895" spans="1:12" x14ac:dyDescent="0.4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27"/>
      <c r="F1895" s="411"/>
      <c r="G1895" s="114"/>
      <c r="H1895" s="268"/>
      <c r="I1895" s="100">
        <f t="shared" si="151"/>
        <v>0</v>
      </c>
      <c r="J1895" s="93"/>
      <c r="K1895" s="74"/>
      <c r="L1895" s="98"/>
    </row>
    <row r="1896" spans="1:12" x14ac:dyDescent="0.4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27"/>
      <c r="F1896" s="411"/>
      <c r="G1896" s="114"/>
      <c r="H1896" s="268"/>
      <c r="I1896" s="100">
        <f t="shared" si="151"/>
        <v>0</v>
      </c>
      <c r="J1896" s="93"/>
      <c r="K1896" s="74"/>
      <c r="L1896" s="98"/>
    </row>
    <row r="1897" spans="1:12" x14ac:dyDescent="0.4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27"/>
      <c r="F1897" s="411"/>
      <c r="G1897" s="114"/>
      <c r="H1897" s="268"/>
      <c r="I1897" s="100">
        <f t="shared" si="151"/>
        <v>0</v>
      </c>
      <c r="J1897" s="93"/>
      <c r="K1897" s="74"/>
      <c r="L1897" s="98"/>
    </row>
    <row r="1898" spans="1:12" x14ac:dyDescent="0.4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27"/>
      <c r="F1898" s="411"/>
      <c r="G1898" s="114"/>
      <c r="H1898" s="268"/>
      <c r="I1898" s="100">
        <f t="shared" si="151"/>
        <v>0</v>
      </c>
      <c r="J1898" s="93"/>
      <c r="K1898" s="74"/>
      <c r="L1898" s="98"/>
    </row>
    <row r="1899" spans="1:12" x14ac:dyDescent="0.4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27"/>
      <c r="F1899" s="411"/>
      <c r="G1899" s="114"/>
      <c r="H1899" s="268"/>
      <c r="I1899" s="100">
        <f t="shared" si="151"/>
        <v>0</v>
      </c>
      <c r="J1899" s="93"/>
      <c r="K1899" s="74"/>
      <c r="L1899" s="98"/>
    </row>
    <row r="1900" spans="1:12" x14ac:dyDescent="0.4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27"/>
      <c r="F1900" s="411"/>
      <c r="G1900" s="114"/>
      <c r="H1900" s="268"/>
      <c r="I1900" s="100">
        <f t="shared" si="151"/>
        <v>0</v>
      </c>
      <c r="J1900" s="93"/>
      <c r="K1900" s="74"/>
      <c r="L1900" s="98"/>
    </row>
    <row r="1901" spans="1:12" x14ac:dyDescent="0.4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27"/>
      <c r="F1901" s="411"/>
      <c r="G1901" s="114"/>
      <c r="H1901" s="268"/>
      <c r="I1901" s="100">
        <f t="shared" si="151"/>
        <v>0</v>
      </c>
      <c r="J1901" s="93"/>
      <c r="K1901" s="74"/>
      <c r="L1901" s="98"/>
    </row>
    <row r="1902" spans="1:12" x14ac:dyDescent="0.4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27"/>
      <c r="F1902" s="411"/>
      <c r="G1902" s="114"/>
      <c r="H1902" s="268"/>
      <c r="I1902" s="100">
        <f t="shared" si="151"/>
        <v>0</v>
      </c>
      <c r="J1902" s="93"/>
      <c r="K1902" s="74"/>
      <c r="L1902" s="98"/>
    </row>
    <row r="1903" spans="1:12" x14ac:dyDescent="0.4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27"/>
      <c r="F1903" s="411"/>
      <c r="G1903" s="114"/>
      <c r="H1903" s="268"/>
      <c r="I1903" s="100">
        <f t="shared" si="151"/>
        <v>0</v>
      </c>
      <c r="J1903" s="93"/>
      <c r="K1903" s="74"/>
      <c r="L1903" s="98"/>
    </row>
    <row r="1904" spans="1:12" x14ac:dyDescent="0.4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27"/>
      <c r="F1904" s="411"/>
      <c r="G1904" s="114"/>
      <c r="H1904" s="268"/>
      <c r="I1904" s="100">
        <f t="shared" si="151"/>
        <v>0</v>
      </c>
      <c r="J1904" s="93"/>
      <c r="K1904" s="74"/>
      <c r="L1904" s="98"/>
    </row>
    <row r="1905" spans="1:12" x14ac:dyDescent="0.4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27"/>
      <c r="F1905" s="411"/>
      <c r="G1905" s="114"/>
      <c r="H1905" s="268"/>
      <c r="I1905" s="100">
        <f t="shared" si="151"/>
        <v>0</v>
      </c>
      <c r="J1905" s="93"/>
      <c r="K1905" s="74"/>
      <c r="L1905" s="98"/>
    </row>
    <row r="1906" spans="1:12" x14ac:dyDescent="0.4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27"/>
      <c r="F1906" s="411"/>
      <c r="G1906" s="114"/>
      <c r="H1906" s="268"/>
      <c r="I1906" s="100">
        <f t="shared" si="151"/>
        <v>0</v>
      </c>
      <c r="J1906" s="93"/>
      <c r="K1906" s="74"/>
      <c r="L1906" s="98"/>
    </row>
    <row r="1907" spans="1:12" x14ac:dyDescent="0.4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27"/>
      <c r="F1907" s="411"/>
      <c r="G1907" s="114"/>
      <c r="H1907" s="268"/>
      <c r="I1907" s="100">
        <f t="shared" si="151"/>
        <v>0</v>
      </c>
      <c r="J1907" s="93"/>
      <c r="K1907" s="74"/>
      <c r="L1907" s="98"/>
    </row>
    <row r="1908" spans="1:12" x14ac:dyDescent="0.4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27"/>
      <c r="F1908" s="411"/>
      <c r="G1908" s="114"/>
      <c r="H1908" s="268"/>
      <c r="I1908" s="100">
        <f t="shared" si="151"/>
        <v>0</v>
      </c>
      <c r="J1908" s="93"/>
      <c r="K1908" s="74"/>
      <c r="L1908" s="98"/>
    </row>
    <row r="1909" spans="1:12" x14ac:dyDescent="0.4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27"/>
      <c r="F1909" s="411"/>
      <c r="G1909" s="114"/>
      <c r="H1909" s="268"/>
      <c r="I1909" s="100">
        <f t="shared" si="151"/>
        <v>0</v>
      </c>
      <c r="J1909" s="93"/>
      <c r="K1909" s="74"/>
      <c r="L1909" s="98"/>
    </row>
    <row r="1910" spans="1:12" x14ac:dyDescent="0.4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27"/>
      <c r="F1910" s="411"/>
      <c r="G1910" s="114"/>
      <c r="H1910" s="268"/>
      <c r="I1910" s="100">
        <f t="shared" si="151"/>
        <v>0</v>
      </c>
      <c r="J1910" s="93"/>
      <c r="K1910" s="74"/>
      <c r="L1910" s="98"/>
    </row>
    <row r="1911" spans="1:12" x14ac:dyDescent="0.4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27"/>
      <c r="F1911" s="411"/>
      <c r="G1911" s="114"/>
      <c r="H1911" s="268"/>
      <c r="I1911" s="100">
        <f t="shared" si="151"/>
        <v>0</v>
      </c>
      <c r="J1911" s="93"/>
      <c r="K1911" s="74"/>
      <c r="L1911" s="98"/>
    </row>
    <row r="1912" spans="1:12" x14ac:dyDescent="0.4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27"/>
      <c r="F1912" s="411"/>
      <c r="G1912" s="114"/>
      <c r="H1912" s="268"/>
      <c r="I1912" s="100">
        <f t="shared" si="151"/>
        <v>0</v>
      </c>
      <c r="J1912" s="93"/>
      <c r="K1912" s="74"/>
      <c r="L1912" s="98"/>
    </row>
    <row r="1913" spans="1:12" x14ac:dyDescent="0.4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27"/>
      <c r="F1913" s="411"/>
      <c r="G1913" s="114"/>
      <c r="H1913" s="268"/>
      <c r="I1913" s="100">
        <f t="shared" si="151"/>
        <v>0</v>
      </c>
      <c r="J1913" s="93"/>
      <c r="K1913" s="74"/>
      <c r="L1913" s="98"/>
    </row>
    <row r="1914" spans="1:12" x14ac:dyDescent="0.4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27"/>
      <c r="F1914" s="411"/>
      <c r="G1914" s="114"/>
      <c r="H1914" s="268"/>
      <c r="I1914" s="100">
        <f t="shared" si="151"/>
        <v>0</v>
      </c>
      <c r="J1914" s="93"/>
      <c r="K1914" s="74"/>
      <c r="L1914" s="98"/>
    </row>
    <row r="1915" spans="1:12" x14ac:dyDescent="0.4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27"/>
      <c r="F1915" s="411"/>
      <c r="G1915" s="114"/>
      <c r="H1915" s="268"/>
      <c r="I1915" s="100">
        <f t="shared" si="151"/>
        <v>0</v>
      </c>
      <c r="J1915" s="93"/>
      <c r="K1915" s="74"/>
      <c r="L1915" s="98"/>
    </row>
    <row r="1916" spans="1:12" x14ac:dyDescent="0.4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27"/>
      <c r="F1916" s="411"/>
      <c r="G1916" s="114"/>
      <c r="H1916" s="268"/>
      <c r="I1916" s="100">
        <f t="shared" si="151"/>
        <v>0</v>
      </c>
      <c r="J1916" s="93"/>
      <c r="K1916" s="74"/>
      <c r="L1916" s="98"/>
    </row>
    <row r="1917" spans="1:12" x14ac:dyDescent="0.4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27"/>
      <c r="F1917" s="411"/>
      <c r="G1917" s="114"/>
      <c r="H1917" s="268"/>
      <c r="I1917" s="100">
        <f t="shared" si="151"/>
        <v>0</v>
      </c>
      <c r="J1917" s="93"/>
      <c r="K1917" s="74"/>
      <c r="L1917" s="98"/>
    </row>
    <row r="1918" spans="1:12" x14ac:dyDescent="0.4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27"/>
      <c r="F1918" s="411"/>
      <c r="G1918" s="114"/>
      <c r="H1918" s="268"/>
      <c r="I1918" s="100">
        <f t="shared" si="151"/>
        <v>0</v>
      </c>
      <c r="J1918" s="93"/>
      <c r="K1918" s="74"/>
      <c r="L1918" s="98"/>
    </row>
    <row r="1919" spans="1:12" x14ac:dyDescent="0.4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27"/>
      <c r="F1919" s="411"/>
      <c r="G1919" s="114"/>
      <c r="H1919" s="268"/>
      <c r="I1919" s="100">
        <f t="shared" si="151"/>
        <v>0</v>
      </c>
      <c r="J1919" s="93"/>
      <c r="K1919" s="74"/>
      <c r="L1919" s="98"/>
    </row>
    <row r="1920" spans="1:12" x14ac:dyDescent="0.4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27"/>
      <c r="F1920" s="411"/>
      <c r="G1920" s="114"/>
      <c r="H1920" s="268"/>
      <c r="I1920" s="100">
        <f t="shared" si="151"/>
        <v>0</v>
      </c>
      <c r="J1920" s="93"/>
      <c r="K1920" s="74"/>
      <c r="L1920" s="98"/>
    </row>
    <row r="1921" spans="1:12" x14ac:dyDescent="0.4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27"/>
      <c r="F1921" s="411"/>
      <c r="G1921" s="114"/>
      <c r="H1921" s="268"/>
      <c r="I1921" s="100">
        <f t="shared" si="151"/>
        <v>0</v>
      </c>
      <c r="J1921" s="93"/>
      <c r="K1921" s="74"/>
      <c r="L1921" s="98"/>
    </row>
    <row r="1922" spans="1:12" x14ac:dyDescent="0.4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27"/>
      <c r="F1922" s="411"/>
      <c r="G1922" s="114"/>
      <c r="H1922" s="268"/>
      <c r="I1922" s="100">
        <f t="shared" si="151"/>
        <v>0</v>
      </c>
      <c r="J1922" s="93"/>
      <c r="K1922" s="74"/>
      <c r="L1922" s="98"/>
    </row>
    <row r="1923" spans="1:12" x14ac:dyDescent="0.4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27"/>
      <c r="F1923" s="411"/>
      <c r="G1923" s="114"/>
      <c r="H1923" s="268"/>
      <c r="I1923" s="100">
        <f t="shared" si="151"/>
        <v>0</v>
      </c>
      <c r="J1923" s="93"/>
      <c r="K1923" s="74"/>
      <c r="L1923" s="98"/>
    </row>
    <row r="1924" spans="1:12" x14ac:dyDescent="0.4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27"/>
      <c r="F1924" s="411"/>
      <c r="G1924" s="114"/>
      <c r="H1924" s="268"/>
      <c r="I1924" s="100">
        <f t="shared" si="151"/>
        <v>0</v>
      </c>
      <c r="J1924" s="93"/>
      <c r="K1924" s="74"/>
      <c r="L1924" s="98"/>
    </row>
    <row r="1925" spans="1:12" x14ac:dyDescent="0.4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27"/>
      <c r="F1925" s="411"/>
      <c r="G1925" s="114"/>
      <c r="H1925" s="268"/>
      <c r="I1925" s="100">
        <f t="shared" si="151"/>
        <v>0</v>
      </c>
      <c r="J1925" s="93"/>
      <c r="K1925" s="74"/>
      <c r="L1925" s="98"/>
    </row>
    <row r="1926" spans="1:12" x14ac:dyDescent="0.4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27"/>
      <c r="F1926" s="411"/>
      <c r="G1926" s="114"/>
      <c r="H1926" s="268"/>
      <c r="I1926" s="100">
        <f t="shared" si="151"/>
        <v>0</v>
      </c>
      <c r="J1926" s="93"/>
      <c r="K1926" s="74"/>
      <c r="L1926" s="98"/>
    </row>
    <row r="1927" spans="1:12" x14ac:dyDescent="0.4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27"/>
      <c r="F1927" s="411"/>
      <c r="G1927" s="114"/>
      <c r="H1927" s="268"/>
      <c r="I1927" s="100">
        <f t="shared" si="151"/>
        <v>0</v>
      </c>
      <c r="J1927" s="93"/>
      <c r="K1927" s="74"/>
      <c r="L1927" s="98"/>
    </row>
    <row r="1928" spans="1:12" x14ac:dyDescent="0.4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27"/>
      <c r="F1928" s="411"/>
      <c r="G1928" s="114"/>
      <c r="H1928" s="268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 x14ac:dyDescent="0.4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27"/>
      <c r="F1929" s="411"/>
      <c r="G1929" s="114"/>
      <c r="H1929" s="268"/>
      <c r="I1929" s="100">
        <f t="shared" si="156"/>
        <v>0</v>
      </c>
      <c r="J1929" s="93"/>
      <c r="K1929" s="74"/>
      <c r="L1929" s="98"/>
    </row>
    <row r="1930" spans="1:12" x14ac:dyDescent="0.4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27"/>
      <c r="F1930" s="411"/>
      <c r="G1930" s="114"/>
      <c r="H1930" s="268"/>
      <c r="I1930" s="100">
        <f t="shared" si="156"/>
        <v>0</v>
      </c>
      <c r="J1930" s="93"/>
      <c r="K1930" s="74"/>
      <c r="L1930" s="98"/>
    </row>
    <row r="1931" spans="1:12" x14ac:dyDescent="0.4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27"/>
      <c r="F1931" s="411"/>
      <c r="G1931" s="114"/>
      <c r="H1931" s="268"/>
      <c r="I1931" s="100">
        <f t="shared" si="156"/>
        <v>0</v>
      </c>
      <c r="J1931" s="93"/>
      <c r="K1931" s="74"/>
      <c r="L1931" s="98"/>
    </row>
    <row r="1932" spans="1:12" x14ac:dyDescent="0.4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27"/>
      <c r="F1932" s="411"/>
      <c r="G1932" s="114"/>
      <c r="H1932" s="268"/>
      <c r="I1932" s="100">
        <f t="shared" si="156"/>
        <v>0</v>
      </c>
      <c r="J1932" s="93"/>
      <c r="K1932" s="74"/>
      <c r="L1932" s="98"/>
    </row>
    <row r="1933" spans="1:12" x14ac:dyDescent="0.4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27"/>
      <c r="F1933" s="411"/>
      <c r="G1933" s="114"/>
      <c r="H1933" s="268"/>
      <c r="I1933" s="100">
        <f t="shared" si="156"/>
        <v>0</v>
      </c>
      <c r="J1933" s="93"/>
      <c r="K1933" s="74"/>
      <c r="L1933" s="98"/>
    </row>
    <row r="1934" spans="1:12" x14ac:dyDescent="0.4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27"/>
      <c r="F1934" s="411"/>
      <c r="G1934" s="114"/>
      <c r="H1934" s="268"/>
      <c r="I1934" s="100">
        <f t="shared" si="156"/>
        <v>0</v>
      </c>
      <c r="J1934" s="93"/>
      <c r="K1934" s="74"/>
      <c r="L1934" s="98"/>
    </row>
    <row r="1935" spans="1:12" x14ac:dyDescent="0.4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27"/>
      <c r="F1935" s="411"/>
      <c r="G1935" s="114"/>
      <c r="H1935" s="268"/>
      <c r="I1935" s="100">
        <f t="shared" si="156"/>
        <v>0</v>
      </c>
      <c r="J1935" s="93"/>
      <c r="K1935" s="74"/>
      <c r="L1935" s="98"/>
    </row>
    <row r="1936" spans="1:12" x14ac:dyDescent="0.4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27"/>
      <c r="F1936" s="411"/>
      <c r="G1936" s="114"/>
      <c r="H1936" s="268"/>
      <c r="I1936" s="100">
        <f t="shared" si="156"/>
        <v>0</v>
      </c>
      <c r="J1936" s="93"/>
      <c r="K1936" s="74"/>
      <c r="L1936" s="98"/>
    </row>
    <row r="1937" spans="1:12" x14ac:dyDescent="0.4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27"/>
      <c r="F1937" s="411"/>
      <c r="G1937" s="114"/>
      <c r="H1937" s="268"/>
      <c r="I1937" s="100">
        <f t="shared" si="156"/>
        <v>0</v>
      </c>
      <c r="J1937" s="93"/>
      <c r="K1937" s="74"/>
      <c r="L1937" s="98"/>
    </row>
    <row r="1938" spans="1:12" x14ac:dyDescent="0.4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27"/>
      <c r="F1938" s="411"/>
      <c r="G1938" s="114"/>
      <c r="H1938" s="268"/>
      <c r="I1938" s="100">
        <f t="shared" si="156"/>
        <v>0</v>
      </c>
      <c r="J1938" s="93"/>
      <c r="K1938" s="74"/>
      <c r="L1938" s="98"/>
    </row>
    <row r="1939" spans="1:12" x14ac:dyDescent="0.4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27"/>
      <c r="F1939" s="411"/>
      <c r="G1939" s="114"/>
      <c r="H1939" s="268"/>
      <c r="I1939" s="100">
        <f t="shared" si="156"/>
        <v>0</v>
      </c>
      <c r="J1939" s="93"/>
      <c r="K1939" s="74"/>
      <c r="L1939" s="98"/>
    </row>
    <row r="1940" spans="1:12" x14ac:dyDescent="0.4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27"/>
      <c r="F1940" s="411"/>
      <c r="G1940" s="114"/>
      <c r="H1940" s="268"/>
      <c r="I1940" s="100">
        <f t="shared" si="156"/>
        <v>0</v>
      </c>
      <c r="J1940" s="93"/>
      <c r="K1940" s="74"/>
      <c r="L1940" s="98"/>
    </row>
    <row r="1941" spans="1:12" x14ac:dyDescent="0.4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27"/>
      <c r="F1941" s="411"/>
      <c r="G1941" s="114"/>
      <c r="H1941" s="268"/>
      <c r="I1941" s="100">
        <f t="shared" si="156"/>
        <v>0</v>
      </c>
      <c r="J1941" s="93"/>
      <c r="K1941" s="74"/>
      <c r="L1941" s="98"/>
    </row>
    <row r="1942" spans="1:12" x14ac:dyDescent="0.4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27"/>
      <c r="F1942" s="411"/>
      <c r="G1942" s="114"/>
      <c r="H1942" s="268"/>
      <c r="I1942" s="100">
        <f t="shared" si="156"/>
        <v>0</v>
      </c>
      <c r="J1942" s="93"/>
      <c r="K1942" s="74"/>
      <c r="L1942" s="98"/>
    </row>
    <row r="1943" spans="1:12" x14ac:dyDescent="0.4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27"/>
      <c r="F1943" s="411"/>
      <c r="G1943" s="114"/>
      <c r="H1943" s="268"/>
      <c r="I1943" s="100">
        <f t="shared" si="156"/>
        <v>0</v>
      </c>
      <c r="J1943" s="93"/>
      <c r="K1943" s="74"/>
      <c r="L1943" s="98"/>
    </row>
    <row r="1944" spans="1:12" x14ac:dyDescent="0.4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27"/>
      <c r="F1944" s="411"/>
      <c r="G1944" s="114"/>
      <c r="H1944" s="268"/>
      <c r="I1944" s="100">
        <f t="shared" si="156"/>
        <v>0</v>
      </c>
      <c r="J1944" s="93"/>
      <c r="K1944" s="74"/>
      <c r="L1944" s="98"/>
    </row>
    <row r="1945" spans="1:12" x14ac:dyDescent="0.4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27"/>
      <c r="F1945" s="411"/>
      <c r="G1945" s="114"/>
      <c r="H1945" s="268"/>
      <c r="I1945" s="100">
        <f t="shared" si="156"/>
        <v>0</v>
      </c>
      <c r="J1945" s="93"/>
      <c r="K1945" s="74"/>
      <c r="L1945" s="98"/>
    </row>
    <row r="1946" spans="1:12" x14ac:dyDescent="0.4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27"/>
      <c r="F1946" s="411"/>
      <c r="G1946" s="114"/>
      <c r="H1946" s="268"/>
      <c r="I1946" s="100">
        <f t="shared" si="156"/>
        <v>0</v>
      </c>
      <c r="J1946" s="93"/>
      <c r="K1946" s="74"/>
      <c r="L1946" s="98"/>
    </row>
    <row r="1947" spans="1:12" x14ac:dyDescent="0.4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27"/>
      <c r="F1947" s="411"/>
      <c r="G1947" s="114"/>
      <c r="H1947" s="268"/>
      <c r="I1947" s="100">
        <f t="shared" si="156"/>
        <v>0</v>
      </c>
      <c r="J1947" s="93"/>
      <c r="K1947" s="74"/>
      <c r="L1947" s="98"/>
    </row>
    <row r="1948" spans="1:12" x14ac:dyDescent="0.4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27"/>
      <c r="F1948" s="411"/>
      <c r="G1948" s="114"/>
      <c r="H1948" s="268"/>
      <c r="I1948" s="100">
        <f t="shared" si="156"/>
        <v>0</v>
      </c>
      <c r="J1948" s="93"/>
      <c r="K1948" s="74"/>
      <c r="L1948" s="98"/>
    </row>
    <row r="1949" spans="1:12" x14ac:dyDescent="0.4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27"/>
      <c r="F1949" s="411"/>
      <c r="G1949" s="114"/>
      <c r="H1949" s="268"/>
      <c r="I1949" s="100">
        <f t="shared" si="156"/>
        <v>0</v>
      </c>
      <c r="J1949" s="93"/>
      <c r="K1949" s="74"/>
      <c r="L1949" s="98"/>
    </row>
    <row r="1950" spans="1:12" x14ac:dyDescent="0.4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27"/>
      <c r="F1950" s="411"/>
      <c r="G1950" s="114"/>
      <c r="H1950" s="268"/>
      <c r="I1950" s="100">
        <f t="shared" si="156"/>
        <v>0</v>
      </c>
      <c r="J1950" s="93"/>
      <c r="K1950" s="74"/>
      <c r="L1950" s="98"/>
    </row>
    <row r="1951" spans="1:12" x14ac:dyDescent="0.4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27"/>
      <c r="F1951" s="411"/>
      <c r="G1951" s="114"/>
      <c r="H1951" s="268"/>
      <c r="I1951" s="100">
        <f t="shared" si="156"/>
        <v>0</v>
      </c>
      <c r="J1951" s="93"/>
      <c r="K1951" s="74"/>
      <c r="L1951" s="98"/>
    </row>
    <row r="1952" spans="1:12" x14ac:dyDescent="0.4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27"/>
      <c r="F1952" s="411"/>
      <c r="G1952" s="114"/>
      <c r="H1952" s="268"/>
      <c r="I1952" s="100">
        <f t="shared" si="156"/>
        <v>0</v>
      </c>
      <c r="J1952" s="93"/>
      <c r="K1952" s="74"/>
      <c r="L1952" s="98"/>
    </row>
    <row r="1953" spans="1:12" x14ac:dyDescent="0.4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27"/>
      <c r="F1953" s="411"/>
      <c r="G1953" s="114"/>
      <c r="H1953" s="268"/>
      <c r="I1953" s="100">
        <f t="shared" si="156"/>
        <v>0</v>
      </c>
      <c r="J1953" s="93"/>
      <c r="K1953" s="74"/>
      <c r="L1953" s="98"/>
    </row>
    <row r="1954" spans="1:12" x14ac:dyDescent="0.4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27"/>
      <c r="F1954" s="411"/>
      <c r="G1954" s="114"/>
      <c r="H1954" s="268"/>
      <c r="I1954" s="100">
        <f t="shared" si="156"/>
        <v>0</v>
      </c>
      <c r="J1954" s="93"/>
      <c r="K1954" s="74"/>
      <c r="L1954" s="98"/>
    </row>
    <row r="1955" spans="1:12" x14ac:dyDescent="0.4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27"/>
      <c r="F1955" s="411"/>
      <c r="G1955" s="114"/>
      <c r="H1955" s="268"/>
      <c r="I1955" s="100">
        <f t="shared" si="156"/>
        <v>0</v>
      </c>
      <c r="J1955" s="93"/>
      <c r="K1955" s="74"/>
      <c r="L1955" s="98"/>
    </row>
    <row r="1956" spans="1:12" x14ac:dyDescent="0.4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27"/>
      <c r="F1956" s="411"/>
      <c r="G1956" s="114"/>
      <c r="H1956" s="268"/>
      <c r="I1956" s="100">
        <f t="shared" si="156"/>
        <v>0</v>
      </c>
      <c r="J1956" s="93"/>
      <c r="K1956" s="74"/>
      <c r="L1956" s="98"/>
    </row>
    <row r="1957" spans="1:12" x14ac:dyDescent="0.4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27"/>
      <c r="F1957" s="411"/>
      <c r="G1957" s="114"/>
      <c r="H1957" s="268"/>
      <c r="I1957" s="100">
        <f t="shared" si="156"/>
        <v>0</v>
      </c>
      <c r="J1957" s="93"/>
      <c r="K1957" s="74"/>
      <c r="L1957" s="98"/>
    </row>
    <row r="1958" spans="1:12" x14ac:dyDescent="0.4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27"/>
      <c r="F1958" s="411"/>
      <c r="G1958" s="114"/>
      <c r="H1958" s="268"/>
      <c r="I1958" s="100">
        <f t="shared" si="156"/>
        <v>0</v>
      </c>
      <c r="J1958" s="93"/>
      <c r="K1958" s="74"/>
      <c r="L1958" s="98"/>
    </row>
    <row r="1959" spans="1:12" x14ac:dyDescent="0.4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27"/>
      <c r="F1959" s="411"/>
      <c r="G1959" s="114"/>
      <c r="H1959" s="268"/>
      <c r="I1959" s="100">
        <f t="shared" si="156"/>
        <v>0</v>
      </c>
      <c r="J1959" s="93"/>
      <c r="K1959" s="74"/>
      <c r="L1959" s="98"/>
    </row>
    <row r="1960" spans="1:12" x14ac:dyDescent="0.4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27"/>
      <c r="F1960" s="411"/>
      <c r="G1960" s="114"/>
      <c r="H1960" s="268"/>
      <c r="I1960" s="100">
        <f t="shared" si="156"/>
        <v>0</v>
      </c>
      <c r="J1960" s="93"/>
      <c r="K1960" s="74"/>
      <c r="L1960" s="98"/>
    </row>
    <row r="1961" spans="1:12" x14ac:dyDescent="0.4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27"/>
      <c r="F1961" s="411"/>
      <c r="G1961" s="114"/>
      <c r="H1961" s="268"/>
      <c r="I1961" s="100">
        <f t="shared" si="156"/>
        <v>0</v>
      </c>
      <c r="J1961" s="93"/>
      <c r="K1961" s="74"/>
      <c r="L1961" s="98"/>
    </row>
    <row r="1962" spans="1:12" x14ac:dyDescent="0.4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27"/>
      <c r="F1962" s="411"/>
      <c r="G1962" s="114"/>
      <c r="H1962" s="268"/>
      <c r="I1962" s="100">
        <f t="shared" si="156"/>
        <v>0</v>
      </c>
      <c r="J1962" s="93"/>
      <c r="K1962" s="74"/>
      <c r="L1962" s="98"/>
    </row>
    <row r="1963" spans="1:12" x14ac:dyDescent="0.4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27"/>
      <c r="F1963" s="411"/>
      <c r="G1963" s="114"/>
      <c r="H1963" s="268"/>
      <c r="I1963" s="100">
        <f t="shared" si="156"/>
        <v>0</v>
      </c>
      <c r="J1963" s="93"/>
      <c r="K1963" s="74"/>
      <c r="L1963" s="98"/>
    </row>
    <row r="1964" spans="1:12" x14ac:dyDescent="0.4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27"/>
      <c r="F1964" s="411"/>
      <c r="G1964" s="114"/>
      <c r="H1964" s="268"/>
      <c r="I1964" s="100">
        <f t="shared" si="156"/>
        <v>0</v>
      </c>
      <c r="J1964" s="93"/>
      <c r="K1964" s="74"/>
      <c r="L1964" s="98"/>
    </row>
    <row r="1965" spans="1:12" x14ac:dyDescent="0.4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27"/>
      <c r="F1965" s="411"/>
      <c r="G1965" s="114"/>
      <c r="H1965" s="268"/>
      <c r="I1965" s="100">
        <f t="shared" si="156"/>
        <v>0</v>
      </c>
      <c r="J1965" s="93"/>
      <c r="K1965" s="74"/>
      <c r="L1965" s="98"/>
    </row>
    <row r="1966" spans="1:12" x14ac:dyDescent="0.4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27"/>
      <c r="F1966" s="411"/>
      <c r="G1966" s="114"/>
      <c r="H1966" s="268"/>
      <c r="I1966" s="100">
        <f t="shared" si="156"/>
        <v>0</v>
      </c>
      <c r="J1966" s="93"/>
      <c r="K1966" s="74"/>
      <c r="L1966" s="98"/>
    </row>
    <row r="1967" spans="1:12" x14ac:dyDescent="0.4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27"/>
      <c r="F1967" s="411"/>
      <c r="G1967" s="114"/>
      <c r="H1967" s="268"/>
      <c r="I1967" s="100">
        <f t="shared" si="156"/>
        <v>0</v>
      </c>
      <c r="J1967" s="93"/>
      <c r="K1967" s="74"/>
      <c r="L1967" s="98"/>
    </row>
    <row r="1968" spans="1:12" x14ac:dyDescent="0.4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27"/>
      <c r="F1968" s="411"/>
      <c r="G1968" s="114"/>
      <c r="H1968" s="268"/>
      <c r="I1968" s="100">
        <f t="shared" si="156"/>
        <v>0</v>
      </c>
      <c r="J1968" s="93"/>
      <c r="K1968" s="74"/>
      <c r="L1968" s="98"/>
    </row>
    <row r="1969" spans="1:12" x14ac:dyDescent="0.4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27"/>
      <c r="F1969" s="411"/>
      <c r="G1969" s="114"/>
      <c r="H1969" s="268"/>
      <c r="I1969" s="100">
        <f t="shared" si="156"/>
        <v>0</v>
      </c>
      <c r="J1969" s="93"/>
      <c r="K1969" s="74"/>
      <c r="L1969" s="98"/>
    </row>
    <row r="1970" spans="1:12" x14ac:dyDescent="0.4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27"/>
      <c r="F1970" s="411"/>
      <c r="G1970" s="114"/>
      <c r="H1970" s="268"/>
      <c r="I1970" s="100">
        <f t="shared" si="156"/>
        <v>0</v>
      </c>
      <c r="J1970" s="93"/>
      <c r="K1970" s="74"/>
      <c r="L1970" s="98"/>
    </row>
    <row r="1971" spans="1:12" x14ac:dyDescent="0.4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27"/>
      <c r="F1971" s="411"/>
      <c r="G1971" s="114"/>
      <c r="H1971" s="268"/>
      <c r="I1971" s="100">
        <f t="shared" si="156"/>
        <v>0</v>
      </c>
      <c r="J1971" s="93"/>
      <c r="K1971" s="74"/>
      <c r="L1971" s="98"/>
    </row>
    <row r="1972" spans="1:12" x14ac:dyDescent="0.4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27"/>
      <c r="F1972" s="411"/>
      <c r="G1972" s="114"/>
      <c r="H1972" s="268"/>
      <c r="I1972" s="100">
        <f t="shared" si="156"/>
        <v>0</v>
      </c>
      <c r="J1972" s="93"/>
      <c r="K1972" s="74"/>
      <c r="L1972" s="98"/>
    </row>
    <row r="1973" spans="1:12" x14ac:dyDescent="0.4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27"/>
      <c r="F1973" s="411"/>
      <c r="G1973" s="114"/>
      <c r="H1973" s="268"/>
      <c r="I1973" s="100">
        <f t="shared" si="156"/>
        <v>0</v>
      </c>
      <c r="J1973" s="93"/>
      <c r="K1973" s="74"/>
      <c r="L1973" s="98"/>
    </row>
    <row r="1974" spans="1:12" x14ac:dyDescent="0.4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27"/>
      <c r="F1974" s="411"/>
      <c r="G1974" s="114"/>
      <c r="H1974" s="268"/>
      <c r="I1974" s="100">
        <f t="shared" si="156"/>
        <v>0</v>
      </c>
      <c r="J1974" s="93"/>
      <c r="K1974" s="74"/>
      <c r="L1974" s="98"/>
    </row>
    <row r="1975" spans="1:12" x14ac:dyDescent="0.4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27"/>
      <c r="F1975" s="411"/>
      <c r="G1975" s="114"/>
      <c r="H1975" s="268"/>
      <c r="I1975" s="100">
        <f t="shared" si="156"/>
        <v>0</v>
      </c>
      <c r="J1975" s="93"/>
      <c r="K1975" s="74"/>
      <c r="L1975" s="98"/>
    </row>
    <row r="1976" spans="1:12" x14ac:dyDescent="0.4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27"/>
      <c r="F1976" s="411"/>
      <c r="G1976" s="114"/>
      <c r="H1976" s="268"/>
      <c r="I1976" s="100">
        <f t="shared" si="156"/>
        <v>0</v>
      </c>
      <c r="J1976" s="93"/>
      <c r="K1976" s="74"/>
      <c r="L1976" s="98"/>
    </row>
    <row r="1977" spans="1:12" x14ac:dyDescent="0.4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27"/>
      <c r="F1977" s="411"/>
      <c r="G1977" s="114"/>
      <c r="H1977" s="268"/>
      <c r="I1977" s="100">
        <f t="shared" si="156"/>
        <v>0</v>
      </c>
      <c r="J1977" s="93"/>
      <c r="K1977" s="74"/>
      <c r="L1977" s="98"/>
    </row>
    <row r="1978" spans="1:12" x14ac:dyDescent="0.4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27"/>
      <c r="F1978" s="411"/>
      <c r="G1978" s="114"/>
      <c r="H1978" s="268"/>
      <c r="I1978" s="100">
        <f t="shared" si="156"/>
        <v>0</v>
      </c>
      <c r="J1978" s="93"/>
      <c r="K1978" s="74"/>
      <c r="L1978" s="98"/>
    </row>
    <row r="1979" spans="1:12" x14ac:dyDescent="0.4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27"/>
      <c r="F1979" s="411"/>
      <c r="G1979" s="114"/>
      <c r="H1979" s="268"/>
      <c r="I1979" s="100">
        <f t="shared" si="156"/>
        <v>0</v>
      </c>
      <c r="J1979" s="93"/>
      <c r="K1979" s="74"/>
      <c r="L1979" s="98"/>
    </row>
    <row r="1980" spans="1:12" x14ac:dyDescent="0.4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27"/>
      <c r="F1980" s="411"/>
      <c r="G1980" s="114"/>
      <c r="H1980" s="268"/>
      <c r="I1980" s="100">
        <f t="shared" si="156"/>
        <v>0</v>
      </c>
      <c r="J1980" s="93"/>
      <c r="K1980" s="74"/>
      <c r="L1980" s="98"/>
    </row>
    <row r="1981" spans="1:12" x14ac:dyDescent="0.4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27"/>
      <c r="F1981" s="411"/>
      <c r="G1981" s="114"/>
      <c r="H1981" s="268"/>
      <c r="I1981" s="100">
        <f t="shared" si="156"/>
        <v>0</v>
      </c>
      <c r="J1981" s="93"/>
      <c r="K1981" s="74"/>
      <c r="L1981" s="98"/>
    </row>
    <row r="1982" spans="1:12" x14ac:dyDescent="0.4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27"/>
      <c r="F1982" s="411"/>
      <c r="G1982" s="114"/>
      <c r="H1982" s="268"/>
      <c r="I1982" s="100">
        <f t="shared" si="156"/>
        <v>0</v>
      </c>
      <c r="J1982" s="93"/>
      <c r="K1982" s="74"/>
      <c r="L1982" s="98"/>
    </row>
    <row r="1983" spans="1:12" x14ac:dyDescent="0.4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27"/>
      <c r="F1983" s="411"/>
      <c r="G1983" s="114"/>
      <c r="H1983" s="268"/>
      <c r="I1983" s="100">
        <f t="shared" si="156"/>
        <v>0</v>
      </c>
      <c r="J1983" s="93"/>
      <c r="K1983" s="74"/>
      <c r="L1983" s="98"/>
    </row>
    <row r="1984" spans="1:12" x14ac:dyDescent="0.4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27"/>
      <c r="F1984" s="411"/>
      <c r="G1984" s="114"/>
      <c r="H1984" s="268"/>
      <c r="I1984" s="100">
        <f t="shared" si="156"/>
        <v>0</v>
      </c>
      <c r="J1984" s="93"/>
      <c r="K1984" s="74"/>
      <c r="L1984" s="98"/>
    </row>
    <row r="1985" spans="1:12" x14ac:dyDescent="0.4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27"/>
      <c r="F1985" s="411"/>
      <c r="G1985" s="114"/>
      <c r="H1985" s="268"/>
      <c r="I1985" s="100">
        <f t="shared" si="156"/>
        <v>0</v>
      </c>
      <c r="J1985" s="93"/>
      <c r="K1985" s="74"/>
      <c r="L1985" s="98"/>
    </row>
    <row r="1986" spans="1:12" x14ac:dyDescent="0.4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27"/>
      <c r="F1986" s="411"/>
      <c r="G1986" s="114"/>
      <c r="H1986" s="268"/>
      <c r="I1986" s="100">
        <f t="shared" si="156"/>
        <v>0</v>
      </c>
      <c r="J1986" s="93"/>
      <c r="K1986" s="74"/>
      <c r="L1986" s="98"/>
    </row>
    <row r="1987" spans="1:12" x14ac:dyDescent="0.4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27"/>
      <c r="F1987" s="411"/>
      <c r="G1987" s="114"/>
      <c r="H1987" s="268"/>
      <c r="I1987" s="100">
        <f t="shared" si="156"/>
        <v>0</v>
      </c>
      <c r="J1987" s="93"/>
      <c r="K1987" s="74"/>
      <c r="L1987" s="98"/>
    </row>
    <row r="1988" spans="1:12" x14ac:dyDescent="0.4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27"/>
      <c r="F1988" s="411"/>
      <c r="G1988" s="114"/>
      <c r="H1988" s="268"/>
      <c r="I1988" s="100">
        <f t="shared" si="156"/>
        <v>0</v>
      </c>
      <c r="J1988" s="93"/>
      <c r="K1988" s="74"/>
      <c r="L1988" s="98"/>
    </row>
    <row r="1989" spans="1:12" x14ac:dyDescent="0.4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27"/>
      <c r="F1989" s="411"/>
      <c r="G1989" s="114"/>
      <c r="H1989" s="268"/>
      <c r="I1989" s="100">
        <f t="shared" si="156"/>
        <v>0</v>
      </c>
      <c r="J1989" s="93"/>
      <c r="K1989" s="74"/>
      <c r="L1989" s="98"/>
    </row>
    <row r="1990" spans="1:12" x14ac:dyDescent="0.4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27"/>
      <c r="F1990" s="411"/>
      <c r="G1990" s="114"/>
      <c r="H1990" s="268"/>
      <c r="I1990" s="100">
        <f t="shared" si="156"/>
        <v>0</v>
      </c>
      <c r="J1990" s="93"/>
      <c r="K1990" s="74"/>
      <c r="L1990" s="98"/>
    </row>
    <row r="1991" spans="1:12" x14ac:dyDescent="0.4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27"/>
      <c r="F1991" s="411"/>
      <c r="G1991" s="114"/>
      <c r="H1991" s="268"/>
      <c r="I1991" s="100">
        <f t="shared" si="156"/>
        <v>0</v>
      </c>
      <c r="J1991" s="93"/>
      <c r="K1991" s="74"/>
      <c r="L1991" s="98"/>
    </row>
    <row r="1992" spans="1:12" x14ac:dyDescent="0.4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27"/>
      <c r="F1992" s="411"/>
      <c r="G1992" s="114"/>
      <c r="H1992" s="268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 x14ac:dyDescent="0.4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27"/>
      <c r="F1993" s="411"/>
      <c r="G1993" s="114"/>
      <c r="H1993" s="268"/>
      <c r="I1993" s="100">
        <f t="shared" si="161"/>
        <v>0</v>
      </c>
      <c r="J1993" s="93"/>
      <c r="K1993" s="74"/>
      <c r="L1993" s="98"/>
    </row>
    <row r="1994" spans="1:12" x14ac:dyDescent="0.4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27"/>
      <c r="F1994" s="411"/>
      <c r="G1994" s="114"/>
      <c r="H1994" s="268"/>
      <c r="I1994" s="100">
        <f t="shared" si="161"/>
        <v>0</v>
      </c>
      <c r="J1994" s="93"/>
      <c r="K1994" s="74"/>
      <c r="L1994" s="98"/>
    </row>
    <row r="1995" spans="1:12" x14ac:dyDescent="0.4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27"/>
      <c r="F1995" s="411"/>
      <c r="G1995" s="114"/>
      <c r="H1995" s="268"/>
      <c r="I1995" s="100">
        <f t="shared" si="161"/>
        <v>0</v>
      </c>
      <c r="J1995" s="93"/>
      <c r="K1995" s="74"/>
      <c r="L1995" s="98"/>
    </row>
    <row r="1996" spans="1:12" x14ac:dyDescent="0.4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27"/>
      <c r="F1996" s="411"/>
      <c r="G1996" s="114"/>
      <c r="H1996" s="268"/>
      <c r="I1996" s="100">
        <f t="shared" si="161"/>
        <v>0</v>
      </c>
      <c r="J1996" s="93"/>
      <c r="K1996" s="74"/>
      <c r="L1996" s="98"/>
    </row>
    <row r="1997" spans="1:12" x14ac:dyDescent="0.4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27"/>
      <c r="F1997" s="411"/>
      <c r="G1997" s="114"/>
      <c r="H1997" s="268"/>
      <c r="I1997" s="100">
        <f t="shared" si="161"/>
        <v>0</v>
      </c>
      <c r="J1997" s="93"/>
      <c r="K1997" s="74"/>
      <c r="L1997" s="98"/>
    </row>
    <row r="1998" spans="1:12" x14ac:dyDescent="0.4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27"/>
      <c r="F1998" s="411"/>
      <c r="G1998" s="114"/>
      <c r="H1998" s="268"/>
      <c r="I1998" s="100">
        <f t="shared" si="161"/>
        <v>0</v>
      </c>
      <c r="J1998" s="93"/>
      <c r="K1998" s="74"/>
      <c r="L1998" s="98"/>
    </row>
    <row r="1999" spans="1:12" x14ac:dyDescent="0.4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27"/>
      <c r="F1999" s="411"/>
      <c r="G1999" s="114"/>
      <c r="H1999" s="268"/>
      <c r="I1999" s="100">
        <f t="shared" si="161"/>
        <v>0</v>
      </c>
      <c r="J1999" s="93"/>
      <c r="K1999" s="74"/>
      <c r="L1999" s="98"/>
    </row>
    <row r="2000" spans="1:12" x14ac:dyDescent="0.4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27"/>
      <c r="F2000" s="411"/>
      <c r="G2000" s="114"/>
      <c r="H2000" s="268"/>
      <c r="I2000" s="100">
        <f t="shared" si="161"/>
        <v>0</v>
      </c>
      <c r="J2000" s="93"/>
      <c r="K2000" s="74"/>
      <c r="L2000" s="98"/>
    </row>
    <row r="2001" spans="1:12" x14ac:dyDescent="0.4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27"/>
      <c r="F2001" s="411"/>
      <c r="G2001" s="114"/>
      <c r="H2001" s="268"/>
      <c r="I2001" s="100">
        <f t="shared" si="161"/>
        <v>0</v>
      </c>
      <c r="J2001" s="93"/>
      <c r="K2001" s="74"/>
      <c r="L2001" s="98"/>
    </row>
    <row r="2002" spans="1:12" x14ac:dyDescent="0.4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27"/>
      <c r="F2002" s="411"/>
      <c r="G2002" s="114"/>
      <c r="H2002" s="268"/>
      <c r="I2002" s="100">
        <f t="shared" si="161"/>
        <v>0</v>
      </c>
      <c r="J2002" s="93"/>
      <c r="K2002" s="74"/>
      <c r="L2002" s="98"/>
    </row>
    <row r="2003" spans="1:12" x14ac:dyDescent="0.4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27"/>
      <c r="F2003" s="411"/>
      <c r="G2003" s="114"/>
      <c r="H2003" s="268"/>
      <c r="I2003" s="100">
        <f t="shared" si="161"/>
        <v>0</v>
      </c>
      <c r="J2003" s="93"/>
      <c r="K2003" s="74"/>
      <c r="L2003" s="98"/>
    </row>
    <row r="2004" spans="1:12" x14ac:dyDescent="0.4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27"/>
      <c r="F2004" s="411"/>
      <c r="G2004" s="114"/>
      <c r="H2004" s="268"/>
      <c r="I2004" s="100">
        <f t="shared" si="161"/>
        <v>0</v>
      </c>
      <c r="J2004" s="93"/>
      <c r="K2004" s="74"/>
      <c r="L2004" s="98"/>
    </row>
    <row r="2005" spans="1:12" x14ac:dyDescent="0.4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27"/>
      <c r="F2005" s="411"/>
      <c r="G2005" s="114"/>
      <c r="H2005" s="268"/>
      <c r="I2005" s="100">
        <f t="shared" si="161"/>
        <v>0</v>
      </c>
      <c r="J2005" s="93"/>
      <c r="K2005" s="74"/>
      <c r="L2005" s="98"/>
    </row>
    <row r="2006" spans="1:12" x14ac:dyDescent="0.4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27"/>
      <c r="F2006" s="411"/>
      <c r="G2006" s="114"/>
      <c r="H2006" s="268"/>
      <c r="I2006" s="100">
        <f t="shared" si="161"/>
        <v>0</v>
      </c>
      <c r="J2006" s="93"/>
      <c r="K2006" s="74"/>
      <c r="L2006" s="98"/>
    </row>
    <row r="2007" spans="1:12" x14ac:dyDescent="0.4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27"/>
      <c r="F2007" s="411"/>
      <c r="G2007" s="114"/>
      <c r="H2007" s="268"/>
      <c r="I2007" s="100">
        <f t="shared" si="161"/>
        <v>0</v>
      </c>
      <c r="J2007" s="93"/>
      <c r="K2007" s="74"/>
      <c r="L2007" s="98"/>
    </row>
    <row r="2008" spans="1:12" x14ac:dyDescent="0.4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27"/>
      <c r="F2008" s="411"/>
      <c r="G2008" s="114"/>
      <c r="H2008" s="268"/>
      <c r="I2008" s="100">
        <f t="shared" si="161"/>
        <v>0</v>
      </c>
      <c r="J2008" s="93"/>
      <c r="K2008" s="74"/>
      <c r="L2008" s="98"/>
    </row>
    <row r="2009" spans="1:12" x14ac:dyDescent="0.4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27"/>
      <c r="F2009" s="411"/>
      <c r="G2009" s="114"/>
      <c r="H2009" s="268"/>
      <c r="I2009" s="100">
        <f t="shared" si="161"/>
        <v>0</v>
      </c>
      <c r="J2009" s="93"/>
      <c r="K2009" s="74"/>
      <c r="L2009" s="98"/>
    </row>
    <row r="2010" spans="1:12" x14ac:dyDescent="0.4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27"/>
      <c r="F2010" s="411"/>
      <c r="G2010" s="114"/>
      <c r="H2010" s="268"/>
      <c r="I2010" s="100">
        <f t="shared" si="161"/>
        <v>0</v>
      </c>
      <c r="J2010" s="93"/>
      <c r="K2010" s="74"/>
      <c r="L2010" s="98"/>
    </row>
    <row r="2011" spans="1:12" x14ac:dyDescent="0.4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27"/>
      <c r="F2011" s="411"/>
      <c r="G2011" s="114"/>
      <c r="H2011" s="268"/>
      <c r="I2011" s="100">
        <f t="shared" si="161"/>
        <v>0</v>
      </c>
      <c r="J2011" s="93"/>
      <c r="K2011" s="74"/>
      <c r="L2011" s="98"/>
    </row>
    <row r="2012" spans="1:12" x14ac:dyDescent="0.4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27"/>
      <c r="F2012" s="411"/>
      <c r="G2012" s="114"/>
      <c r="H2012" s="268"/>
      <c r="I2012" s="100">
        <f t="shared" si="161"/>
        <v>0</v>
      </c>
      <c r="J2012" s="93"/>
      <c r="K2012" s="74"/>
      <c r="L2012" s="98"/>
    </row>
    <row r="2013" spans="1:12" x14ac:dyDescent="0.4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27"/>
      <c r="F2013" s="411"/>
      <c r="G2013" s="114"/>
      <c r="H2013" s="268"/>
      <c r="I2013" s="100">
        <f t="shared" si="161"/>
        <v>0</v>
      </c>
      <c r="J2013" s="93"/>
      <c r="K2013" s="74"/>
      <c r="L2013" s="98"/>
    </row>
    <row r="2014" spans="1:12" x14ac:dyDescent="0.4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27"/>
      <c r="F2014" s="411"/>
      <c r="G2014" s="114"/>
      <c r="H2014" s="268"/>
      <c r="I2014" s="100">
        <f t="shared" si="161"/>
        <v>0</v>
      </c>
      <c r="J2014" s="93"/>
      <c r="K2014" s="74"/>
      <c r="L2014" s="98"/>
    </row>
    <row r="2015" spans="1:12" x14ac:dyDescent="0.4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27"/>
      <c r="F2015" s="411"/>
      <c r="G2015" s="114"/>
      <c r="H2015" s="268"/>
      <c r="I2015" s="100">
        <f t="shared" si="161"/>
        <v>0</v>
      </c>
      <c r="J2015" s="93"/>
      <c r="K2015" s="74"/>
      <c r="L2015" s="98"/>
    </row>
    <row r="2016" spans="1:12" x14ac:dyDescent="0.4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27"/>
      <c r="F2016" s="411"/>
      <c r="G2016" s="114"/>
      <c r="H2016" s="268"/>
      <c r="I2016" s="100">
        <f t="shared" si="161"/>
        <v>0</v>
      </c>
      <c r="J2016" s="93"/>
      <c r="K2016" s="74"/>
      <c r="L2016" s="98"/>
    </row>
    <row r="2017" spans="1:12" x14ac:dyDescent="0.4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27"/>
      <c r="F2017" s="411"/>
      <c r="G2017" s="114"/>
      <c r="H2017" s="268"/>
      <c r="I2017" s="100">
        <f t="shared" si="161"/>
        <v>0</v>
      </c>
      <c r="J2017" s="93"/>
      <c r="K2017" s="74"/>
      <c r="L2017" s="98"/>
    </row>
    <row r="2018" spans="1:12" x14ac:dyDescent="0.4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27"/>
      <c r="F2018" s="411"/>
      <c r="G2018" s="114"/>
      <c r="H2018" s="268"/>
      <c r="I2018" s="100">
        <f t="shared" si="161"/>
        <v>0</v>
      </c>
      <c r="J2018" s="93"/>
      <c r="K2018" s="74"/>
      <c r="L2018" s="98"/>
    </row>
    <row r="2019" spans="1:12" x14ac:dyDescent="0.4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27"/>
      <c r="F2019" s="411"/>
      <c r="G2019" s="114"/>
      <c r="H2019" s="268"/>
      <c r="I2019" s="100">
        <f t="shared" si="161"/>
        <v>0</v>
      </c>
      <c r="J2019" s="93"/>
      <c r="K2019" s="74"/>
      <c r="L2019" s="98"/>
    </row>
    <row r="2020" spans="1:12" x14ac:dyDescent="0.4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27"/>
      <c r="F2020" s="411"/>
      <c r="G2020" s="114"/>
      <c r="H2020" s="268"/>
      <c r="I2020" s="100">
        <f t="shared" si="161"/>
        <v>0</v>
      </c>
      <c r="J2020" s="93"/>
      <c r="K2020" s="74"/>
      <c r="L2020" s="98"/>
    </row>
    <row r="2021" spans="1:12" x14ac:dyDescent="0.4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27"/>
      <c r="F2021" s="411"/>
      <c r="G2021" s="114"/>
      <c r="H2021" s="268"/>
      <c r="I2021" s="100">
        <f t="shared" si="161"/>
        <v>0</v>
      </c>
      <c r="J2021" s="93"/>
      <c r="K2021" s="74"/>
      <c r="L2021" s="98"/>
    </row>
    <row r="2022" spans="1:12" x14ac:dyDescent="0.4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27"/>
      <c r="F2022" s="411"/>
      <c r="G2022" s="114"/>
      <c r="H2022" s="268"/>
      <c r="I2022" s="100">
        <f t="shared" si="161"/>
        <v>0</v>
      </c>
      <c r="J2022" s="93"/>
      <c r="K2022" s="74"/>
      <c r="L2022" s="98"/>
    </row>
    <row r="2023" spans="1:12" x14ac:dyDescent="0.4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27"/>
      <c r="F2023" s="411"/>
      <c r="G2023" s="114"/>
      <c r="H2023" s="268"/>
      <c r="I2023" s="100">
        <f t="shared" si="161"/>
        <v>0</v>
      </c>
      <c r="J2023" s="93"/>
      <c r="K2023" s="74"/>
      <c r="L2023" s="98"/>
    </row>
    <row r="2024" spans="1:12" x14ac:dyDescent="0.4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27"/>
      <c r="F2024" s="411"/>
      <c r="G2024" s="114"/>
      <c r="H2024" s="268"/>
      <c r="I2024" s="100">
        <f t="shared" si="161"/>
        <v>0</v>
      </c>
      <c r="J2024" s="93"/>
      <c r="K2024" s="74"/>
      <c r="L2024" s="98"/>
    </row>
    <row r="2025" spans="1:12" x14ac:dyDescent="0.4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27"/>
      <c r="F2025" s="411"/>
      <c r="G2025" s="114"/>
      <c r="H2025" s="268"/>
      <c r="I2025" s="100">
        <f t="shared" si="161"/>
        <v>0</v>
      </c>
      <c r="J2025" s="93"/>
      <c r="K2025" s="74"/>
      <c r="L2025" s="98"/>
    </row>
    <row r="2026" spans="1:12" x14ac:dyDescent="0.4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27"/>
      <c r="F2026" s="411"/>
      <c r="G2026" s="114"/>
      <c r="H2026" s="268"/>
      <c r="I2026" s="100">
        <f t="shared" si="161"/>
        <v>0</v>
      </c>
      <c r="J2026" s="93"/>
      <c r="K2026" s="74"/>
      <c r="L2026" s="98"/>
    </row>
    <row r="2027" spans="1:12" x14ac:dyDescent="0.4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27"/>
      <c r="F2027" s="411"/>
      <c r="G2027" s="114"/>
      <c r="H2027" s="268"/>
      <c r="I2027" s="100">
        <f t="shared" si="161"/>
        <v>0</v>
      </c>
      <c r="J2027" s="93"/>
      <c r="K2027" s="74"/>
      <c r="L2027" s="98"/>
    </row>
    <row r="2028" spans="1:12" x14ac:dyDescent="0.4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27"/>
      <c r="F2028" s="411"/>
      <c r="G2028" s="114"/>
      <c r="H2028" s="268"/>
      <c r="I2028" s="100">
        <f t="shared" si="161"/>
        <v>0</v>
      </c>
      <c r="J2028" s="93"/>
      <c r="K2028" s="74"/>
      <c r="L2028" s="98"/>
    </row>
    <row r="2029" spans="1:12" x14ac:dyDescent="0.4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27"/>
      <c r="F2029" s="411"/>
      <c r="G2029" s="114"/>
      <c r="H2029" s="268"/>
      <c r="I2029" s="100">
        <f t="shared" si="161"/>
        <v>0</v>
      </c>
      <c r="J2029" s="93"/>
      <c r="K2029" s="74"/>
      <c r="L2029" s="98"/>
    </row>
    <row r="2030" spans="1:12" x14ac:dyDescent="0.4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27"/>
      <c r="F2030" s="411"/>
      <c r="G2030" s="114"/>
      <c r="H2030" s="268"/>
      <c r="I2030" s="100">
        <f t="shared" si="161"/>
        <v>0</v>
      </c>
      <c r="J2030" s="93"/>
      <c r="K2030" s="74"/>
      <c r="L2030" s="98"/>
    </row>
    <row r="2031" spans="1:12" x14ac:dyDescent="0.4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27"/>
      <c r="F2031" s="411"/>
      <c r="G2031" s="114"/>
      <c r="H2031" s="268"/>
      <c r="I2031" s="100">
        <f t="shared" si="161"/>
        <v>0</v>
      </c>
      <c r="J2031" s="93"/>
      <c r="K2031" s="74"/>
      <c r="L2031" s="98"/>
    </row>
    <row r="2032" spans="1:12" x14ac:dyDescent="0.4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27"/>
      <c r="F2032" s="411"/>
      <c r="G2032" s="114"/>
      <c r="H2032" s="268"/>
      <c r="I2032" s="100">
        <f t="shared" si="161"/>
        <v>0</v>
      </c>
      <c r="J2032" s="93"/>
      <c r="K2032" s="74"/>
      <c r="L2032" s="98"/>
    </row>
    <row r="2033" spans="1:12" x14ac:dyDescent="0.4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27"/>
      <c r="F2033" s="411"/>
      <c r="G2033" s="114"/>
      <c r="H2033" s="268"/>
      <c r="I2033" s="100">
        <f t="shared" si="161"/>
        <v>0</v>
      </c>
      <c r="J2033" s="93"/>
      <c r="K2033" s="74"/>
      <c r="L2033" s="98"/>
    </row>
    <row r="2034" spans="1:12" x14ac:dyDescent="0.4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27"/>
      <c r="F2034" s="411"/>
      <c r="G2034" s="114"/>
      <c r="H2034" s="268"/>
      <c r="I2034" s="100">
        <f t="shared" si="161"/>
        <v>0</v>
      </c>
      <c r="J2034" s="93"/>
      <c r="K2034" s="74"/>
      <c r="L2034" s="98"/>
    </row>
    <row r="2035" spans="1:12" x14ac:dyDescent="0.4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27"/>
      <c r="F2035" s="411"/>
      <c r="G2035" s="114"/>
      <c r="H2035" s="268"/>
      <c r="I2035" s="100">
        <f t="shared" si="161"/>
        <v>0</v>
      </c>
      <c r="J2035" s="93"/>
      <c r="K2035" s="74"/>
      <c r="L2035" s="98"/>
    </row>
    <row r="2036" spans="1:12" x14ac:dyDescent="0.4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27"/>
      <c r="F2036" s="411"/>
      <c r="G2036" s="114"/>
      <c r="H2036" s="268"/>
      <c r="I2036" s="100">
        <f t="shared" si="161"/>
        <v>0</v>
      </c>
      <c r="J2036" s="93"/>
      <c r="K2036" s="74"/>
      <c r="L2036" s="98"/>
    </row>
    <row r="2037" spans="1:12" x14ac:dyDescent="0.4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27"/>
      <c r="F2037" s="411"/>
      <c r="G2037" s="114"/>
      <c r="H2037" s="268"/>
      <c r="I2037" s="100">
        <f t="shared" si="161"/>
        <v>0</v>
      </c>
      <c r="J2037" s="93"/>
      <c r="K2037" s="74"/>
      <c r="L2037" s="98"/>
    </row>
    <row r="2038" spans="1:12" x14ac:dyDescent="0.4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27"/>
      <c r="F2038" s="411"/>
      <c r="G2038" s="114"/>
      <c r="H2038" s="268"/>
      <c r="I2038" s="100">
        <f t="shared" si="161"/>
        <v>0</v>
      </c>
      <c r="J2038" s="93"/>
      <c r="K2038" s="74"/>
      <c r="L2038" s="98"/>
    </row>
    <row r="2039" spans="1:12" x14ac:dyDescent="0.4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27"/>
      <c r="F2039" s="411"/>
      <c r="G2039" s="114"/>
      <c r="H2039" s="268"/>
      <c r="I2039" s="100">
        <f t="shared" si="161"/>
        <v>0</v>
      </c>
      <c r="J2039" s="93"/>
      <c r="K2039" s="74"/>
      <c r="L2039" s="98"/>
    </row>
    <row r="2040" spans="1:12" x14ac:dyDescent="0.4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27"/>
      <c r="F2040" s="411"/>
      <c r="G2040" s="114"/>
      <c r="H2040" s="268"/>
      <c r="I2040" s="100">
        <f t="shared" si="161"/>
        <v>0</v>
      </c>
      <c r="J2040" s="93"/>
      <c r="K2040" s="74"/>
      <c r="L2040" s="98"/>
    </row>
    <row r="2041" spans="1:12" x14ac:dyDescent="0.4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27"/>
      <c r="F2041" s="411"/>
      <c r="G2041" s="114"/>
      <c r="H2041" s="268"/>
      <c r="I2041" s="100">
        <f t="shared" si="161"/>
        <v>0</v>
      </c>
      <c r="J2041" s="93"/>
      <c r="K2041" s="74"/>
      <c r="L2041" s="98"/>
    </row>
    <row r="2042" spans="1:12" x14ac:dyDescent="0.4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27"/>
      <c r="F2042" s="411"/>
      <c r="G2042" s="114"/>
      <c r="H2042" s="268"/>
      <c r="I2042" s="100">
        <f t="shared" si="161"/>
        <v>0</v>
      </c>
      <c r="J2042" s="93"/>
      <c r="K2042" s="74"/>
      <c r="L2042" s="98"/>
    </row>
    <row r="2043" spans="1:12" x14ac:dyDescent="0.4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27"/>
      <c r="F2043" s="411"/>
      <c r="G2043" s="114"/>
      <c r="H2043" s="268"/>
      <c r="I2043" s="100">
        <f t="shared" si="161"/>
        <v>0</v>
      </c>
      <c r="J2043" s="93"/>
      <c r="K2043" s="74"/>
      <c r="L2043" s="98"/>
    </row>
    <row r="2044" spans="1:12" x14ac:dyDescent="0.4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27"/>
      <c r="F2044" s="411"/>
      <c r="G2044" s="114"/>
      <c r="H2044" s="268"/>
      <c r="I2044" s="100">
        <f t="shared" si="161"/>
        <v>0</v>
      </c>
      <c r="J2044" s="93"/>
      <c r="K2044" s="74"/>
      <c r="L2044" s="98"/>
    </row>
    <row r="2045" spans="1:12" x14ac:dyDescent="0.4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27"/>
      <c r="F2045" s="411"/>
      <c r="G2045" s="114"/>
      <c r="H2045" s="268"/>
      <c r="I2045" s="100">
        <f t="shared" si="161"/>
        <v>0</v>
      </c>
      <c r="J2045" s="93"/>
      <c r="K2045" s="74"/>
      <c r="L2045" s="98"/>
    </row>
    <row r="2046" spans="1:12" x14ac:dyDescent="0.4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27"/>
      <c r="F2046" s="411"/>
      <c r="G2046" s="114"/>
      <c r="H2046" s="268"/>
      <c r="I2046" s="100">
        <f t="shared" si="161"/>
        <v>0</v>
      </c>
      <c r="J2046" s="93"/>
      <c r="K2046" s="74"/>
      <c r="L2046" s="98"/>
    </row>
    <row r="2047" spans="1:12" x14ac:dyDescent="0.4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27"/>
      <c r="F2047" s="411"/>
      <c r="G2047" s="114"/>
      <c r="H2047" s="268"/>
      <c r="I2047" s="100">
        <f t="shared" si="161"/>
        <v>0</v>
      </c>
      <c r="J2047" s="93"/>
      <c r="K2047" s="74"/>
      <c r="L2047" s="98"/>
    </row>
    <row r="2048" spans="1:12" x14ac:dyDescent="0.4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27"/>
      <c r="F2048" s="411"/>
      <c r="G2048" s="114"/>
      <c r="H2048" s="268"/>
      <c r="I2048" s="100">
        <f t="shared" si="161"/>
        <v>0</v>
      </c>
      <c r="J2048" s="93"/>
      <c r="K2048" s="74"/>
      <c r="L2048" s="98"/>
    </row>
    <row r="2049" spans="1:12" x14ac:dyDescent="0.4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27"/>
      <c r="F2049" s="411"/>
      <c r="G2049" s="114"/>
      <c r="H2049" s="268"/>
      <c r="I2049" s="100">
        <f t="shared" si="161"/>
        <v>0</v>
      </c>
      <c r="J2049" s="93"/>
      <c r="K2049" s="74"/>
      <c r="L2049" s="98"/>
    </row>
    <row r="2050" spans="1:12" x14ac:dyDescent="0.4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27"/>
      <c r="F2050" s="411"/>
      <c r="G2050" s="114"/>
      <c r="H2050" s="268"/>
      <c r="I2050" s="100">
        <f t="shared" si="161"/>
        <v>0</v>
      </c>
      <c r="J2050" s="93"/>
      <c r="K2050" s="74"/>
      <c r="L2050" s="98"/>
    </row>
    <row r="2051" spans="1:12" x14ac:dyDescent="0.4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27"/>
      <c r="F2051" s="411"/>
      <c r="G2051" s="114"/>
      <c r="H2051" s="268"/>
      <c r="I2051" s="100">
        <f t="shared" si="161"/>
        <v>0</v>
      </c>
      <c r="J2051" s="93"/>
      <c r="K2051" s="74"/>
      <c r="L2051" s="98"/>
    </row>
    <row r="2052" spans="1:12" x14ac:dyDescent="0.4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27"/>
      <c r="F2052" s="411"/>
      <c r="G2052" s="114"/>
      <c r="H2052" s="268"/>
      <c r="I2052" s="100">
        <f t="shared" si="161"/>
        <v>0</v>
      </c>
      <c r="J2052" s="93"/>
      <c r="K2052" s="74"/>
      <c r="L2052" s="98"/>
    </row>
    <row r="2053" spans="1:12" x14ac:dyDescent="0.4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27"/>
      <c r="F2053" s="411"/>
      <c r="G2053" s="114"/>
      <c r="H2053" s="268"/>
      <c r="I2053" s="100">
        <f t="shared" si="161"/>
        <v>0</v>
      </c>
      <c r="J2053" s="93"/>
      <c r="K2053" s="74"/>
      <c r="L2053" s="98"/>
    </row>
    <row r="2054" spans="1:12" x14ac:dyDescent="0.4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27"/>
      <c r="F2054" s="411"/>
      <c r="G2054" s="114"/>
      <c r="H2054" s="268"/>
      <c r="I2054" s="100">
        <f t="shared" si="161"/>
        <v>0</v>
      </c>
      <c r="J2054" s="93"/>
      <c r="K2054" s="74"/>
      <c r="L2054" s="98"/>
    </row>
    <row r="2055" spans="1:12" x14ac:dyDescent="0.4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27"/>
      <c r="F2055" s="411"/>
      <c r="G2055" s="114"/>
      <c r="H2055" s="268"/>
      <c r="I2055" s="100">
        <f t="shared" si="161"/>
        <v>0</v>
      </c>
      <c r="J2055" s="93"/>
      <c r="K2055" s="74"/>
      <c r="L2055" s="98"/>
    </row>
    <row r="2056" spans="1:12" x14ac:dyDescent="0.4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27"/>
      <c r="F2056" s="411"/>
      <c r="G2056" s="114"/>
      <c r="H2056" s="268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 x14ac:dyDescent="0.4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27"/>
      <c r="F2057" s="411"/>
      <c r="G2057" s="114"/>
      <c r="H2057" s="268"/>
      <c r="I2057" s="100">
        <f t="shared" si="166"/>
        <v>0</v>
      </c>
      <c r="J2057" s="93"/>
      <c r="K2057" s="74"/>
      <c r="L2057" s="98"/>
    </row>
    <row r="2058" spans="1:12" x14ac:dyDescent="0.4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27"/>
      <c r="F2058" s="411"/>
      <c r="G2058" s="114"/>
      <c r="H2058" s="268"/>
      <c r="I2058" s="100">
        <f t="shared" si="166"/>
        <v>0</v>
      </c>
      <c r="J2058" s="93"/>
      <c r="K2058" s="74"/>
      <c r="L2058" s="98"/>
    </row>
    <row r="2059" spans="1:12" x14ac:dyDescent="0.4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27"/>
      <c r="F2059" s="411"/>
      <c r="G2059" s="114"/>
      <c r="H2059" s="268"/>
      <c r="I2059" s="100">
        <f t="shared" si="166"/>
        <v>0</v>
      </c>
      <c r="J2059" s="93"/>
      <c r="K2059" s="74"/>
      <c r="L2059" s="98"/>
    </row>
    <row r="2060" spans="1:12" x14ac:dyDescent="0.4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27"/>
      <c r="F2060" s="411"/>
      <c r="G2060" s="114"/>
      <c r="H2060" s="268"/>
      <c r="I2060" s="100">
        <f t="shared" si="166"/>
        <v>0</v>
      </c>
      <c r="J2060" s="93"/>
      <c r="K2060" s="74"/>
      <c r="L2060" s="98"/>
    </row>
    <row r="2061" spans="1:12" x14ac:dyDescent="0.4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27"/>
      <c r="F2061" s="411"/>
      <c r="G2061" s="114"/>
      <c r="H2061" s="268"/>
      <c r="I2061" s="100">
        <f t="shared" si="166"/>
        <v>0</v>
      </c>
      <c r="J2061" s="93"/>
      <c r="K2061" s="74"/>
      <c r="L2061" s="98"/>
    </row>
    <row r="2062" spans="1:12" x14ac:dyDescent="0.4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27"/>
      <c r="F2062" s="411"/>
      <c r="G2062" s="114"/>
      <c r="H2062" s="268"/>
      <c r="I2062" s="100">
        <f t="shared" si="166"/>
        <v>0</v>
      </c>
      <c r="J2062" s="93"/>
      <c r="K2062" s="74"/>
      <c r="L2062" s="98"/>
    </row>
    <row r="2063" spans="1:12" x14ac:dyDescent="0.4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27"/>
      <c r="F2063" s="411"/>
      <c r="G2063" s="114"/>
      <c r="H2063" s="268"/>
      <c r="I2063" s="100">
        <f t="shared" si="166"/>
        <v>0</v>
      </c>
      <c r="J2063" s="93"/>
      <c r="K2063" s="74"/>
      <c r="L2063" s="98"/>
    </row>
    <row r="2064" spans="1:12" x14ac:dyDescent="0.4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27"/>
      <c r="F2064" s="411"/>
      <c r="G2064" s="114"/>
      <c r="H2064" s="268"/>
      <c r="I2064" s="100">
        <f t="shared" si="166"/>
        <v>0</v>
      </c>
      <c r="J2064" s="93"/>
      <c r="K2064" s="74"/>
      <c r="L2064" s="98"/>
    </row>
    <row r="2065" spans="1:12" x14ac:dyDescent="0.4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27"/>
      <c r="F2065" s="411"/>
      <c r="G2065" s="114"/>
      <c r="H2065" s="268"/>
      <c r="I2065" s="100">
        <f t="shared" si="166"/>
        <v>0</v>
      </c>
      <c r="J2065" s="93"/>
      <c r="K2065" s="74"/>
      <c r="L2065" s="98"/>
    </row>
    <row r="2066" spans="1:12" x14ac:dyDescent="0.4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27"/>
      <c r="F2066" s="411"/>
      <c r="G2066" s="114"/>
      <c r="H2066" s="268"/>
      <c r="I2066" s="100">
        <f t="shared" si="166"/>
        <v>0</v>
      </c>
      <c r="J2066" s="93"/>
      <c r="K2066" s="74"/>
      <c r="L2066" s="98"/>
    </row>
    <row r="2067" spans="1:12" x14ac:dyDescent="0.4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27"/>
      <c r="F2067" s="411"/>
      <c r="G2067" s="114"/>
      <c r="H2067" s="268"/>
      <c r="I2067" s="100">
        <f t="shared" si="166"/>
        <v>0</v>
      </c>
      <c r="J2067" s="93"/>
      <c r="K2067" s="74"/>
      <c r="L2067" s="98"/>
    </row>
    <row r="2068" spans="1:12" x14ac:dyDescent="0.4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27"/>
      <c r="F2068" s="411"/>
      <c r="G2068" s="114"/>
      <c r="H2068" s="268"/>
      <c r="I2068" s="100">
        <f t="shared" si="166"/>
        <v>0</v>
      </c>
      <c r="J2068" s="93"/>
      <c r="K2068" s="74"/>
      <c r="L2068" s="98"/>
    </row>
    <row r="2069" spans="1:12" x14ac:dyDescent="0.4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27"/>
      <c r="F2069" s="411"/>
      <c r="G2069" s="114"/>
      <c r="H2069" s="268"/>
      <c r="I2069" s="100">
        <f t="shared" si="166"/>
        <v>0</v>
      </c>
      <c r="J2069" s="93"/>
      <c r="K2069" s="74"/>
      <c r="L2069" s="98"/>
    </row>
    <row r="2070" spans="1:12" x14ac:dyDescent="0.4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27"/>
      <c r="F2070" s="411"/>
      <c r="G2070" s="114"/>
      <c r="H2070" s="268"/>
      <c r="I2070" s="100">
        <f t="shared" si="166"/>
        <v>0</v>
      </c>
      <c r="J2070" s="93"/>
      <c r="K2070" s="74"/>
      <c r="L2070" s="98"/>
    </row>
    <row r="2071" spans="1:12" x14ac:dyDescent="0.4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27"/>
      <c r="F2071" s="411"/>
      <c r="G2071" s="114"/>
      <c r="H2071" s="268"/>
      <c r="I2071" s="100">
        <f t="shared" si="166"/>
        <v>0</v>
      </c>
      <c r="J2071" s="93"/>
      <c r="K2071" s="74"/>
      <c r="L2071" s="98"/>
    </row>
    <row r="2072" spans="1:12" x14ac:dyDescent="0.4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27"/>
      <c r="F2072" s="411"/>
      <c r="G2072" s="114"/>
      <c r="H2072" s="268"/>
      <c r="I2072" s="100">
        <f t="shared" si="166"/>
        <v>0</v>
      </c>
      <c r="J2072" s="93"/>
      <c r="K2072" s="74"/>
      <c r="L2072" s="98"/>
    </row>
    <row r="2073" spans="1:12" x14ac:dyDescent="0.4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27"/>
      <c r="F2073" s="411"/>
      <c r="G2073" s="114"/>
      <c r="H2073" s="268"/>
      <c r="I2073" s="100">
        <f t="shared" si="166"/>
        <v>0</v>
      </c>
      <c r="J2073" s="93"/>
      <c r="K2073" s="74"/>
      <c r="L2073" s="98"/>
    </row>
    <row r="2074" spans="1:12" x14ac:dyDescent="0.4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27"/>
      <c r="F2074" s="411"/>
      <c r="G2074" s="114"/>
      <c r="H2074" s="268"/>
      <c r="I2074" s="100">
        <f t="shared" si="166"/>
        <v>0</v>
      </c>
      <c r="J2074" s="93"/>
      <c r="K2074" s="74"/>
      <c r="L2074" s="98"/>
    </row>
    <row r="2075" spans="1:12" x14ac:dyDescent="0.4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27"/>
      <c r="F2075" s="411"/>
      <c r="G2075" s="114"/>
      <c r="H2075" s="268"/>
      <c r="I2075" s="100">
        <f t="shared" si="166"/>
        <v>0</v>
      </c>
      <c r="J2075" s="93"/>
      <c r="K2075" s="74"/>
      <c r="L2075" s="98"/>
    </row>
    <row r="2076" spans="1:12" x14ac:dyDescent="0.4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27"/>
      <c r="F2076" s="411"/>
      <c r="G2076" s="114"/>
      <c r="H2076" s="268"/>
      <c r="I2076" s="100">
        <f t="shared" si="166"/>
        <v>0</v>
      </c>
      <c r="J2076" s="93"/>
      <c r="K2076" s="74"/>
      <c r="L2076" s="98"/>
    </row>
    <row r="2077" spans="1:12" x14ac:dyDescent="0.4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27"/>
      <c r="F2077" s="411"/>
      <c r="G2077" s="114"/>
      <c r="H2077" s="268"/>
      <c r="I2077" s="100">
        <f t="shared" si="166"/>
        <v>0</v>
      </c>
      <c r="J2077" s="93"/>
      <c r="K2077" s="74"/>
      <c r="L2077" s="98"/>
    </row>
    <row r="2078" spans="1:12" x14ac:dyDescent="0.4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27"/>
      <c r="F2078" s="411"/>
      <c r="G2078" s="114"/>
      <c r="H2078" s="268"/>
      <c r="I2078" s="100">
        <f t="shared" si="166"/>
        <v>0</v>
      </c>
      <c r="J2078" s="93"/>
      <c r="K2078" s="74"/>
      <c r="L2078" s="98"/>
    </row>
    <row r="2079" spans="1:12" x14ac:dyDescent="0.4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27"/>
      <c r="F2079" s="411"/>
      <c r="G2079" s="114"/>
      <c r="H2079" s="268"/>
      <c r="I2079" s="100">
        <f t="shared" si="166"/>
        <v>0</v>
      </c>
      <c r="J2079" s="93"/>
      <c r="K2079" s="74"/>
      <c r="L2079" s="98"/>
    </row>
    <row r="2080" spans="1:12" x14ac:dyDescent="0.4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27"/>
      <c r="F2080" s="411"/>
      <c r="G2080" s="114"/>
      <c r="H2080" s="268"/>
      <c r="I2080" s="100">
        <f t="shared" si="166"/>
        <v>0</v>
      </c>
      <c r="J2080" s="93"/>
      <c r="K2080" s="74"/>
      <c r="L2080" s="98"/>
    </row>
    <row r="2081" spans="1:12" x14ac:dyDescent="0.4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27"/>
      <c r="F2081" s="411"/>
      <c r="G2081" s="114"/>
      <c r="H2081" s="268"/>
      <c r="I2081" s="100">
        <f t="shared" si="166"/>
        <v>0</v>
      </c>
      <c r="J2081" s="93"/>
      <c r="K2081" s="74"/>
      <c r="L2081" s="98"/>
    </row>
    <row r="2082" spans="1:12" x14ac:dyDescent="0.4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27"/>
      <c r="F2082" s="411"/>
      <c r="G2082" s="114"/>
      <c r="H2082" s="268"/>
      <c r="I2082" s="100">
        <f t="shared" si="166"/>
        <v>0</v>
      </c>
      <c r="J2082" s="93"/>
      <c r="K2082" s="74"/>
      <c r="L2082" s="98"/>
    </row>
    <row r="2083" spans="1:12" x14ac:dyDescent="0.4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27"/>
      <c r="F2083" s="411"/>
      <c r="G2083" s="114"/>
      <c r="H2083" s="268"/>
      <c r="I2083" s="100">
        <f t="shared" si="166"/>
        <v>0</v>
      </c>
      <c r="J2083" s="93"/>
      <c r="K2083" s="74"/>
      <c r="L2083" s="98"/>
    </row>
    <row r="2084" spans="1:12" x14ac:dyDescent="0.4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27"/>
      <c r="F2084" s="411"/>
      <c r="G2084" s="114"/>
      <c r="H2084" s="268"/>
      <c r="I2084" s="100">
        <f t="shared" si="166"/>
        <v>0</v>
      </c>
      <c r="J2084" s="93"/>
      <c r="K2084" s="74"/>
      <c r="L2084" s="98"/>
    </row>
    <row r="2085" spans="1:12" x14ac:dyDescent="0.4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27"/>
      <c r="F2085" s="411"/>
      <c r="G2085" s="114"/>
      <c r="H2085" s="268"/>
      <c r="I2085" s="100">
        <f t="shared" si="166"/>
        <v>0</v>
      </c>
      <c r="J2085" s="93"/>
      <c r="K2085" s="74"/>
      <c r="L2085" s="98"/>
    </row>
    <row r="2086" spans="1:12" x14ac:dyDescent="0.4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27"/>
      <c r="F2086" s="411"/>
      <c r="G2086" s="114"/>
      <c r="H2086" s="268"/>
      <c r="I2086" s="100">
        <f t="shared" si="166"/>
        <v>0</v>
      </c>
      <c r="J2086" s="93"/>
      <c r="K2086" s="74"/>
      <c r="L2086" s="98"/>
    </row>
    <row r="2087" spans="1:12" x14ac:dyDescent="0.4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27"/>
      <c r="F2087" s="411"/>
      <c r="G2087" s="114"/>
      <c r="H2087" s="268"/>
      <c r="I2087" s="100">
        <f t="shared" si="166"/>
        <v>0</v>
      </c>
      <c r="J2087" s="93"/>
      <c r="K2087" s="74"/>
      <c r="L2087" s="98"/>
    </row>
    <row r="2088" spans="1:12" x14ac:dyDescent="0.4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27"/>
      <c r="F2088" s="411"/>
      <c r="G2088" s="114"/>
      <c r="H2088" s="268"/>
      <c r="I2088" s="100">
        <f t="shared" si="166"/>
        <v>0</v>
      </c>
      <c r="J2088" s="93"/>
      <c r="K2088" s="74"/>
      <c r="L2088" s="98"/>
    </row>
    <row r="2089" spans="1:12" x14ac:dyDescent="0.4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27"/>
      <c r="F2089" s="411"/>
      <c r="G2089" s="114"/>
      <c r="H2089" s="268"/>
      <c r="I2089" s="100">
        <f t="shared" si="166"/>
        <v>0</v>
      </c>
      <c r="J2089" s="93"/>
      <c r="K2089" s="74"/>
      <c r="L2089" s="98"/>
    </row>
    <row r="2090" spans="1:12" x14ac:dyDescent="0.4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27"/>
      <c r="F2090" s="411"/>
      <c r="G2090" s="114"/>
      <c r="H2090" s="268"/>
      <c r="I2090" s="100">
        <f t="shared" si="166"/>
        <v>0</v>
      </c>
      <c r="J2090" s="93"/>
      <c r="K2090" s="74"/>
      <c r="L2090" s="98"/>
    </row>
    <row r="2091" spans="1:12" x14ac:dyDescent="0.4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27"/>
      <c r="F2091" s="411"/>
      <c r="G2091" s="114"/>
      <c r="H2091" s="268"/>
      <c r="I2091" s="100">
        <f t="shared" si="166"/>
        <v>0</v>
      </c>
      <c r="J2091" s="93"/>
      <c r="K2091" s="74"/>
      <c r="L2091" s="98"/>
    </row>
    <row r="2092" spans="1:12" x14ac:dyDescent="0.4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27"/>
      <c r="F2092" s="411"/>
      <c r="G2092" s="114"/>
      <c r="H2092" s="268"/>
      <c r="I2092" s="100">
        <f t="shared" si="166"/>
        <v>0</v>
      </c>
      <c r="J2092" s="93"/>
      <c r="K2092" s="74"/>
      <c r="L2092" s="98"/>
    </row>
    <row r="2093" spans="1:12" x14ac:dyDescent="0.4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27"/>
      <c r="F2093" s="411"/>
      <c r="G2093" s="114"/>
      <c r="H2093" s="268"/>
      <c r="I2093" s="100">
        <f t="shared" si="166"/>
        <v>0</v>
      </c>
      <c r="J2093" s="93"/>
      <c r="K2093" s="74"/>
      <c r="L2093" s="98"/>
    </row>
    <row r="2094" spans="1:12" x14ac:dyDescent="0.4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27"/>
      <c r="F2094" s="411"/>
      <c r="G2094" s="114"/>
      <c r="H2094" s="268"/>
      <c r="I2094" s="100">
        <f t="shared" si="166"/>
        <v>0</v>
      </c>
      <c r="J2094" s="93"/>
      <c r="K2094" s="74"/>
      <c r="L2094" s="98"/>
    </row>
    <row r="2095" spans="1:12" x14ac:dyDescent="0.4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27"/>
      <c r="F2095" s="411"/>
      <c r="G2095" s="114"/>
      <c r="H2095" s="268"/>
      <c r="I2095" s="100">
        <f t="shared" si="166"/>
        <v>0</v>
      </c>
      <c r="J2095" s="93"/>
      <c r="K2095" s="74"/>
      <c r="L2095" s="98"/>
    </row>
    <row r="2096" spans="1:12" x14ac:dyDescent="0.4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27"/>
      <c r="F2096" s="411"/>
      <c r="G2096" s="114"/>
      <c r="H2096" s="268"/>
      <c r="I2096" s="100">
        <f t="shared" si="166"/>
        <v>0</v>
      </c>
      <c r="J2096" s="93"/>
      <c r="K2096" s="74"/>
      <c r="L2096" s="98"/>
    </row>
    <row r="2097" spans="1:12" x14ac:dyDescent="0.4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27"/>
      <c r="F2097" s="411"/>
      <c r="G2097" s="114"/>
      <c r="H2097" s="268"/>
      <c r="I2097" s="100">
        <f t="shared" si="166"/>
        <v>0</v>
      </c>
      <c r="J2097" s="93"/>
      <c r="K2097" s="74"/>
      <c r="L2097" s="98"/>
    </row>
    <row r="2098" spans="1:12" x14ac:dyDescent="0.4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27"/>
      <c r="F2098" s="411"/>
      <c r="G2098" s="114"/>
      <c r="H2098" s="268"/>
      <c r="I2098" s="100">
        <f t="shared" si="166"/>
        <v>0</v>
      </c>
      <c r="J2098" s="93"/>
      <c r="K2098" s="74"/>
      <c r="L2098" s="98"/>
    </row>
    <row r="2099" spans="1:12" x14ac:dyDescent="0.4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27"/>
      <c r="F2099" s="411"/>
      <c r="G2099" s="114"/>
      <c r="H2099" s="268"/>
      <c r="I2099" s="100">
        <f t="shared" si="166"/>
        <v>0</v>
      </c>
      <c r="J2099" s="93"/>
      <c r="K2099" s="74"/>
      <c r="L2099" s="98"/>
    </row>
    <row r="2100" spans="1:12" x14ac:dyDescent="0.4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27"/>
      <c r="F2100" s="411"/>
      <c r="G2100" s="114"/>
      <c r="H2100" s="268"/>
      <c r="I2100" s="100">
        <f t="shared" si="166"/>
        <v>0</v>
      </c>
      <c r="J2100" s="93"/>
      <c r="K2100" s="74"/>
      <c r="L2100" s="98"/>
    </row>
    <row r="2101" spans="1:12" x14ac:dyDescent="0.4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27"/>
      <c r="F2101" s="411"/>
      <c r="G2101" s="114"/>
      <c r="H2101" s="268"/>
      <c r="I2101" s="100">
        <f t="shared" si="166"/>
        <v>0</v>
      </c>
      <c r="J2101" s="93"/>
      <c r="K2101" s="74"/>
      <c r="L2101" s="98"/>
    </row>
    <row r="2102" spans="1:12" x14ac:dyDescent="0.4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27"/>
      <c r="F2102" s="411"/>
      <c r="G2102" s="114"/>
      <c r="H2102" s="268"/>
      <c r="I2102" s="100">
        <f t="shared" si="166"/>
        <v>0</v>
      </c>
      <c r="J2102" s="93"/>
      <c r="K2102" s="74"/>
      <c r="L2102" s="98"/>
    </row>
    <row r="2103" spans="1:12" x14ac:dyDescent="0.4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27"/>
      <c r="F2103" s="411"/>
      <c r="G2103" s="114"/>
      <c r="H2103" s="268"/>
      <c r="I2103" s="100">
        <f t="shared" si="166"/>
        <v>0</v>
      </c>
      <c r="J2103" s="93"/>
      <c r="K2103" s="74"/>
      <c r="L2103" s="98"/>
    </row>
    <row r="2104" spans="1:12" x14ac:dyDescent="0.4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27"/>
      <c r="F2104" s="411"/>
      <c r="G2104" s="114"/>
      <c r="H2104" s="268"/>
      <c r="I2104" s="100">
        <f t="shared" si="166"/>
        <v>0</v>
      </c>
      <c r="J2104" s="93"/>
      <c r="K2104" s="74"/>
      <c r="L2104" s="98"/>
    </row>
    <row r="2105" spans="1:12" x14ac:dyDescent="0.4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27"/>
      <c r="F2105" s="411"/>
      <c r="G2105" s="114"/>
      <c r="H2105" s="268"/>
      <c r="I2105" s="100">
        <f t="shared" si="166"/>
        <v>0</v>
      </c>
      <c r="J2105" s="93"/>
      <c r="K2105" s="74"/>
      <c r="L2105" s="98"/>
    </row>
    <row r="2106" spans="1:12" x14ac:dyDescent="0.4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27"/>
      <c r="F2106" s="411"/>
      <c r="G2106" s="114"/>
      <c r="H2106" s="268"/>
      <c r="I2106" s="100">
        <f t="shared" si="166"/>
        <v>0</v>
      </c>
      <c r="J2106" s="93"/>
      <c r="K2106" s="74"/>
      <c r="L2106" s="98"/>
    </row>
    <row r="2107" spans="1:12" x14ac:dyDescent="0.4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27"/>
      <c r="F2107" s="411"/>
      <c r="G2107" s="114"/>
      <c r="H2107" s="268"/>
      <c r="I2107" s="100">
        <f t="shared" si="166"/>
        <v>0</v>
      </c>
      <c r="J2107" s="93"/>
      <c r="K2107" s="74"/>
      <c r="L2107" s="98"/>
    </row>
    <row r="2108" spans="1:12" x14ac:dyDescent="0.4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27"/>
      <c r="F2108" s="411"/>
      <c r="G2108" s="114"/>
      <c r="H2108" s="268"/>
      <c r="I2108" s="100">
        <f t="shared" si="166"/>
        <v>0</v>
      </c>
      <c r="J2108" s="93"/>
      <c r="K2108" s="74"/>
      <c r="L2108" s="98"/>
    </row>
    <row r="2109" spans="1:12" x14ac:dyDescent="0.4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27"/>
      <c r="F2109" s="411"/>
      <c r="G2109" s="114"/>
      <c r="H2109" s="268"/>
      <c r="I2109" s="100">
        <f t="shared" si="166"/>
        <v>0</v>
      </c>
      <c r="J2109" s="93"/>
      <c r="K2109" s="74"/>
      <c r="L2109" s="98"/>
    </row>
    <row r="2110" spans="1:12" x14ac:dyDescent="0.4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27"/>
      <c r="F2110" s="411"/>
      <c r="G2110" s="114"/>
      <c r="H2110" s="268"/>
      <c r="I2110" s="100">
        <f t="shared" si="166"/>
        <v>0</v>
      </c>
      <c r="J2110" s="93"/>
      <c r="K2110" s="74"/>
      <c r="L2110" s="98"/>
    </row>
    <row r="2111" spans="1:12" x14ac:dyDescent="0.4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27"/>
      <c r="F2111" s="411"/>
      <c r="G2111" s="114"/>
      <c r="H2111" s="268"/>
      <c r="I2111" s="100">
        <f t="shared" si="166"/>
        <v>0</v>
      </c>
      <c r="J2111" s="93"/>
      <c r="K2111" s="74"/>
      <c r="L2111" s="98"/>
    </row>
    <row r="2112" spans="1:12" x14ac:dyDescent="0.4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27"/>
      <c r="F2112" s="411"/>
      <c r="G2112" s="114"/>
      <c r="H2112" s="268"/>
      <c r="I2112" s="100">
        <f t="shared" si="166"/>
        <v>0</v>
      </c>
      <c r="J2112" s="93"/>
      <c r="K2112" s="74"/>
      <c r="L2112" s="98"/>
    </row>
    <row r="2113" spans="1:12" x14ac:dyDescent="0.4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27"/>
      <c r="F2113" s="411"/>
      <c r="G2113" s="114"/>
      <c r="H2113" s="268"/>
      <c r="I2113" s="100">
        <f t="shared" si="166"/>
        <v>0</v>
      </c>
      <c r="J2113" s="93"/>
      <c r="K2113" s="74"/>
      <c r="L2113" s="98"/>
    </row>
    <row r="2114" spans="1:12" x14ac:dyDescent="0.4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27"/>
      <c r="F2114" s="411"/>
      <c r="G2114" s="114"/>
      <c r="H2114" s="268"/>
      <c r="I2114" s="100">
        <f t="shared" si="166"/>
        <v>0</v>
      </c>
      <c r="J2114" s="93"/>
      <c r="K2114" s="74"/>
      <c r="L2114" s="98"/>
    </row>
    <row r="2115" spans="1:12" x14ac:dyDescent="0.4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27"/>
      <c r="F2115" s="411"/>
      <c r="G2115" s="114"/>
      <c r="H2115" s="268"/>
      <c r="I2115" s="100">
        <f t="shared" si="166"/>
        <v>0</v>
      </c>
      <c r="J2115" s="93"/>
      <c r="K2115" s="74"/>
      <c r="L2115" s="98"/>
    </row>
    <row r="2116" spans="1:12" x14ac:dyDescent="0.4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27"/>
      <c r="F2116" s="411"/>
      <c r="G2116" s="114"/>
      <c r="H2116" s="268"/>
      <c r="I2116" s="100">
        <f t="shared" si="166"/>
        <v>0</v>
      </c>
      <c r="J2116" s="93"/>
      <c r="K2116" s="74"/>
      <c r="L2116" s="98"/>
    </row>
    <row r="2117" spans="1:12" x14ac:dyDescent="0.4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27"/>
      <c r="F2117" s="411"/>
      <c r="G2117" s="114"/>
      <c r="H2117" s="268"/>
      <c r="I2117" s="100">
        <f t="shared" si="166"/>
        <v>0</v>
      </c>
      <c r="J2117" s="93"/>
      <c r="K2117" s="74"/>
      <c r="L2117" s="98"/>
    </row>
    <row r="2118" spans="1:12" x14ac:dyDescent="0.4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27"/>
      <c r="F2118" s="411"/>
      <c r="G2118" s="114"/>
      <c r="H2118" s="268"/>
      <c r="I2118" s="100">
        <f t="shared" si="166"/>
        <v>0</v>
      </c>
      <c r="J2118" s="93"/>
      <c r="K2118" s="74"/>
      <c r="L2118" s="98"/>
    </row>
    <row r="2119" spans="1:12" x14ac:dyDescent="0.4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27"/>
      <c r="F2119" s="411"/>
      <c r="G2119" s="114"/>
      <c r="H2119" s="268"/>
      <c r="I2119" s="100">
        <f t="shared" si="166"/>
        <v>0</v>
      </c>
      <c r="J2119" s="93"/>
      <c r="K2119" s="74"/>
      <c r="L2119" s="98"/>
    </row>
    <row r="2120" spans="1:12" x14ac:dyDescent="0.4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27"/>
      <c r="F2120" s="411"/>
      <c r="G2120" s="114"/>
      <c r="H2120" s="268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 x14ac:dyDescent="0.4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27"/>
      <c r="F2121" s="411"/>
      <c r="G2121" s="114"/>
      <c r="H2121" s="268"/>
      <c r="I2121" s="100">
        <f t="shared" si="171"/>
        <v>0</v>
      </c>
      <c r="J2121" s="93"/>
      <c r="K2121" s="74"/>
      <c r="L2121" s="98"/>
    </row>
    <row r="2122" spans="1:12" x14ac:dyDescent="0.4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27"/>
      <c r="F2122" s="411"/>
      <c r="G2122" s="114"/>
      <c r="H2122" s="268"/>
      <c r="I2122" s="100">
        <f t="shared" si="171"/>
        <v>0</v>
      </c>
      <c r="J2122" s="93"/>
      <c r="K2122" s="74"/>
      <c r="L2122" s="98"/>
    </row>
    <row r="2123" spans="1:12" x14ac:dyDescent="0.4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27"/>
      <c r="F2123" s="411"/>
      <c r="G2123" s="114"/>
      <c r="H2123" s="268"/>
      <c r="I2123" s="100">
        <f t="shared" si="171"/>
        <v>0</v>
      </c>
      <c r="J2123" s="93"/>
      <c r="K2123" s="74"/>
      <c r="L2123" s="98"/>
    </row>
    <row r="2124" spans="1:12" x14ac:dyDescent="0.4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27"/>
      <c r="F2124" s="411"/>
      <c r="G2124" s="114"/>
      <c r="H2124" s="268"/>
      <c r="I2124" s="100">
        <f t="shared" si="171"/>
        <v>0</v>
      </c>
      <c r="J2124" s="93"/>
      <c r="K2124" s="74"/>
      <c r="L2124" s="98"/>
    </row>
    <row r="2125" spans="1:12" x14ac:dyDescent="0.4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27"/>
      <c r="F2125" s="411"/>
      <c r="G2125" s="114"/>
      <c r="H2125" s="268"/>
      <c r="I2125" s="100">
        <f t="shared" si="171"/>
        <v>0</v>
      </c>
      <c r="J2125" s="93"/>
      <c r="K2125" s="74"/>
      <c r="L2125" s="98"/>
    </row>
    <row r="2126" spans="1:12" x14ac:dyDescent="0.4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27"/>
      <c r="F2126" s="411"/>
      <c r="G2126" s="114"/>
      <c r="H2126" s="268"/>
      <c r="I2126" s="100">
        <f t="shared" si="171"/>
        <v>0</v>
      </c>
      <c r="J2126" s="93"/>
      <c r="K2126" s="74"/>
      <c r="L2126" s="98"/>
    </row>
    <row r="2127" spans="1:12" x14ac:dyDescent="0.4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27"/>
      <c r="F2127" s="411"/>
      <c r="G2127" s="114"/>
      <c r="H2127" s="268"/>
      <c r="I2127" s="100">
        <f t="shared" si="171"/>
        <v>0</v>
      </c>
      <c r="J2127" s="93"/>
      <c r="K2127" s="74"/>
      <c r="L2127" s="98"/>
    </row>
    <row r="2128" spans="1:12" x14ac:dyDescent="0.4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27"/>
      <c r="F2128" s="411"/>
      <c r="G2128" s="114"/>
      <c r="H2128" s="268"/>
      <c r="I2128" s="100">
        <f t="shared" si="171"/>
        <v>0</v>
      </c>
      <c r="J2128" s="93"/>
      <c r="K2128" s="74"/>
      <c r="L2128" s="98"/>
    </row>
    <row r="2129" spans="1:12" x14ac:dyDescent="0.4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27"/>
      <c r="F2129" s="411"/>
      <c r="G2129" s="114"/>
      <c r="H2129" s="268"/>
      <c r="I2129" s="100">
        <f t="shared" si="171"/>
        <v>0</v>
      </c>
      <c r="J2129" s="93"/>
      <c r="K2129" s="74"/>
      <c r="L2129" s="98"/>
    </row>
    <row r="2130" spans="1:12" x14ac:dyDescent="0.4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27"/>
      <c r="F2130" s="411"/>
      <c r="G2130" s="114"/>
      <c r="H2130" s="268"/>
      <c r="I2130" s="100">
        <f t="shared" si="171"/>
        <v>0</v>
      </c>
      <c r="J2130" s="93"/>
      <c r="K2130" s="74"/>
      <c r="L2130" s="98"/>
    </row>
    <row r="2131" spans="1:12" x14ac:dyDescent="0.4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27"/>
      <c r="F2131" s="411"/>
      <c r="G2131" s="114"/>
      <c r="H2131" s="268"/>
      <c r="I2131" s="100">
        <f t="shared" si="171"/>
        <v>0</v>
      </c>
      <c r="J2131" s="93"/>
      <c r="K2131" s="74"/>
      <c r="L2131" s="98"/>
    </row>
    <row r="2132" spans="1:12" x14ac:dyDescent="0.4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27"/>
      <c r="F2132" s="411"/>
      <c r="G2132" s="114"/>
      <c r="H2132" s="268"/>
      <c r="I2132" s="100">
        <f t="shared" si="171"/>
        <v>0</v>
      </c>
      <c r="J2132" s="93"/>
      <c r="K2132" s="74"/>
      <c r="L2132" s="98"/>
    </row>
    <row r="2133" spans="1:12" x14ac:dyDescent="0.4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27"/>
      <c r="F2133" s="411"/>
      <c r="G2133" s="114"/>
      <c r="H2133" s="268"/>
      <c r="I2133" s="100">
        <f t="shared" si="171"/>
        <v>0</v>
      </c>
      <c r="J2133" s="93"/>
      <c r="K2133" s="74"/>
      <c r="L2133" s="98"/>
    </row>
    <row r="2134" spans="1:12" x14ac:dyDescent="0.4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27"/>
      <c r="F2134" s="411"/>
      <c r="G2134" s="114"/>
      <c r="H2134" s="268"/>
      <c r="I2134" s="100">
        <f t="shared" si="171"/>
        <v>0</v>
      </c>
      <c r="J2134" s="93"/>
      <c r="K2134" s="74"/>
      <c r="L2134" s="98"/>
    </row>
    <row r="2135" spans="1:12" x14ac:dyDescent="0.4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27"/>
      <c r="F2135" s="411"/>
      <c r="G2135" s="114"/>
      <c r="H2135" s="268"/>
      <c r="I2135" s="100">
        <f t="shared" si="171"/>
        <v>0</v>
      </c>
      <c r="J2135" s="93"/>
      <c r="K2135" s="74"/>
      <c r="L2135" s="98"/>
    </row>
    <row r="2136" spans="1:12" x14ac:dyDescent="0.4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27"/>
      <c r="F2136" s="411"/>
      <c r="G2136" s="114"/>
      <c r="H2136" s="268"/>
      <c r="I2136" s="100">
        <f t="shared" si="171"/>
        <v>0</v>
      </c>
      <c r="J2136" s="93"/>
      <c r="K2136" s="74"/>
      <c r="L2136" s="98"/>
    </row>
    <row r="2137" spans="1:12" x14ac:dyDescent="0.4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27"/>
      <c r="F2137" s="411"/>
      <c r="G2137" s="114"/>
      <c r="H2137" s="268"/>
      <c r="I2137" s="100">
        <f t="shared" si="171"/>
        <v>0</v>
      </c>
      <c r="J2137" s="93"/>
      <c r="K2137" s="74"/>
      <c r="L2137" s="98"/>
    </row>
    <row r="2138" spans="1:12" x14ac:dyDescent="0.4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27"/>
      <c r="F2138" s="411"/>
      <c r="G2138" s="114"/>
      <c r="H2138" s="268"/>
      <c r="I2138" s="100">
        <f t="shared" si="171"/>
        <v>0</v>
      </c>
      <c r="J2138" s="93"/>
      <c r="K2138" s="74"/>
      <c r="L2138" s="98"/>
    </row>
    <row r="2139" spans="1:12" x14ac:dyDescent="0.4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27"/>
      <c r="F2139" s="411"/>
      <c r="G2139" s="114"/>
      <c r="H2139" s="268"/>
      <c r="I2139" s="100">
        <f t="shared" si="171"/>
        <v>0</v>
      </c>
      <c r="J2139" s="93"/>
      <c r="K2139" s="74"/>
      <c r="L2139" s="98"/>
    </row>
    <row r="2140" spans="1:12" x14ac:dyDescent="0.4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27"/>
      <c r="F2140" s="411"/>
      <c r="G2140" s="114"/>
      <c r="H2140" s="268"/>
      <c r="I2140" s="100">
        <f t="shared" si="171"/>
        <v>0</v>
      </c>
      <c r="J2140" s="93"/>
      <c r="K2140" s="74"/>
      <c r="L2140" s="98"/>
    </row>
    <row r="2141" spans="1:12" x14ac:dyDescent="0.4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27"/>
      <c r="F2141" s="411"/>
      <c r="G2141" s="114"/>
      <c r="H2141" s="268"/>
      <c r="I2141" s="100">
        <f t="shared" si="171"/>
        <v>0</v>
      </c>
      <c r="J2141" s="93"/>
      <c r="K2141" s="74"/>
      <c r="L2141" s="98"/>
    </row>
    <row r="2142" spans="1:12" x14ac:dyDescent="0.4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27"/>
      <c r="F2142" s="411"/>
      <c r="G2142" s="114"/>
      <c r="H2142" s="268"/>
      <c r="I2142" s="100">
        <f t="shared" si="171"/>
        <v>0</v>
      </c>
      <c r="J2142" s="93"/>
      <c r="K2142" s="74"/>
      <c r="L2142" s="98"/>
    </row>
    <row r="2143" spans="1:12" x14ac:dyDescent="0.4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27"/>
      <c r="F2143" s="411"/>
      <c r="G2143" s="114"/>
      <c r="H2143" s="268"/>
      <c r="I2143" s="100">
        <f t="shared" si="171"/>
        <v>0</v>
      </c>
      <c r="J2143" s="93"/>
      <c r="K2143" s="74"/>
      <c r="L2143" s="98"/>
    </row>
    <row r="2144" spans="1:12" x14ac:dyDescent="0.4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27"/>
      <c r="F2144" s="411"/>
      <c r="G2144" s="114"/>
      <c r="H2144" s="268"/>
      <c r="I2144" s="100">
        <f t="shared" si="171"/>
        <v>0</v>
      </c>
      <c r="J2144" s="93"/>
      <c r="K2144" s="74"/>
      <c r="L2144" s="98"/>
    </row>
    <row r="2145" spans="1:12" x14ac:dyDescent="0.4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27"/>
      <c r="F2145" s="411"/>
      <c r="G2145" s="114"/>
      <c r="H2145" s="268"/>
      <c r="I2145" s="100">
        <f t="shared" si="171"/>
        <v>0</v>
      </c>
      <c r="J2145" s="93"/>
      <c r="K2145" s="74"/>
      <c r="L2145" s="98"/>
    </row>
    <row r="2146" spans="1:12" x14ac:dyDescent="0.4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27"/>
      <c r="F2146" s="411"/>
      <c r="G2146" s="114"/>
      <c r="H2146" s="268"/>
      <c r="I2146" s="100">
        <f t="shared" si="171"/>
        <v>0</v>
      </c>
      <c r="J2146" s="93"/>
      <c r="K2146" s="74"/>
      <c r="L2146" s="98"/>
    </row>
    <row r="2147" spans="1:12" x14ac:dyDescent="0.4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27"/>
      <c r="F2147" s="411"/>
      <c r="G2147" s="114"/>
      <c r="H2147" s="268"/>
      <c r="I2147" s="100">
        <f t="shared" si="171"/>
        <v>0</v>
      </c>
      <c r="J2147" s="93"/>
      <c r="K2147" s="74"/>
      <c r="L2147" s="98"/>
    </row>
    <row r="2148" spans="1:12" x14ac:dyDescent="0.4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27"/>
      <c r="F2148" s="411"/>
      <c r="G2148" s="114"/>
      <c r="H2148" s="268"/>
      <c r="I2148" s="100">
        <f t="shared" si="171"/>
        <v>0</v>
      </c>
      <c r="J2148" s="93"/>
      <c r="K2148" s="74"/>
      <c r="L2148" s="98"/>
    </row>
    <row r="2149" spans="1:12" x14ac:dyDescent="0.4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27"/>
      <c r="F2149" s="411"/>
      <c r="G2149" s="114"/>
      <c r="H2149" s="268"/>
      <c r="I2149" s="100">
        <f t="shared" si="171"/>
        <v>0</v>
      </c>
      <c r="J2149" s="93"/>
      <c r="K2149" s="74"/>
      <c r="L2149" s="98"/>
    </row>
    <row r="2150" spans="1:12" x14ac:dyDescent="0.4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27"/>
      <c r="F2150" s="411"/>
      <c r="G2150" s="114"/>
      <c r="H2150" s="268"/>
      <c r="I2150" s="100">
        <f t="shared" si="171"/>
        <v>0</v>
      </c>
      <c r="J2150" s="93"/>
      <c r="K2150" s="74"/>
      <c r="L2150" s="98"/>
    </row>
    <row r="2151" spans="1:12" x14ac:dyDescent="0.4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27"/>
      <c r="F2151" s="411"/>
      <c r="G2151" s="114"/>
      <c r="H2151" s="268"/>
      <c r="I2151" s="100">
        <f t="shared" si="171"/>
        <v>0</v>
      </c>
      <c r="J2151" s="93"/>
      <c r="K2151" s="74"/>
      <c r="L2151" s="98"/>
    </row>
    <row r="2152" spans="1:12" x14ac:dyDescent="0.4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27"/>
      <c r="F2152" s="411"/>
      <c r="G2152" s="114"/>
      <c r="H2152" s="268"/>
      <c r="I2152" s="100">
        <f t="shared" si="171"/>
        <v>0</v>
      </c>
      <c r="J2152" s="93"/>
      <c r="K2152" s="74"/>
      <c r="L2152" s="98"/>
    </row>
    <row r="2153" spans="1:12" x14ac:dyDescent="0.4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27"/>
      <c r="F2153" s="411"/>
      <c r="G2153" s="114"/>
      <c r="H2153" s="268"/>
      <c r="I2153" s="100">
        <f t="shared" si="171"/>
        <v>0</v>
      </c>
      <c r="J2153" s="93"/>
      <c r="K2153" s="74"/>
      <c r="L2153" s="98"/>
    </row>
    <row r="2154" spans="1:12" x14ac:dyDescent="0.4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27"/>
      <c r="F2154" s="411"/>
      <c r="G2154" s="114"/>
      <c r="H2154" s="268"/>
      <c r="I2154" s="100">
        <f t="shared" si="171"/>
        <v>0</v>
      </c>
      <c r="J2154" s="93"/>
      <c r="K2154" s="74"/>
      <c r="L2154" s="98"/>
    </row>
    <row r="2155" spans="1:12" x14ac:dyDescent="0.4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27"/>
      <c r="F2155" s="411"/>
      <c r="G2155" s="114"/>
      <c r="H2155" s="268"/>
      <c r="I2155" s="100">
        <f t="shared" si="171"/>
        <v>0</v>
      </c>
      <c r="J2155" s="93"/>
      <c r="K2155" s="74"/>
      <c r="L2155" s="98"/>
    </row>
    <row r="2156" spans="1:12" x14ac:dyDescent="0.4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27"/>
      <c r="F2156" s="411"/>
      <c r="G2156" s="114"/>
      <c r="H2156" s="268"/>
      <c r="I2156" s="100">
        <f t="shared" si="171"/>
        <v>0</v>
      </c>
      <c r="J2156" s="93"/>
      <c r="K2156" s="74"/>
      <c r="L2156" s="98"/>
    </row>
    <row r="2157" spans="1:12" x14ac:dyDescent="0.4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27"/>
      <c r="F2157" s="411"/>
      <c r="G2157" s="114"/>
      <c r="H2157" s="268"/>
      <c r="I2157" s="100">
        <f t="shared" si="171"/>
        <v>0</v>
      </c>
      <c r="J2157" s="93"/>
      <c r="K2157" s="74"/>
      <c r="L2157" s="98"/>
    </row>
    <row r="2158" spans="1:12" x14ac:dyDescent="0.4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27"/>
      <c r="F2158" s="411"/>
      <c r="G2158" s="114"/>
      <c r="H2158" s="268"/>
      <c r="I2158" s="100">
        <f t="shared" si="171"/>
        <v>0</v>
      </c>
      <c r="J2158" s="93"/>
      <c r="K2158" s="74"/>
      <c r="L2158" s="98"/>
    </row>
    <row r="2159" spans="1:12" x14ac:dyDescent="0.4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27"/>
      <c r="F2159" s="411"/>
      <c r="G2159" s="114"/>
      <c r="H2159" s="268"/>
      <c r="I2159" s="100">
        <f t="shared" si="171"/>
        <v>0</v>
      </c>
      <c r="J2159" s="93"/>
      <c r="K2159" s="74"/>
      <c r="L2159" s="98"/>
    </row>
    <row r="2160" spans="1:12" x14ac:dyDescent="0.4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27"/>
      <c r="F2160" s="411"/>
      <c r="G2160" s="114"/>
      <c r="H2160" s="268"/>
      <c r="I2160" s="100">
        <f t="shared" si="171"/>
        <v>0</v>
      </c>
      <c r="J2160" s="93"/>
      <c r="K2160" s="74"/>
      <c r="L2160" s="98"/>
    </row>
    <row r="2161" spans="1:12" x14ac:dyDescent="0.4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27"/>
      <c r="F2161" s="411"/>
      <c r="G2161" s="114"/>
      <c r="H2161" s="268"/>
      <c r="I2161" s="100">
        <f t="shared" si="171"/>
        <v>0</v>
      </c>
      <c r="J2161" s="93"/>
      <c r="K2161" s="74"/>
      <c r="L2161" s="98"/>
    </row>
    <row r="2162" spans="1:12" x14ac:dyDescent="0.4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27"/>
      <c r="F2162" s="411"/>
      <c r="G2162" s="114"/>
      <c r="H2162" s="268"/>
      <c r="I2162" s="100">
        <f t="shared" si="171"/>
        <v>0</v>
      </c>
      <c r="J2162" s="93"/>
      <c r="K2162" s="74"/>
      <c r="L2162" s="98"/>
    </row>
    <row r="2163" spans="1:12" x14ac:dyDescent="0.4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27"/>
      <c r="F2163" s="411"/>
      <c r="G2163" s="114"/>
      <c r="H2163" s="268"/>
      <c r="I2163" s="100">
        <f t="shared" si="171"/>
        <v>0</v>
      </c>
      <c r="J2163" s="93"/>
      <c r="K2163" s="74"/>
      <c r="L2163" s="98"/>
    </row>
    <row r="2164" spans="1:12" x14ac:dyDescent="0.4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27"/>
      <c r="F2164" s="411"/>
      <c r="G2164" s="114"/>
      <c r="H2164" s="268"/>
      <c r="I2164" s="100">
        <f t="shared" si="171"/>
        <v>0</v>
      </c>
      <c r="J2164" s="93"/>
      <c r="K2164" s="74"/>
      <c r="L2164" s="98"/>
    </row>
    <row r="2165" spans="1:12" x14ac:dyDescent="0.4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27"/>
      <c r="F2165" s="411"/>
      <c r="G2165" s="114"/>
      <c r="H2165" s="268"/>
      <c r="I2165" s="100">
        <f t="shared" si="171"/>
        <v>0</v>
      </c>
      <c r="J2165" s="93"/>
      <c r="K2165" s="74"/>
      <c r="L2165" s="98"/>
    </row>
    <row r="2166" spans="1:12" x14ac:dyDescent="0.4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27"/>
      <c r="F2166" s="411"/>
      <c r="G2166" s="114"/>
      <c r="H2166" s="268"/>
      <c r="I2166" s="100">
        <f t="shared" si="171"/>
        <v>0</v>
      </c>
      <c r="J2166" s="93"/>
      <c r="K2166" s="74"/>
      <c r="L2166" s="98"/>
    </row>
    <row r="2167" spans="1:12" x14ac:dyDescent="0.4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27"/>
      <c r="F2167" s="411"/>
      <c r="G2167" s="114"/>
      <c r="H2167" s="268"/>
      <c r="I2167" s="100">
        <f t="shared" si="171"/>
        <v>0</v>
      </c>
      <c r="J2167" s="93"/>
      <c r="K2167" s="74"/>
      <c r="L2167" s="98"/>
    </row>
    <row r="2168" spans="1:12" x14ac:dyDescent="0.4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27"/>
      <c r="F2168" s="411"/>
      <c r="G2168" s="114"/>
      <c r="H2168" s="268"/>
      <c r="I2168" s="100">
        <f t="shared" si="171"/>
        <v>0</v>
      </c>
      <c r="J2168" s="93"/>
      <c r="K2168" s="74"/>
      <c r="L2168" s="98"/>
    </row>
    <row r="2169" spans="1:12" x14ac:dyDescent="0.4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27"/>
      <c r="F2169" s="411"/>
      <c r="G2169" s="114"/>
      <c r="H2169" s="268"/>
      <c r="I2169" s="100">
        <f t="shared" si="171"/>
        <v>0</v>
      </c>
      <c r="J2169" s="93"/>
      <c r="K2169" s="74"/>
      <c r="L2169" s="98"/>
    </row>
    <row r="2170" spans="1:12" x14ac:dyDescent="0.4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27"/>
      <c r="F2170" s="411"/>
      <c r="G2170" s="114"/>
      <c r="H2170" s="268"/>
      <c r="I2170" s="100">
        <f t="shared" si="171"/>
        <v>0</v>
      </c>
      <c r="J2170" s="93"/>
      <c r="K2170" s="74"/>
      <c r="L2170" s="98"/>
    </row>
    <row r="2171" spans="1:12" x14ac:dyDescent="0.4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27"/>
      <c r="F2171" s="411"/>
      <c r="G2171" s="114"/>
      <c r="H2171" s="268"/>
      <c r="I2171" s="100">
        <f t="shared" si="171"/>
        <v>0</v>
      </c>
      <c r="J2171" s="93"/>
      <c r="K2171" s="74"/>
      <c r="L2171" s="98"/>
    </row>
    <row r="2172" spans="1:12" x14ac:dyDescent="0.4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27"/>
      <c r="F2172" s="411"/>
      <c r="G2172" s="114"/>
      <c r="H2172" s="268"/>
      <c r="I2172" s="100">
        <f t="shared" si="171"/>
        <v>0</v>
      </c>
      <c r="J2172" s="93"/>
      <c r="K2172" s="74"/>
      <c r="L2172" s="98"/>
    </row>
    <row r="2173" spans="1:12" x14ac:dyDescent="0.4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27"/>
      <c r="F2173" s="411"/>
      <c r="G2173" s="114"/>
      <c r="H2173" s="268"/>
      <c r="I2173" s="100">
        <f t="shared" si="171"/>
        <v>0</v>
      </c>
      <c r="J2173" s="93"/>
      <c r="K2173" s="74"/>
      <c r="L2173" s="98"/>
    </row>
    <row r="2174" spans="1:12" x14ac:dyDescent="0.4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27"/>
      <c r="F2174" s="411"/>
      <c r="G2174" s="114"/>
      <c r="H2174" s="268"/>
      <c r="I2174" s="100">
        <f t="shared" si="171"/>
        <v>0</v>
      </c>
      <c r="J2174" s="93"/>
      <c r="K2174" s="74"/>
      <c r="L2174" s="98"/>
    </row>
    <row r="2175" spans="1:12" x14ac:dyDescent="0.4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27"/>
      <c r="F2175" s="411"/>
      <c r="G2175" s="114"/>
      <c r="H2175" s="268"/>
      <c r="I2175" s="100">
        <f t="shared" si="171"/>
        <v>0</v>
      </c>
      <c r="J2175" s="93"/>
      <c r="K2175" s="74"/>
      <c r="L2175" s="98"/>
    </row>
    <row r="2176" spans="1:12" x14ac:dyDescent="0.4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27"/>
      <c r="F2176" s="411"/>
      <c r="G2176" s="114"/>
      <c r="H2176" s="268"/>
      <c r="I2176" s="100">
        <f t="shared" si="171"/>
        <v>0</v>
      </c>
      <c r="J2176" s="93"/>
      <c r="K2176" s="74"/>
      <c r="L2176" s="98"/>
    </row>
    <row r="2177" spans="1:12" x14ac:dyDescent="0.4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27"/>
      <c r="F2177" s="411"/>
      <c r="G2177" s="114"/>
      <c r="H2177" s="268"/>
      <c r="I2177" s="100">
        <f t="shared" si="171"/>
        <v>0</v>
      </c>
      <c r="J2177" s="93"/>
      <c r="K2177" s="74"/>
      <c r="L2177" s="98"/>
    </row>
    <row r="2178" spans="1:12" x14ac:dyDescent="0.4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27"/>
      <c r="F2178" s="411"/>
      <c r="G2178" s="114"/>
      <c r="H2178" s="268"/>
      <c r="I2178" s="100">
        <f t="shared" si="171"/>
        <v>0</v>
      </c>
      <c r="J2178" s="93"/>
      <c r="K2178" s="74"/>
      <c r="L2178" s="98"/>
    </row>
    <row r="2179" spans="1:12" x14ac:dyDescent="0.4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27"/>
      <c r="F2179" s="411"/>
      <c r="G2179" s="114"/>
      <c r="H2179" s="268"/>
      <c r="I2179" s="100">
        <f t="shared" si="171"/>
        <v>0</v>
      </c>
      <c r="J2179" s="93"/>
      <c r="K2179" s="74"/>
      <c r="L2179" s="98"/>
    </row>
    <row r="2180" spans="1:12" x14ac:dyDescent="0.4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27"/>
      <c r="F2180" s="411"/>
      <c r="G2180" s="114"/>
      <c r="H2180" s="268"/>
      <c r="I2180" s="100">
        <f t="shared" si="171"/>
        <v>0</v>
      </c>
      <c r="J2180" s="93"/>
      <c r="K2180" s="74"/>
      <c r="L2180" s="98"/>
    </row>
    <row r="2181" spans="1:12" x14ac:dyDescent="0.4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27"/>
      <c r="F2181" s="411"/>
      <c r="G2181" s="114"/>
      <c r="H2181" s="268"/>
      <c r="I2181" s="100">
        <f t="shared" si="171"/>
        <v>0</v>
      </c>
      <c r="J2181" s="93"/>
      <c r="K2181" s="74"/>
      <c r="L2181" s="98"/>
    </row>
    <row r="2182" spans="1:12" x14ac:dyDescent="0.4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27"/>
      <c r="F2182" s="411"/>
      <c r="G2182" s="114"/>
      <c r="H2182" s="268"/>
      <c r="I2182" s="100">
        <f t="shared" si="171"/>
        <v>0</v>
      </c>
      <c r="J2182" s="93"/>
      <c r="K2182" s="74"/>
      <c r="L2182" s="98"/>
    </row>
    <row r="2183" spans="1:12" x14ac:dyDescent="0.4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27"/>
      <c r="F2183" s="411"/>
      <c r="G2183" s="114"/>
      <c r="H2183" s="268"/>
      <c r="I2183" s="100">
        <f t="shared" si="171"/>
        <v>0</v>
      </c>
      <c r="J2183" s="93"/>
      <c r="K2183" s="74"/>
      <c r="L2183" s="98"/>
    </row>
    <row r="2184" spans="1:12" x14ac:dyDescent="0.4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27"/>
      <c r="F2184" s="411"/>
      <c r="G2184" s="114"/>
      <c r="H2184" s="268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 x14ac:dyDescent="0.4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27"/>
      <c r="F2185" s="411"/>
      <c r="G2185" s="114"/>
      <c r="H2185" s="268"/>
      <c r="I2185" s="100">
        <f t="shared" si="176"/>
        <v>0</v>
      </c>
      <c r="J2185" s="93"/>
      <c r="K2185" s="74"/>
      <c r="L2185" s="98"/>
    </row>
    <row r="2186" spans="1:12" x14ac:dyDescent="0.4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27"/>
      <c r="F2186" s="411"/>
      <c r="G2186" s="114"/>
      <c r="H2186" s="268"/>
      <c r="I2186" s="100">
        <f t="shared" si="176"/>
        <v>0</v>
      </c>
      <c r="J2186" s="93"/>
      <c r="K2186" s="74"/>
      <c r="L2186" s="98"/>
    </row>
    <row r="2187" spans="1:12" x14ac:dyDescent="0.4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27"/>
      <c r="F2187" s="411"/>
      <c r="G2187" s="114"/>
      <c r="H2187" s="268"/>
      <c r="I2187" s="100">
        <f t="shared" si="176"/>
        <v>0</v>
      </c>
      <c r="J2187" s="93"/>
      <c r="K2187" s="74"/>
      <c r="L2187" s="98"/>
    </row>
    <row r="2188" spans="1:12" x14ac:dyDescent="0.4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27"/>
      <c r="F2188" s="411"/>
      <c r="G2188" s="114"/>
      <c r="H2188" s="268"/>
      <c r="I2188" s="100">
        <f t="shared" si="176"/>
        <v>0</v>
      </c>
      <c r="J2188" s="93"/>
      <c r="K2188" s="74"/>
      <c r="L2188" s="98"/>
    </row>
    <row r="2189" spans="1:12" x14ac:dyDescent="0.4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27"/>
      <c r="F2189" s="411"/>
      <c r="G2189" s="114"/>
      <c r="H2189" s="268"/>
      <c r="I2189" s="100">
        <f t="shared" si="176"/>
        <v>0</v>
      </c>
      <c r="J2189" s="93"/>
      <c r="K2189" s="74"/>
      <c r="L2189" s="98"/>
    </row>
    <row r="2190" spans="1:12" x14ac:dyDescent="0.4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27"/>
      <c r="F2190" s="411"/>
      <c r="G2190" s="114"/>
      <c r="H2190" s="268"/>
      <c r="I2190" s="100">
        <f t="shared" si="176"/>
        <v>0</v>
      </c>
      <c r="J2190" s="93"/>
      <c r="K2190" s="74"/>
      <c r="L2190" s="98"/>
    </row>
    <row r="2191" spans="1:12" x14ac:dyDescent="0.4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27"/>
      <c r="F2191" s="411"/>
      <c r="G2191" s="114"/>
      <c r="H2191" s="268"/>
      <c r="I2191" s="100">
        <f t="shared" si="176"/>
        <v>0</v>
      </c>
      <c r="J2191" s="93"/>
      <c r="K2191" s="74"/>
      <c r="L2191" s="98"/>
    </row>
    <row r="2192" spans="1:12" x14ac:dyDescent="0.4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27"/>
      <c r="F2192" s="411"/>
      <c r="G2192" s="114"/>
      <c r="H2192" s="268"/>
      <c r="I2192" s="100">
        <f t="shared" si="176"/>
        <v>0</v>
      </c>
      <c r="J2192" s="93"/>
      <c r="K2192" s="74"/>
      <c r="L2192" s="98"/>
    </row>
    <row r="2193" spans="1:12" x14ac:dyDescent="0.4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27"/>
      <c r="F2193" s="411"/>
      <c r="G2193" s="114"/>
      <c r="H2193" s="268"/>
      <c r="I2193" s="100">
        <f t="shared" si="176"/>
        <v>0</v>
      </c>
      <c r="J2193" s="93"/>
      <c r="K2193" s="74"/>
      <c r="L2193" s="98"/>
    </row>
    <row r="2194" spans="1:12" x14ac:dyDescent="0.4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27"/>
      <c r="F2194" s="411"/>
      <c r="G2194" s="114"/>
      <c r="H2194" s="268"/>
      <c r="I2194" s="100">
        <f t="shared" si="176"/>
        <v>0</v>
      </c>
      <c r="J2194" s="93"/>
      <c r="K2194" s="74"/>
      <c r="L2194" s="98"/>
    </row>
    <row r="2195" spans="1:12" x14ac:dyDescent="0.4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27"/>
      <c r="F2195" s="411"/>
      <c r="G2195" s="114"/>
      <c r="H2195" s="268"/>
      <c r="I2195" s="100">
        <f t="shared" si="176"/>
        <v>0</v>
      </c>
      <c r="J2195" s="93"/>
      <c r="K2195" s="74"/>
      <c r="L2195" s="98"/>
    </row>
    <row r="2196" spans="1:12" x14ac:dyDescent="0.4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27"/>
      <c r="F2196" s="411"/>
      <c r="G2196" s="114"/>
      <c r="H2196" s="268"/>
      <c r="I2196" s="100">
        <f t="shared" si="176"/>
        <v>0</v>
      </c>
      <c r="J2196" s="93"/>
      <c r="K2196" s="74"/>
      <c r="L2196" s="98"/>
    </row>
    <row r="2197" spans="1:12" x14ac:dyDescent="0.4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27"/>
      <c r="F2197" s="411"/>
      <c r="G2197" s="114"/>
      <c r="H2197" s="268"/>
      <c r="I2197" s="100">
        <f t="shared" si="176"/>
        <v>0</v>
      </c>
      <c r="J2197" s="93"/>
      <c r="K2197" s="74"/>
      <c r="L2197" s="98"/>
    </row>
    <row r="2198" spans="1:12" x14ac:dyDescent="0.4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27"/>
      <c r="F2198" s="411"/>
      <c r="G2198" s="114"/>
      <c r="H2198" s="268"/>
      <c r="I2198" s="100">
        <f t="shared" si="176"/>
        <v>0</v>
      </c>
      <c r="J2198" s="93"/>
      <c r="K2198" s="74"/>
      <c r="L2198" s="98"/>
    </row>
    <row r="2199" spans="1:12" x14ac:dyDescent="0.4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27"/>
      <c r="F2199" s="411"/>
      <c r="G2199" s="114"/>
      <c r="H2199" s="268"/>
      <c r="I2199" s="100">
        <f t="shared" si="176"/>
        <v>0</v>
      </c>
      <c r="J2199" s="93"/>
      <c r="K2199" s="74"/>
      <c r="L2199" s="98"/>
    </row>
    <row r="2200" spans="1:12" x14ac:dyDescent="0.4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27"/>
      <c r="F2200" s="411"/>
      <c r="G2200" s="114"/>
      <c r="H2200" s="268"/>
      <c r="I2200" s="100">
        <f t="shared" si="176"/>
        <v>0</v>
      </c>
      <c r="J2200" s="93"/>
      <c r="K2200" s="74"/>
      <c r="L2200" s="98"/>
    </row>
    <row r="2201" spans="1:12" x14ac:dyDescent="0.4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27"/>
      <c r="F2201" s="411"/>
      <c r="G2201" s="114"/>
      <c r="H2201" s="268"/>
      <c r="I2201" s="100">
        <f t="shared" si="176"/>
        <v>0</v>
      </c>
      <c r="J2201" s="93"/>
      <c r="K2201" s="74"/>
      <c r="L2201" s="98"/>
    </row>
    <row r="2202" spans="1:12" x14ac:dyDescent="0.4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27"/>
      <c r="F2202" s="411"/>
      <c r="G2202" s="114"/>
      <c r="H2202" s="268"/>
      <c r="I2202" s="100">
        <f t="shared" si="176"/>
        <v>0</v>
      </c>
      <c r="J2202" s="93"/>
      <c r="K2202" s="74"/>
      <c r="L2202" s="98"/>
    </row>
    <row r="2203" spans="1:12" x14ac:dyDescent="0.4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27"/>
      <c r="F2203" s="411"/>
      <c r="G2203" s="114"/>
      <c r="H2203" s="268"/>
      <c r="I2203" s="100">
        <f t="shared" si="176"/>
        <v>0</v>
      </c>
      <c r="J2203" s="93"/>
      <c r="K2203" s="74"/>
      <c r="L2203" s="98"/>
    </row>
    <row r="2204" spans="1:12" x14ac:dyDescent="0.4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27"/>
      <c r="F2204" s="411"/>
      <c r="G2204" s="114"/>
      <c r="H2204" s="268"/>
      <c r="I2204" s="100">
        <f t="shared" si="176"/>
        <v>0</v>
      </c>
      <c r="J2204" s="93"/>
      <c r="K2204" s="74"/>
      <c r="L2204" s="98"/>
    </row>
    <row r="2205" spans="1:12" x14ac:dyDescent="0.4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27"/>
      <c r="F2205" s="411"/>
      <c r="G2205" s="114"/>
      <c r="H2205" s="268"/>
      <c r="I2205" s="100">
        <f t="shared" si="176"/>
        <v>0</v>
      </c>
      <c r="J2205" s="93"/>
      <c r="K2205" s="74"/>
      <c r="L2205" s="98"/>
    </row>
    <row r="2206" spans="1:12" x14ac:dyDescent="0.4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27"/>
      <c r="F2206" s="411"/>
      <c r="G2206" s="114"/>
      <c r="H2206" s="268"/>
      <c r="I2206" s="100">
        <f t="shared" si="176"/>
        <v>0</v>
      </c>
      <c r="J2206" s="93"/>
      <c r="K2206" s="74"/>
      <c r="L2206" s="98"/>
    </row>
    <row r="2207" spans="1:12" x14ac:dyDescent="0.4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27"/>
      <c r="F2207" s="411"/>
      <c r="G2207" s="114"/>
      <c r="H2207" s="268"/>
      <c r="I2207" s="100">
        <f t="shared" si="176"/>
        <v>0</v>
      </c>
      <c r="J2207" s="93"/>
      <c r="K2207" s="74"/>
      <c r="L2207" s="98"/>
    </row>
    <row r="2208" spans="1:12" x14ac:dyDescent="0.4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27"/>
      <c r="F2208" s="411"/>
      <c r="G2208" s="114"/>
      <c r="H2208" s="268"/>
      <c r="I2208" s="100">
        <f t="shared" si="176"/>
        <v>0</v>
      </c>
      <c r="J2208" s="93"/>
      <c r="K2208" s="74"/>
      <c r="L2208" s="98"/>
    </row>
    <row r="2209" spans="1:12" x14ac:dyDescent="0.4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27"/>
      <c r="F2209" s="411"/>
      <c r="G2209" s="114"/>
      <c r="H2209" s="268"/>
      <c r="I2209" s="100">
        <f t="shared" si="176"/>
        <v>0</v>
      </c>
      <c r="J2209" s="93"/>
      <c r="K2209" s="74"/>
      <c r="L2209" s="98"/>
    </row>
    <row r="2210" spans="1:12" x14ac:dyDescent="0.4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27"/>
      <c r="F2210" s="411"/>
      <c r="G2210" s="114"/>
      <c r="H2210" s="268"/>
      <c r="I2210" s="100">
        <f t="shared" si="176"/>
        <v>0</v>
      </c>
      <c r="J2210" s="93"/>
      <c r="K2210" s="74"/>
      <c r="L2210" s="98"/>
    </row>
    <row r="2211" spans="1:12" x14ac:dyDescent="0.4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27"/>
      <c r="F2211" s="411"/>
      <c r="G2211" s="114"/>
      <c r="H2211" s="268"/>
      <c r="I2211" s="100">
        <f t="shared" si="176"/>
        <v>0</v>
      </c>
      <c r="J2211" s="93"/>
      <c r="K2211" s="74"/>
      <c r="L2211" s="98"/>
    </row>
    <row r="2212" spans="1:12" x14ac:dyDescent="0.4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27"/>
      <c r="F2212" s="411"/>
      <c r="G2212" s="114"/>
      <c r="H2212" s="268"/>
      <c r="I2212" s="100">
        <f t="shared" si="176"/>
        <v>0</v>
      </c>
      <c r="J2212" s="93"/>
      <c r="K2212" s="74"/>
      <c r="L2212" s="98"/>
    </row>
    <row r="2213" spans="1:12" x14ac:dyDescent="0.4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27"/>
      <c r="F2213" s="411"/>
      <c r="G2213" s="114"/>
      <c r="H2213" s="268"/>
      <c r="I2213" s="100">
        <f t="shared" si="176"/>
        <v>0</v>
      </c>
      <c r="J2213" s="93"/>
      <c r="K2213" s="74"/>
      <c r="L2213" s="98"/>
    </row>
    <row r="2214" spans="1:12" x14ac:dyDescent="0.4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27"/>
      <c r="F2214" s="411"/>
      <c r="G2214" s="114"/>
      <c r="H2214" s="268"/>
      <c r="I2214" s="100">
        <f t="shared" si="176"/>
        <v>0</v>
      </c>
      <c r="J2214" s="93"/>
      <c r="K2214" s="74"/>
      <c r="L2214" s="98"/>
    </row>
    <row r="2215" spans="1:12" x14ac:dyDescent="0.4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27"/>
      <c r="F2215" s="411"/>
      <c r="G2215" s="114"/>
      <c r="H2215" s="268"/>
      <c r="I2215" s="100">
        <f t="shared" si="176"/>
        <v>0</v>
      </c>
      <c r="J2215" s="93"/>
      <c r="K2215" s="74"/>
      <c r="L2215" s="98"/>
    </row>
    <row r="2216" spans="1:12" x14ac:dyDescent="0.4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27"/>
      <c r="F2216" s="411"/>
      <c r="G2216" s="114"/>
      <c r="H2216" s="268"/>
      <c r="I2216" s="100">
        <f t="shared" si="176"/>
        <v>0</v>
      </c>
      <c r="J2216" s="93"/>
      <c r="K2216" s="74"/>
      <c r="L2216" s="98"/>
    </row>
    <row r="2217" spans="1:12" x14ac:dyDescent="0.4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27"/>
      <c r="F2217" s="411"/>
      <c r="G2217" s="114"/>
      <c r="H2217" s="268"/>
      <c r="I2217" s="100">
        <f t="shared" si="176"/>
        <v>0</v>
      </c>
      <c r="J2217" s="93"/>
      <c r="K2217" s="74"/>
      <c r="L2217" s="98"/>
    </row>
    <row r="2218" spans="1:12" x14ac:dyDescent="0.4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27"/>
      <c r="F2218" s="411"/>
      <c r="G2218" s="114"/>
      <c r="H2218" s="268"/>
      <c r="I2218" s="100">
        <f t="shared" si="176"/>
        <v>0</v>
      </c>
      <c r="J2218" s="93"/>
      <c r="K2218" s="74"/>
      <c r="L2218" s="98"/>
    </row>
    <row r="2219" spans="1:12" x14ac:dyDescent="0.4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27"/>
      <c r="F2219" s="411"/>
      <c r="G2219" s="114"/>
      <c r="H2219" s="268"/>
      <c r="I2219" s="100">
        <f t="shared" si="176"/>
        <v>0</v>
      </c>
      <c r="J2219" s="93"/>
      <c r="K2219" s="74"/>
      <c r="L2219" s="98"/>
    </row>
    <row r="2220" spans="1:12" x14ac:dyDescent="0.4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27"/>
      <c r="F2220" s="411"/>
      <c r="G2220" s="114"/>
      <c r="H2220" s="268"/>
      <c r="I2220" s="100">
        <f t="shared" si="176"/>
        <v>0</v>
      </c>
      <c r="J2220" s="93"/>
      <c r="K2220" s="74"/>
      <c r="L2220" s="98"/>
    </row>
    <row r="2221" spans="1:12" x14ac:dyDescent="0.4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27"/>
      <c r="F2221" s="411"/>
      <c r="G2221" s="114"/>
      <c r="H2221" s="268"/>
      <c r="I2221" s="100">
        <f t="shared" si="176"/>
        <v>0</v>
      </c>
      <c r="J2221" s="93"/>
      <c r="K2221" s="74"/>
      <c r="L2221" s="98"/>
    </row>
    <row r="2222" spans="1:12" x14ac:dyDescent="0.4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27"/>
      <c r="F2222" s="411"/>
      <c r="G2222" s="114"/>
      <c r="H2222" s="268"/>
      <c r="I2222" s="100">
        <f t="shared" si="176"/>
        <v>0</v>
      </c>
      <c r="J2222" s="93"/>
      <c r="K2222" s="74"/>
      <c r="L2222" s="98"/>
    </row>
    <row r="2223" spans="1:12" x14ac:dyDescent="0.4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27"/>
      <c r="F2223" s="411"/>
      <c r="G2223" s="114"/>
      <c r="H2223" s="268"/>
      <c r="I2223" s="100">
        <f t="shared" si="176"/>
        <v>0</v>
      </c>
      <c r="J2223" s="93"/>
      <c r="K2223" s="74"/>
      <c r="L2223" s="98"/>
    </row>
    <row r="2224" spans="1:12" x14ac:dyDescent="0.4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27"/>
      <c r="F2224" s="411"/>
      <c r="G2224" s="114"/>
      <c r="H2224" s="268"/>
      <c r="I2224" s="100">
        <f t="shared" si="176"/>
        <v>0</v>
      </c>
      <c r="J2224" s="93"/>
      <c r="K2224" s="74"/>
      <c r="L2224" s="98"/>
    </row>
    <row r="2225" spans="1:12" x14ac:dyDescent="0.4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27"/>
      <c r="F2225" s="411"/>
      <c r="G2225" s="114"/>
      <c r="H2225" s="268"/>
      <c r="I2225" s="100">
        <f t="shared" si="176"/>
        <v>0</v>
      </c>
      <c r="J2225" s="93"/>
      <c r="K2225" s="74"/>
      <c r="L2225" s="98"/>
    </row>
    <row r="2226" spans="1:12" x14ac:dyDescent="0.4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27"/>
      <c r="F2226" s="411"/>
      <c r="G2226" s="114"/>
      <c r="H2226" s="268"/>
      <c r="I2226" s="100">
        <f t="shared" si="176"/>
        <v>0</v>
      </c>
      <c r="J2226" s="93"/>
      <c r="K2226" s="74"/>
      <c r="L2226" s="98"/>
    </row>
    <row r="2227" spans="1:12" x14ac:dyDescent="0.4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27"/>
      <c r="F2227" s="411"/>
      <c r="G2227" s="114"/>
      <c r="H2227" s="268"/>
      <c r="I2227" s="100">
        <f t="shared" si="176"/>
        <v>0</v>
      </c>
      <c r="J2227" s="93"/>
      <c r="K2227" s="74"/>
      <c r="L2227" s="98"/>
    </row>
    <row r="2228" spans="1:12" x14ac:dyDescent="0.4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27"/>
      <c r="F2228" s="411"/>
      <c r="G2228" s="114"/>
      <c r="H2228" s="268"/>
      <c r="I2228" s="100">
        <f t="shared" si="176"/>
        <v>0</v>
      </c>
      <c r="J2228" s="93"/>
      <c r="K2228" s="74"/>
      <c r="L2228" s="98"/>
    </row>
    <row r="2229" spans="1:12" x14ac:dyDescent="0.4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27"/>
      <c r="F2229" s="411"/>
      <c r="G2229" s="114"/>
      <c r="H2229" s="268"/>
      <c r="I2229" s="100">
        <f t="shared" si="176"/>
        <v>0</v>
      </c>
      <c r="J2229" s="93"/>
      <c r="K2229" s="74"/>
      <c r="L2229" s="98"/>
    </row>
    <row r="2230" spans="1:12" x14ac:dyDescent="0.4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27"/>
      <c r="F2230" s="411"/>
      <c r="G2230" s="114"/>
      <c r="H2230" s="268"/>
      <c r="I2230" s="100">
        <f t="shared" si="176"/>
        <v>0</v>
      </c>
      <c r="J2230" s="93"/>
      <c r="K2230" s="74"/>
      <c r="L2230" s="98"/>
    </row>
    <row r="2231" spans="1:12" x14ac:dyDescent="0.4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27"/>
      <c r="F2231" s="411"/>
      <c r="G2231" s="114"/>
      <c r="H2231" s="268"/>
      <c r="I2231" s="100">
        <f t="shared" si="176"/>
        <v>0</v>
      </c>
      <c r="J2231" s="93"/>
      <c r="K2231" s="74"/>
      <c r="L2231" s="98"/>
    </row>
    <row r="2232" spans="1:12" x14ac:dyDescent="0.4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27"/>
      <c r="F2232" s="411"/>
      <c r="G2232" s="114"/>
      <c r="H2232" s="268"/>
      <c r="I2232" s="100">
        <f t="shared" si="176"/>
        <v>0</v>
      </c>
      <c r="J2232" s="93"/>
      <c r="K2232" s="74"/>
      <c r="L2232" s="98"/>
    </row>
    <row r="2233" spans="1:12" x14ac:dyDescent="0.4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27"/>
      <c r="F2233" s="411"/>
      <c r="G2233" s="114"/>
      <c r="H2233" s="268"/>
      <c r="I2233" s="100">
        <f t="shared" si="176"/>
        <v>0</v>
      </c>
      <c r="J2233" s="93"/>
      <c r="K2233" s="74"/>
      <c r="L2233" s="98"/>
    </row>
    <row r="2234" spans="1:12" x14ac:dyDescent="0.4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27"/>
      <c r="F2234" s="411"/>
      <c r="G2234" s="114"/>
      <c r="H2234" s="268"/>
      <c r="I2234" s="100">
        <f t="shared" si="176"/>
        <v>0</v>
      </c>
      <c r="J2234" s="93"/>
      <c r="K2234" s="74"/>
      <c r="L2234" s="98"/>
    </row>
    <row r="2235" spans="1:12" x14ac:dyDescent="0.4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27"/>
      <c r="F2235" s="411"/>
      <c r="G2235" s="114"/>
      <c r="H2235" s="268"/>
      <c r="I2235" s="100">
        <f t="shared" si="176"/>
        <v>0</v>
      </c>
      <c r="J2235" s="93"/>
      <c r="K2235" s="74"/>
      <c r="L2235" s="98"/>
    </row>
    <row r="2236" spans="1:12" x14ac:dyDescent="0.4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27"/>
      <c r="F2236" s="411"/>
      <c r="G2236" s="114"/>
      <c r="H2236" s="268"/>
      <c r="I2236" s="100">
        <f t="shared" si="176"/>
        <v>0</v>
      </c>
      <c r="J2236" s="93"/>
      <c r="K2236" s="74"/>
      <c r="L2236" s="98"/>
    </row>
    <row r="2237" spans="1:12" x14ac:dyDescent="0.4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27"/>
      <c r="F2237" s="411"/>
      <c r="G2237" s="114"/>
      <c r="H2237" s="268"/>
      <c r="I2237" s="100">
        <f t="shared" si="176"/>
        <v>0</v>
      </c>
      <c r="J2237" s="93"/>
      <c r="K2237" s="74"/>
      <c r="L2237" s="98"/>
    </row>
    <row r="2238" spans="1:12" x14ac:dyDescent="0.4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27"/>
      <c r="F2238" s="411"/>
      <c r="G2238" s="114"/>
      <c r="H2238" s="268"/>
      <c r="I2238" s="100">
        <f t="shared" si="176"/>
        <v>0</v>
      </c>
      <c r="J2238" s="93"/>
      <c r="K2238" s="74"/>
      <c r="L2238" s="98"/>
    </row>
    <row r="2239" spans="1:12" x14ac:dyDescent="0.4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27"/>
      <c r="F2239" s="411"/>
      <c r="G2239" s="114"/>
      <c r="H2239" s="268"/>
      <c r="I2239" s="100">
        <f t="shared" si="176"/>
        <v>0</v>
      </c>
      <c r="J2239" s="93"/>
      <c r="K2239" s="74"/>
      <c r="L2239" s="98"/>
    </row>
    <row r="2240" spans="1:12" x14ac:dyDescent="0.4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27"/>
      <c r="F2240" s="411"/>
      <c r="G2240" s="114"/>
      <c r="H2240" s="268"/>
      <c r="I2240" s="100">
        <f t="shared" si="176"/>
        <v>0</v>
      </c>
      <c r="J2240" s="93"/>
      <c r="K2240" s="74"/>
      <c r="L2240" s="98"/>
    </row>
    <row r="2241" spans="1:12" x14ac:dyDescent="0.4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27"/>
      <c r="F2241" s="411"/>
      <c r="G2241" s="114"/>
      <c r="H2241" s="268"/>
      <c r="I2241" s="100">
        <f t="shared" si="176"/>
        <v>0</v>
      </c>
      <c r="J2241" s="93"/>
      <c r="K2241" s="74"/>
      <c r="L2241" s="98"/>
    </row>
    <row r="2242" spans="1:12" x14ac:dyDescent="0.4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27"/>
      <c r="F2242" s="411"/>
      <c r="G2242" s="114"/>
      <c r="H2242" s="268"/>
      <c r="I2242" s="100">
        <f t="shared" si="176"/>
        <v>0</v>
      </c>
      <c r="J2242" s="93"/>
      <c r="K2242" s="74"/>
      <c r="L2242" s="98"/>
    </row>
    <row r="2243" spans="1:12" x14ac:dyDescent="0.4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27"/>
      <c r="F2243" s="411"/>
      <c r="G2243" s="114"/>
      <c r="H2243" s="268"/>
      <c r="I2243" s="100">
        <f t="shared" si="176"/>
        <v>0</v>
      </c>
      <c r="J2243" s="93"/>
      <c r="K2243" s="74"/>
      <c r="L2243" s="98"/>
    </row>
    <row r="2244" spans="1:12" x14ac:dyDescent="0.4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27"/>
      <c r="F2244" s="411"/>
      <c r="G2244" s="114"/>
      <c r="H2244" s="268"/>
      <c r="I2244" s="100">
        <f t="shared" si="176"/>
        <v>0</v>
      </c>
      <c r="J2244" s="93"/>
      <c r="K2244" s="74"/>
      <c r="L2244" s="98"/>
    </row>
    <row r="2245" spans="1:12" x14ac:dyDescent="0.4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27"/>
      <c r="F2245" s="411"/>
      <c r="G2245" s="114"/>
      <c r="H2245" s="268"/>
      <c r="I2245" s="100">
        <f t="shared" si="176"/>
        <v>0</v>
      </c>
      <c r="J2245" s="93"/>
      <c r="K2245" s="74"/>
      <c r="L2245" s="98"/>
    </row>
    <row r="2246" spans="1:12" x14ac:dyDescent="0.4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27"/>
      <c r="F2246" s="411"/>
      <c r="G2246" s="114"/>
      <c r="H2246" s="268"/>
      <c r="I2246" s="100">
        <f t="shared" si="176"/>
        <v>0</v>
      </c>
      <c r="J2246" s="93"/>
      <c r="K2246" s="74"/>
      <c r="L2246" s="98"/>
    </row>
    <row r="2247" spans="1:12" x14ac:dyDescent="0.4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27"/>
      <c r="F2247" s="411"/>
      <c r="G2247" s="114"/>
      <c r="H2247" s="268"/>
      <c r="I2247" s="100">
        <f t="shared" si="176"/>
        <v>0</v>
      </c>
      <c r="J2247" s="93"/>
      <c r="K2247" s="74"/>
      <c r="L2247" s="98"/>
    </row>
    <row r="2248" spans="1:12" x14ac:dyDescent="0.4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27"/>
      <c r="F2248" s="411"/>
      <c r="G2248" s="114"/>
      <c r="H2248" s="268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 x14ac:dyDescent="0.4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27"/>
      <c r="F2249" s="411"/>
      <c r="G2249" s="114"/>
      <c r="H2249" s="268"/>
      <c r="I2249" s="100">
        <f t="shared" si="181"/>
        <v>0</v>
      </c>
      <c r="J2249" s="93"/>
      <c r="K2249" s="74"/>
      <c r="L2249" s="98"/>
    </row>
    <row r="2250" spans="1:12" x14ac:dyDescent="0.4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27"/>
      <c r="F2250" s="411"/>
      <c r="G2250" s="114"/>
      <c r="H2250" s="268"/>
      <c r="I2250" s="100">
        <f t="shared" si="181"/>
        <v>0</v>
      </c>
      <c r="J2250" s="93"/>
      <c r="K2250" s="74"/>
      <c r="L2250" s="98"/>
    </row>
    <row r="2251" spans="1:12" x14ac:dyDescent="0.4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27"/>
      <c r="F2251" s="411"/>
      <c r="G2251" s="114"/>
      <c r="H2251" s="268"/>
      <c r="I2251" s="100">
        <f t="shared" si="181"/>
        <v>0</v>
      </c>
      <c r="J2251" s="93"/>
      <c r="K2251" s="74"/>
      <c r="L2251" s="98"/>
    </row>
    <row r="2252" spans="1:12" x14ac:dyDescent="0.4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27"/>
      <c r="F2252" s="411"/>
      <c r="G2252" s="114"/>
      <c r="H2252" s="268"/>
      <c r="I2252" s="100">
        <f t="shared" si="181"/>
        <v>0</v>
      </c>
      <c r="J2252" s="93"/>
      <c r="K2252" s="74"/>
      <c r="L2252" s="98"/>
    </row>
    <row r="2253" spans="1:12" x14ac:dyDescent="0.4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27"/>
      <c r="F2253" s="411"/>
      <c r="G2253" s="114"/>
      <c r="H2253" s="268"/>
      <c r="I2253" s="100">
        <f t="shared" si="181"/>
        <v>0</v>
      </c>
      <c r="J2253" s="93"/>
      <c r="K2253" s="74"/>
      <c r="L2253" s="98"/>
    </row>
    <row r="2254" spans="1:12" x14ac:dyDescent="0.4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27"/>
      <c r="F2254" s="411"/>
      <c r="G2254" s="114"/>
      <c r="H2254" s="268"/>
      <c r="I2254" s="100">
        <f t="shared" si="181"/>
        <v>0</v>
      </c>
      <c r="J2254" s="93"/>
      <c r="K2254" s="74"/>
      <c r="L2254" s="98"/>
    </row>
    <row r="2255" spans="1:12" x14ac:dyDescent="0.4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27"/>
      <c r="F2255" s="411"/>
      <c r="G2255" s="114"/>
      <c r="H2255" s="268"/>
      <c r="I2255" s="100">
        <f t="shared" si="181"/>
        <v>0</v>
      </c>
      <c r="J2255" s="93"/>
      <c r="K2255" s="74"/>
      <c r="L2255" s="98"/>
    </row>
    <row r="2256" spans="1:12" x14ac:dyDescent="0.4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27"/>
      <c r="F2256" s="411"/>
      <c r="G2256" s="114"/>
      <c r="H2256" s="268"/>
      <c r="I2256" s="100">
        <f t="shared" si="181"/>
        <v>0</v>
      </c>
      <c r="J2256" s="93"/>
      <c r="K2256" s="74"/>
      <c r="L2256" s="98"/>
    </row>
    <row r="2257" spans="1:12" x14ac:dyDescent="0.4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27"/>
      <c r="F2257" s="411"/>
      <c r="G2257" s="114"/>
      <c r="H2257" s="268"/>
      <c r="I2257" s="100">
        <f t="shared" si="181"/>
        <v>0</v>
      </c>
      <c r="J2257" s="93"/>
      <c r="K2257" s="74"/>
      <c r="L2257" s="98"/>
    </row>
    <row r="2258" spans="1:12" x14ac:dyDescent="0.4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27"/>
      <c r="F2258" s="411"/>
      <c r="G2258" s="114"/>
      <c r="H2258" s="268"/>
      <c r="I2258" s="100">
        <f t="shared" si="181"/>
        <v>0</v>
      </c>
      <c r="J2258" s="93"/>
      <c r="K2258" s="74"/>
      <c r="L2258" s="98"/>
    </row>
    <row r="2259" spans="1:12" x14ac:dyDescent="0.4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27"/>
      <c r="F2259" s="411"/>
      <c r="G2259" s="114"/>
      <c r="H2259" s="268"/>
      <c r="I2259" s="100">
        <f t="shared" si="181"/>
        <v>0</v>
      </c>
      <c r="J2259" s="93"/>
      <c r="K2259" s="74"/>
      <c r="L2259" s="98"/>
    </row>
    <row r="2260" spans="1:12" x14ac:dyDescent="0.4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27"/>
      <c r="F2260" s="411"/>
      <c r="G2260" s="114"/>
      <c r="H2260" s="268"/>
      <c r="I2260" s="100">
        <f t="shared" si="181"/>
        <v>0</v>
      </c>
      <c r="J2260" s="93"/>
      <c r="K2260" s="74"/>
      <c r="L2260" s="98"/>
    </row>
    <row r="2261" spans="1:12" x14ac:dyDescent="0.4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27"/>
      <c r="F2261" s="411"/>
      <c r="G2261" s="114"/>
      <c r="H2261" s="268"/>
      <c r="I2261" s="100">
        <f t="shared" si="181"/>
        <v>0</v>
      </c>
      <c r="J2261" s="93"/>
      <c r="K2261" s="74"/>
      <c r="L2261" s="98"/>
    </row>
    <row r="2262" spans="1:12" x14ac:dyDescent="0.4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27"/>
      <c r="F2262" s="411"/>
      <c r="G2262" s="114"/>
      <c r="H2262" s="268"/>
      <c r="I2262" s="100">
        <f t="shared" si="181"/>
        <v>0</v>
      </c>
      <c r="J2262" s="93"/>
      <c r="K2262" s="74"/>
      <c r="L2262" s="98"/>
    </row>
    <row r="2263" spans="1:12" x14ac:dyDescent="0.4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27"/>
      <c r="F2263" s="411"/>
      <c r="G2263" s="114"/>
      <c r="H2263" s="268"/>
      <c r="I2263" s="100">
        <f t="shared" si="181"/>
        <v>0</v>
      </c>
      <c r="J2263" s="93"/>
      <c r="K2263" s="74"/>
      <c r="L2263" s="98"/>
    </row>
    <row r="2264" spans="1:12" x14ac:dyDescent="0.4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27"/>
      <c r="F2264" s="411"/>
      <c r="G2264" s="114"/>
      <c r="H2264" s="268"/>
      <c r="I2264" s="100">
        <f t="shared" si="181"/>
        <v>0</v>
      </c>
      <c r="J2264" s="93"/>
      <c r="K2264" s="74"/>
      <c r="L2264" s="98"/>
    </row>
    <row r="2265" spans="1:12" x14ac:dyDescent="0.4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27"/>
      <c r="F2265" s="411"/>
      <c r="G2265" s="114"/>
      <c r="H2265" s="268"/>
      <c r="I2265" s="100">
        <f t="shared" si="181"/>
        <v>0</v>
      </c>
      <c r="J2265" s="93"/>
      <c r="K2265" s="74"/>
      <c r="L2265" s="98"/>
    </row>
    <row r="2266" spans="1:12" x14ac:dyDescent="0.4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27"/>
      <c r="F2266" s="411"/>
      <c r="G2266" s="114"/>
      <c r="H2266" s="268"/>
      <c r="I2266" s="100">
        <f t="shared" si="181"/>
        <v>0</v>
      </c>
      <c r="J2266" s="93"/>
      <c r="K2266" s="74"/>
      <c r="L2266" s="98"/>
    </row>
    <row r="2267" spans="1:12" x14ac:dyDescent="0.4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27"/>
      <c r="F2267" s="411"/>
      <c r="G2267" s="114"/>
      <c r="H2267" s="268"/>
      <c r="I2267" s="100">
        <f t="shared" si="181"/>
        <v>0</v>
      </c>
      <c r="J2267" s="93"/>
      <c r="K2267" s="74"/>
      <c r="L2267" s="98"/>
    </row>
    <row r="2268" spans="1:12" x14ac:dyDescent="0.4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27"/>
      <c r="F2268" s="411"/>
      <c r="G2268" s="114"/>
      <c r="H2268" s="268"/>
      <c r="I2268" s="100">
        <f t="shared" si="181"/>
        <v>0</v>
      </c>
      <c r="J2268" s="93"/>
      <c r="K2268" s="74"/>
      <c r="L2268" s="98"/>
    </row>
    <row r="2269" spans="1:12" x14ac:dyDescent="0.4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27"/>
      <c r="F2269" s="411"/>
      <c r="G2269" s="114"/>
      <c r="H2269" s="268"/>
      <c r="I2269" s="100">
        <f t="shared" si="181"/>
        <v>0</v>
      </c>
      <c r="J2269" s="93"/>
      <c r="K2269" s="74"/>
      <c r="L2269" s="98"/>
    </row>
    <row r="2270" spans="1:12" x14ac:dyDescent="0.4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27"/>
      <c r="F2270" s="411"/>
      <c r="G2270" s="114"/>
      <c r="H2270" s="268"/>
      <c r="I2270" s="100">
        <f t="shared" si="181"/>
        <v>0</v>
      </c>
      <c r="J2270" s="93"/>
      <c r="K2270" s="74"/>
      <c r="L2270" s="98"/>
    </row>
    <row r="2271" spans="1:12" x14ac:dyDescent="0.4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27"/>
      <c r="F2271" s="411"/>
      <c r="G2271" s="114"/>
      <c r="H2271" s="268"/>
      <c r="I2271" s="100">
        <f t="shared" si="181"/>
        <v>0</v>
      </c>
      <c r="J2271" s="93"/>
      <c r="K2271" s="74"/>
      <c r="L2271" s="98"/>
    </row>
    <row r="2272" spans="1:12" x14ac:dyDescent="0.4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27"/>
      <c r="F2272" s="411"/>
      <c r="G2272" s="114"/>
      <c r="H2272" s="268"/>
      <c r="I2272" s="100">
        <f t="shared" si="181"/>
        <v>0</v>
      </c>
      <c r="J2272" s="93"/>
      <c r="K2272" s="74"/>
      <c r="L2272" s="98"/>
    </row>
    <row r="2273" spans="1:12" x14ac:dyDescent="0.4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27"/>
      <c r="F2273" s="411"/>
      <c r="G2273" s="114"/>
      <c r="H2273" s="268"/>
      <c r="I2273" s="100">
        <f t="shared" si="181"/>
        <v>0</v>
      </c>
      <c r="J2273" s="93"/>
      <c r="K2273" s="74"/>
      <c r="L2273" s="98"/>
    </row>
    <row r="2274" spans="1:12" x14ac:dyDescent="0.4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27"/>
      <c r="F2274" s="411"/>
      <c r="G2274" s="114"/>
      <c r="H2274" s="268"/>
      <c r="I2274" s="100">
        <f t="shared" si="181"/>
        <v>0</v>
      </c>
      <c r="J2274" s="93"/>
      <c r="K2274" s="74"/>
      <c r="L2274" s="98"/>
    </row>
    <row r="2275" spans="1:12" x14ac:dyDescent="0.4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27"/>
      <c r="F2275" s="411"/>
      <c r="G2275" s="114"/>
      <c r="H2275" s="268"/>
      <c r="I2275" s="100">
        <f t="shared" si="181"/>
        <v>0</v>
      </c>
      <c r="J2275" s="93"/>
      <c r="K2275" s="74"/>
      <c r="L2275" s="98"/>
    </row>
    <row r="2276" spans="1:12" x14ac:dyDescent="0.4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27"/>
      <c r="F2276" s="411"/>
      <c r="G2276" s="114"/>
      <c r="H2276" s="268"/>
      <c r="I2276" s="100">
        <f t="shared" si="181"/>
        <v>0</v>
      </c>
      <c r="J2276" s="93"/>
      <c r="K2276" s="74"/>
      <c r="L2276" s="98"/>
    </row>
    <row r="2277" spans="1:12" x14ac:dyDescent="0.4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27"/>
      <c r="F2277" s="411"/>
      <c r="G2277" s="114"/>
      <c r="H2277" s="268"/>
      <c r="I2277" s="100">
        <f t="shared" si="181"/>
        <v>0</v>
      </c>
      <c r="J2277" s="93"/>
      <c r="K2277" s="74"/>
      <c r="L2277" s="98"/>
    </row>
    <row r="2278" spans="1:12" x14ac:dyDescent="0.4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27"/>
      <c r="F2278" s="411"/>
      <c r="G2278" s="114"/>
      <c r="H2278" s="268"/>
      <c r="I2278" s="100">
        <f t="shared" si="181"/>
        <v>0</v>
      </c>
      <c r="J2278" s="93"/>
      <c r="K2278" s="74"/>
      <c r="L2278" s="98"/>
    </row>
    <row r="2279" spans="1:12" x14ac:dyDescent="0.4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27"/>
      <c r="F2279" s="411"/>
      <c r="G2279" s="114"/>
      <c r="H2279" s="268"/>
      <c r="I2279" s="100">
        <f t="shared" si="181"/>
        <v>0</v>
      </c>
      <c r="J2279" s="93"/>
      <c r="K2279" s="74"/>
      <c r="L2279" s="98"/>
    </row>
    <row r="2280" spans="1:12" x14ac:dyDescent="0.4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27"/>
      <c r="F2280" s="411"/>
      <c r="G2280" s="114"/>
      <c r="H2280" s="268"/>
      <c r="I2280" s="100">
        <f t="shared" si="181"/>
        <v>0</v>
      </c>
      <c r="J2280" s="93"/>
      <c r="K2280" s="74"/>
      <c r="L2280" s="98"/>
    </row>
    <row r="2281" spans="1:12" x14ac:dyDescent="0.4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27"/>
      <c r="F2281" s="411"/>
      <c r="G2281" s="114"/>
      <c r="H2281" s="268"/>
      <c r="I2281" s="100">
        <f t="shared" si="181"/>
        <v>0</v>
      </c>
      <c r="J2281" s="93"/>
      <c r="K2281" s="74"/>
      <c r="L2281" s="98"/>
    </row>
    <row r="2282" spans="1:12" x14ac:dyDescent="0.4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27"/>
      <c r="F2282" s="411"/>
      <c r="G2282" s="114"/>
      <c r="H2282" s="268"/>
      <c r="I2282" s="100">
        <f t="shared" si="181"/>
        <v>0</v>
      </c>
      <c r="J2282" s="93"/>
      <c r="K2282" s="74"/>
      <c r="L2282" s="98"/>
    </row>
    <row r="2283" spans="1:12" x14ac:dyDescent="0.4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27"/>
      <c r="F2283" s="411"/>
      <c r="G2283" s="114"/>
      <c r="H2283" s="268"/>
      <c r="I2283" s="100">
        <f t="shared" si="181"/>
        <v>0</v>
      </c>
      <c r="J2283" s="93"/>
      <c r="K2283" s="74"/>
      <c r="L2283" s="98"/>
    </row>
    <row r="2284" spans="1:12" x14ac:dyDescent="0.4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27"/>
      <c r="F2284" s="411"/>
      <c r="G2284" s="114"/>
      <c r="H2284" s="268"/>
      <c r="I2284" s="100">
        <f t="shared" si="181"/>
        <v>0</v>
      </c>
      <c r="J2284" s="93"/>
      <c r="K2284" s="74"/>
      <c r="L2284" s="98"/>
    </row>
    <row r="2285" spans="1:12" x14ac:dyDescent="0.4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27"/>
      <c r="F2285" s="411"/>
      <c r="G2285" s="114"/>
      <c r="H2285" s="268"/>
      <c r="I2285" s="100">
        <f t="shared" si="181"/>
        <v>0</v>
      </c>
      <c r="J2285" s="93"/>
      <c r="K2285" s="74"/>
      <c r="L2285" s="98"/>
    </row>
    <row r="2286" spans="1:12" x14ac:dyDescent="0.4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27"/>
      <c r="F2286" s="411"/>
      <c r="G2286" s="114"/>
      <c r="H2286" s="268"/>
      <c r="I2286" s="100">
        <f t="shared" si="181"/>
        <v>0</v>
      </c>
      <c r="J2286" s="93"/>
      <c r="K2286" s="74"/>
      <c r="L2286" s="98"/>
    </row>
    <row r="2287" spans="1:12" x14ac:dyDescent="0.4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27"/>
      <c r="F2287" s="411"/>
      <c r="G2287" s="114"/>
      <c r="H2287" s="268"/>
      <c r="I2287" s="100">
        <f t="shared" si="181"/>
        <v>0</v>
      </c>
      <c r="J2287" s="93"/>
      <c r="K2287" s="74"/>
      <c r="L2287" s="98"/>
    </row>
    <row r="2288" spans="1:12" x14ac:dyDescent="0.4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27"/>
      <c r="F2288" s="411"/>
      <c r="G2288" s="114"/>
      <c r="H2288" s="268"/>
      <c r="I2288" s="100">
        <f t="shared" si="181"/>
        <v>0</v>
      </c>
      <c r="J2288" s="93"/>
      <c r="K2288" s="74"/>
      <c r="L2288" s="98"/>
    </row>
    <row r="2289" spans="1:12" x14ac:dyDescent="0.4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27"/>
      <c r="F2289" s="411"/>
      <c r="G2289" s="114"/>
      <c r="H2289" s="268"/>
      <c r="I2289" s="100">
        <f t="shared" si="181"/>
        <v>0</v>
      </c>
      <c r="J2289" s="93"/>
      <c r="K2289" s="74"/>
      <c r="L2289" s="98"/>
    </row>
    <row r="2290" spans="1:12" x14ac:dyDescent="0.4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27"/>
      <c r="F2290" s="411"/>
      <c r="G2290" s="114"/>
      <c r="H2290" s="268"/>
      <c r="I2290" s="100">
        <f t="shared" si="181"/>
        <v>0</v>
      </c>
      <c r="J2290" s="93"/>
      <c r="K2290" s="74"/>
      <c r="L2290" s="98"/>
    </row>
    <row r="2291" spans="1:12" x14ac:dyDescent="0.4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27"/>
      <c r="F2291" s="411"/>
      <c r="G2291" s="114"/>
      <c r="H2291" s="268"/>
      <c r="I2291" s="100">
        <f t="shared" si="181"/>
        <v>0</v>
      </c>
      <c r="J2291" s="93"/>
      <c r="K2291" s="74"/>
      <c r="L2291" s="98"/>
    </row>
    <row r="2292" spans="1:12" x14ac:dyDescent="0.4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27"/>
      <c r="F2292" s="411"/>
      <c r="G2292" s="114"/>
      <c r="H2292" s="268"/>
      <c r="I2292" s="100">
        <f t="shared" si="181"/>
        <v>0</v>
      </c>
      <c r="J2292" s="93"/>
      <c r="K2292" s="74"/>
      <c r="L2292" s="98"/>
    </row>
    <row r="2293" spans="1:12" x14ac:dyDescent="0.4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27"/>
      <c r="F2293" s="411"/>
      <c r="G2293" s="114"/>
      <c r="H2293" s="268"/>
      <c r="I2293" s="100">
        <f t="shared" si="181"/>
        <v>0</v>
      </c>
      <c r="J2293" s="93"/>
      <c r="K2293" s="74"/>
      <c r="L2293" s="98"/>
    </row>
    <row r="2294" spans="1:12" x14ac:dyDescent="0.4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27"/>
      <c r="F2294" s="411"/>
      <c r="G2294" s="114"/>
      <c r="H2294" s="268"/>
      <c r="I2294" s="100">
        <f t="shared" si="181"/>
        <v>0</v>
      </c>
      <c r="J2294" s="93"/>
      <c r="K2294" s="74"/>
      <c r="L2294" s="98"/>
    </row>
    <row r="2295" spans="1:12" x14ac:dyDescent="0.4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27"/>
      <c r="F2295" s="411"/>
      <c r="G2295" s="114"/>
      <c r="H2295" s="268"/>
      <c r="I2295" s="100">
        <f t="shared" si="181"/>
        <v>0</v>
      </c>
      <c r="J2295" s="93"/>
      <c r="K2295" s="74"/>
      <c r="L2295" s="98"/>
    </row>
    <row r="2296" spans="1:12" x14ac:dyDescent="0.4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27"/>
      <c r="F2296" s="411"/>
      <c r="G2296" s="114"/>
      <c r="H2296" s="268"/>
      <c r="I2296" s="100">
        <f t="shared" si="181"/>
        <v>0</v>
      </c>
      <c r="J2296" s="93"/>
      <c r="K2296" s="74"/>
      <c r="L2296" s="98"/>
    </row>
    <row r="2297" spans="1:12" x14ac:dyDescent="0.4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27"/>
      <c r="F2297" s="411"/>
      <c r="G2297" s="114"/>
      <c r="H2297" s="268"/>
      <c r="I2297" s="100">
        <f t="shared" si="181"/>
        <v>0</v>
      </c>
      <c r="J2297" s="93"/>
      <c r="K2297" s="74"/>
      <c r="L2297" s="98"/>
    </row>
    <row r="2298" spans="1:12" x14ac:dyDescent="0.4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27"/>
      <c r="F2298" s="411"/>
      <c r="G2298" s="114"/>
      <c r="H2298" s="268"/>
      <c r="I2298" s="100">
        <f t="shared" si="181"/>
        <v>0</v>
      </c>
      <c r="J2298" s="93"/>
      <c r="K2298" s="74"/>
      <c r="L2298" s="98"/>
    </row>
    <row r="2299" spans="1:12" x14ac:dyDescent="0.4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27"/>
      <c r="F2299" s="411"/>
      <c r="G2299" s="114"/>
      <c r="H2299" s="268"/>
      <c r="I2299" s="100">
        <f t="shared" si="181"/>
        <v>0</v>
      </c>
      <c r="J2299" s="93"/>
      <c r="K2299" s="74"/>
      <c r="L2299" s="98"/>
    </row>
    <row r="2300" spans="1:12" x14ac:dyDescent="0.4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27"/>
      <c r="F2300" s="411"/>
      <c r="G2300" s="114"/>
      <c r="H2300" s="268"/>
      <c r="I2300" s="100">
        <f t="shared" si="181"/>
        <v>0</v>
      </c>
      <c r="J2300" s="93"/>
      <c r="K2300" s="74"/>
      <c r="L2300" s="98"/>
    </row>
    <row r="2301" spans="1:12" x14ac:dyDescent="0.4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27"/>
      <c r="F2301" s="411"/>
      <c r="G2301" s="114"/>
      <c r="H2301" s="268"/>
      <c r="I2301" s="100">
        <f t="shared" si="181"/>
        <v>0</v>
      </c>
      <c r="J2301" s="93"/>
      <c r="K2301" s="74"/>
      <c r="L2301" s="98"/>
    </row>
    <row r="2302" spans="1:12" x14ac:dyDescent="0.4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27"/>
      <c r="F2302" s="411"/>
      <c r="G2302" s="114"/>
      <c r="H2302" s="268"/>
      <c r="I2302" s="100">
        <f t="shared" si="181"/>
        <v>0</v>
      </c>
      <c r="J2302" s="93"/>
      <c r="K2302" s="74"/>
      <c r="L2302" s="98"/>
    </row>
    <row r="2303" spans="1:12" x14ac:dyDescent="0.4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27"/>
      <c r="F2303" s="411"/>
      <c r="G2303" s="114"/>
      <c r="H2303" s="268"/>
      <c r="I2303" s="100">
        <f t="shared" si="181"/>
        <v>0</v>
      </c>
      <c r="J2303" s="93"/>
      <c r="K2303" s="74"/>
      <c r="L2303" s="98"/>
    </row>
    <row r="2304" spans="1:12" x14ac:dyDescent="0.4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27"/>
      <c r="F2304" s="411"/>
      <c r="G2304" s="114"/>
      <c r="H2304" s="268"/>
      <c r="I2304" s="100">
        <f t="shared" si="181"/>
        <v>0</v>
      </c>
      <c r="J2304" s="93"/>
      <c r="K2304" s="74"/>
      <c r="L2304" s="98"/>
    </row>
    <row r="2305" spans="1:12" x14ac:dyDescent="0.4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27"/>
      <c r="F2305" s="411"/>
      <c r="G2305" s="114"/>
      <c r="H2305" s="268"/>
      <c r="I2305" s="100">
        <f t="shared" si="181"/>
        <v>0</v>
      </c>
      <c r="J2305" s="93"/>
      <c r="K2305" s="74"/>
      <c r="L2305" s="98"/>
    </row>
    <row r="2306" spans="1:12" x14ac:dyDescent="0.4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27"/>
      <c r="F2306" s="411"/>
      <c r="G2306" s="114"/>
      <c r="H2306" s="268"/>
      <c r="I2306" s="100">
        <f t="shared" si="181"/>
        <v>0</v>
      </c>
      <c r="J2306" s="93"/>
      <c r="K2306" s="74"/>
      <c r="L2306" s="98"/>
    </row>
    <row r="2307" spans="1:12" x14ac:dyDescent="0.4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27"/>
      <c r="F2307" s="411"/>
      <c r="G2307" s="114"/>
      <c r="H2307" s="268"/>
      <c r="I2307" s="100">
        <f t="shared" si="181"/>
        <v>0</v>
      </c>
      <c r="J2307" s="93"/>
      <c r="K2307" s="74"/>
      <c r="L2307" s="98"/>
    </row>
    <row r="2308" spans="1:12" x14ac:dyDescent="0.4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27"/>
      <c r="F2308" s="411"/>
      <c r="G2308" s="114"/>
      <c r="H2308" s="268"/>
      <c r="I2308" s="100">
        <f t="shared" si="181"/>
        <v>0</v>
      </c>
      <c r="J2308" s="93"/>
      <c r="K2308" s="74"/>
      <c r="L2308" s="98"/>
    </row>
    <row r="2309" spans="1:12" x14ac:dyDescent="0.4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27"/>
      <c r="F2309" s="411"/>
      <c r="G2309" s="114"/>
      <c r="H2309" s="268"/>
      <c r="I2309" s="100">
        <f t="shared" si="181"/>
        <v>0</v>
      </c>
      <c r="J2309" s="93"/>
      <c r="K2309" s="74"/>
      <c r="L2309" s="98"/>
    </row>
    <row r="2310" spans="1:12" x14ac:dyDescent="0.4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27"/>
      <c r="F2310" s="411"/>
      <c r="G2310" s="114"/>
      <c r="H2310" s="268"/>
      <c r="I2310" s="100">
        <f t="shared" si="181"/>
        <v>0</v>
      </c>
      <c r="J2310" s="93"/>
      <c r="K2310" s="74"/>
      <c r="L2310" s="98"/>
    </row>
    <row r="2311" spans="1:12" x14ac:dyDescent="0.4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27"/>
      <c r="F2311" s="411"/>
      <c r="G2311" s="114"/>
      <c r="H2311" s="268"/>
      <c r="I2311" s="100">
        <f t="shared" si="181"/>
        <v>0</v>
      </c>
      <c r="J2311" s="93"/>
      <c r="K2311" s="74"/>
      <c r="L2311" s="98"/>
    </row>
    <row r="2312" spans="1:12" x14ac:dyDescent="0.4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27"/>
      <c r="F2312" s="411"/>
      <c r="G2312" s="114"/>
      <c r="H2312" s="268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 x14ac:dyDescent="0.4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27"/>
      <c r="F2313" s="411"/>
      <c r="G2313" s="114"/>
      <c r="H2313" s="268"/>
      <c r="I2313" s="100">
        <f t="shared" si="186"/>
        <v>0</v>
      </c>
      <c r="J2313" s="93"/>
      <c r="K2313" s="74"/>
      <c r="L2313" s="98"/>
    </row>
    <row r="2314" spans="1:12" x14ac:dyDescent="0.4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27"/>
      <c r="F2314" s="411"/>
      <c r="G2314" s="114"/>
      <c r="H2314" s="268"/>
      <c r="I2314" s="100">
        <f t="shared" si="186"/>
        <v>0</v>
      </c>
      <c r="J2314" s="93"/>
      <c r="K2314" s="74"/>
      <c r="L2314" s="98"/>
    </row>
    <row r="2315" spans="1:12" x14ac:dyDescent="0.4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27"/>
      <c r="F2315" s="411"/>
      <c r="G2315" s="114"/>
      <c r="H2315" s="268"/>
      <c r="I2315" s="100">
        <f t="shared" si="186"/>
        <v>0</v>
      </c>
      <c r="J2315" s="93"/>
      <c r="K2315" s="74"/>
      <c r="L2315" s="98"/>
    </row>
    <row r="2316" spans="1:12" x14ac:dyDescent="0.4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27"/>
      <c r="F2316" s="411"/>
      <c r="G2316" s="114"/>
      <c r="H2316" s="268"/>
      <c r="I2316" s="100">
        <f t="shared" si="186"/>
        <v>0</v>
      </c>
      <c r="J2316" s="93"/>
      <c r="K2316" s="74"/>
      <c r="L2316" s="98"/>
    </row>
    <row r="2317" spans="1:12" x14ac:dyDescent="0.4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27"/>
      <c r="F2317" s="411"/>
      <c r="G2317" s="114"/>
      <c r="H2317" s="268"/>
      <c r="I2317" s="100">
        <f t="shared" si="186"/>
        <v>0</v>
      </c>
      <c r="J2317" s="93"/>
      <c r="K2317" s="74"/>
      <c r="L2317" s="98"/>
    </row>
    <row r="2318" spans="1:12" x14ac:dyDescent="0.4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27"/>
      <c r="F2318" s="411"/>
      <c r="G2318" s="114"/>
      <c r="H2318" s="268"/>
      <c r="I2318" s="100">
        <f t="shared" si="186"/>
        <v>0</v>
      </c>
      <c r="J2318" s="93"/>
      <c r="K2318" s="74"/>
      <c r="L2318" s="98"/>
    </row>
    <row r="2319" spans="1:12" x14ac:dyDescent="0.4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27"/>
      <c r="F2319" s="411"/>
      <c r="G2319" s="114"/>
      <c r="H2319" s="268"/>
      <c r="I2319" s="100">
        <f t="shared" si="186"/>
        <v>0</v>
      </c>
      <c r="J2319" s="93"/>
      <c r="K2319" s="74"/>
      <c r="L2319" s="98"/>
    </row>
    <row r="2320" spans="1:12" x14ac:dyDescent="0.4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27"/>
      <c r="F2320" s="411"/>
      <c r="G2320" s="114"/>
      <c r="H2320" s="268"/>
      <c r="I2320" s="100">
        <f t="shared" si="186"/>
        <v>0</v>
      </c>
      <c r="J2320" s="93"/>
      <c r="K2320" s="74"/>
      <c r="L2320" s="98"/>
    </row>
    <row r="2321" spans="1:12" x14ac:dyDescent="0.4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27"/>
      <c r="F2321" s="411"/>
      <c r="G2321" s="114"/>
      <c r="H2321" s="268"/>
      <c r="I2321" s="100">
        <f t="shared" si="186"/>
        <v>0</v>
      </c>
      <c r="J2321" s="93"/>
      <c r="K2321" s="74"/>
      <c r="L2321" s="98"/>
    </row>
    <row r="2322" spans="1:12" x14ac:dyDescent="0.4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27"/>
      <c r="F2322" s="411"/>
      <c r="G2322" s="114"/>
      <c r="H2322" s="268"/>
      <c r="I2322" s="100">
        <f t="shared" si="186"/>
        <v>0</v>
      </c>
      <c r="J2322" s="93"/>
      <c r="K2322" s="74"/>
      <c r="L2322" s="98"/>
    </row>
    <row r="2323" spans="1:12" x14ac:dyDescent="0.4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27"/>
      <c r="F2323" s="411"/>
      <c r="G2323" s="114"/>
      <c r="H2323" s="268"/>
      <c r="I2323" s="100">
        <f t="shared" si="186"/>
        <v>0</v>
      </c>
      <c r="J2323" s="93"/>
      <c r="K2323" s="74"/>
      <c r="L2323" s="98"/>
    </row>
    <row r="2324" spans="1:12" x14ac:dyDescent="0.4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27"/>
      <c r="F2324" s="411"/>
      <c r="G2324" s="114"/>
      <c r="H2324" s="268"/>
      <c r="I2324" s="100">
        <f t="shared" si="186"/>
        <v>0</v>
      </c>
      <c r="J2324" s="93"/>
      <c r="K2324" s="74"/>
      <c r="L2324" s="98"/>
    </row>
    <row r="2325" spans="1:12" x14ac:dyDescent="0.4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27"/>
      <c r="F2325" s="411"/>
      <c r="G2325" s="114"/>
      <c r="H2325" s="268"/>
      <c r="I2325" s="100">
        <f t="shared" si="186"/>
        <v>0</v>
      </c>
      <c r="J2325" s="93"/>
      <c r="K2325" s="74"/>
      <c r="L2325" s="98"/>
    </row>
    <row r="2326" spans="1:12" x14ac:dyDescent="0.4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27"/>
      <c r="F2326" s="411"/>
      <c r="G2326" s="114"/>
      <c r="H2326" s="268"/>
      <c r="I2326" s="100">
        <f t="shared" si="186"/>
        <v>0</v>
      </c>
      <c r="J2326" s="93"/>
      <c r="K2326" s="74"/>
      <c r="L2326" s="98"/>
    </row>
    <row r="2327" spans="1:12" x14ac:dyDescent="0.4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27"/>
      <c r="F2327" s="411"/>
      <c r="G2327" s="114"/>
      <c r="H2327" s="268"/>
      <c r="I2327" s="100">
        <f t="shared" si="186"/>
        <v>0</v>
      </c>
      <c r="J2327" s="93"/>
      <c r="K2327" s="74"/>
      <c r="L2327" s="98"/>
    </row>
    <row r="2328" spans="1:12" x14ac:dyDescent="0.4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27"/>
      <c r="F2328" s="411"/>
      <c r="G2328" s="114"/>
      <c r="H2328" s="268"/>
      <c r="I2328" s="100">
        <f t="shared" si="186"/>
        <v>0</v>
      </c>
      <c r="J2328" s="93"/>
      <c r="K2328" s="74"/>
      <c r="L2328" s="98"/>
    </row>
    <row r="2329" spans="1:12" x14ac:dyDescent="0.4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27"/>
      <c r="F2329" s="411"/>
      <c r="G2329" s="114"/>
      <c r="H2329" s="268"/>
      <c r="I2329" s="100">
        <f t="shared" si="186"/>
        <v>0</v>
      </c>
      <c r="J2329" s="93"/>
      <c r="K2329" s="74"/>
      <c r="L2329" s="98"/>
    </row>
    <row r="2330" spans="1:12" x14ac:dyDescent="0.4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27"/>
      <c r="F2330" s="411"/>
      <c r="G2330" s="114"/>
      <c r="H2330" s="268"/>
      <c r="I2330" s="100">
        <f t="shared" si="186"/>
        <v>0</v>
      </c>
      <c r="J2330" s="93"/>
      <c r="K2330" s="74"/>
      <c r="L2330" s="98"/>
    </row>
    <row r="2331" spans="1:12" x14ac:dyDescent="0.4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27"/>
      <c r="F2331" s="411"/>
      <c r="G2331" s="114"/>
      <c r="H2331" s="268"/>
      <c r="I2331" s="100">
        <f t="shared" si="186"/>
        <v>0</v>
      </c>
      <c r="J2331" s="93"/>
      <c r="K2331" s="74"/>
      <c r="L2331" s="98"/>
    </row>
    <row r="2332" spans="1:12" x14ac:dyDescent="0.4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27"/>
      <c r="F2332" s="411"/>
      <c r="G2332" s="114"/>
      <c r="H2332" s="268"/>
      <c r="I2332" s="100">
        <f t="shared" si="186"/>
        <v>0</v>
      </c>
      <c r="J2332" s="93"/>
      <c r="K2332" s="74"/>
      <c r="L2332" s="98"/>
    </row>
    <row r="2333" spans="1:12" x14ac:dyDescent="0.4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27"/>
      <c r="F2333" s="411"/>
      <c r="G2333" s="114"/>
      <c r="H2333" s="268"/>
      <c r="I2333" s="100">
        <f t="shared" si="186"/>
        <v>0</v>
      </c>
      <c r="J2333" s="93"/>
      <c r="K2333" s="74"/>
      <c r="L2333" s="98"/>
    </row>
    <row r="2334" spans="1:12" x14ac:dyDescent="0.4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27"/>
      <c r="F2334" s="411"/>
      <c r="G2334" s="114"/>
      <c r="H2334" s="268"/>
      <c r="I2334" s="100">
        <f t="shared" si="186"/>
        <v>0</v>
      </c>
      <c r="J2334" s="93"/>
      <c r="K2334" s="74"/>
      <c r="L2334" s="98"/>
    </row>
    <row r="2335" spans="1:12" x14ac:dyDescent="0.4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27"/>
      <c r="F2335" s="411"/>
      <c r="G2335" s="114"/>
      <c r="H2335" s="268"/>
      <c r="I2335" s="100">
        <f t="shared" si="186"/>
        <v>0</v>
      </c>
      <c r="J2335" s="93"/>
      <c r="K2335" s="74"/>
      <c r="L2335" s="98"/>
    </row>
    <row r="2336" spans="1:12" x14ac:dyDescent="0.4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27"/>
      <c r="F2336" s="411"/>
      <c r="G2336" s="114"/>
      <c r="H2336" s="268"/>
      <c r="I2336" s="100">
        <f t="shared" si="186"/>
        <v>0</v>
      </c>
      <c r="J2336" s="93"/>
      <c r="K2336" s="74"/>
      <c r="L2336" s="98"/>
    </row>
    <row r="2337" spans="1:12" x14ac:dyDescent="0.4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27"/>
      <c r="F2337" s="411"/>
      <c r="G2337" s="114"/>
      <c r="H2337" s="268"/>
      <c r="I2337" s="100">
        <f t="shared" si="186"/>
        <v>0</v>
      </c>
      <c r="J2337" s="93"/>
      <c r="K2337" s="74"/>
      <c r="L2337" s="98"/>
    </row>
    <row r="2338" spans="1:12" x14ac:dyDescent="0.4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27"/>
      <c r="F2338" s="411"/>
      <c r="G2338" s="114"/>
      <c r="H2338" s="268"/>
      <c r="I2338" s="100">
        <f t="shared" si="186"/>
        <v>0</v>
      </c>
      <c r="J2338" s="93"/>
      <c r="K2338" s="74"/>
      <c r="L2338" s="98"/>
    </row>
    <row r="2339" spans="1:12" x14ac:dyDescent="0.4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27"/>
      <c r="F2339" s="411"/>
      <c r="G2339" s="114"/>
      <c r="H2339" s="268"/>
      <c r="I2339" s="100">
        <f t="shared" si="186"/>
        <v>0</v>
      </c>
      <c r="J2339" s="93"/>
      <c r="K2339" s="74"/>
      <c r="L2339" s="98"/>
    </row>
    <row r="2340" spans="1:12" x14ac:dyDescent="0.4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27"/>
      <c r="F2340" s="411"/>
      <c r="G2340" s="114"/>
      <c r="H2340" s="268"/>
      <c r="I2340" s="100">
        <f t="shared" si="186"/>
        <v>0</v>
      </c>
      <c r="J2340" s="93"/>
      <c r="K2340" s="74"/>
      <c r="L2340" s="98"/>
    </row>
    <row r="2341" spans="1:12" x14ac:dyDescent="0.4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27"/>
      <c r="F2341" s="411"/>
      <c r="G2341" s="114"/>
      <c r="H2341" s="268"/>
      <c r="I2341" s="100">
        <f t="shared" si="186"/>
        <v>0</v>
      </c>
      <c r="J2341" s="93"/>
      <c r="K2341" s="74"/>
      <c r="L2341" s="98"/>
    </row>
    <row r="2342" spans="1:12" x14ac:dyDescent="0.4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27"/>
      <c r="F2342" s="411"/>
      <c r="G2342" s="114"/>
      <c r="H2342" s="268"/>
      <c r="I2342" s="100">
        <f t="shared" si="186"/>
        <v>0</v>
      </c>
      <c r="J2342" s="93"/>
      <c r="K2342" s="74"/>
      <c r="L2342" s="98"/>
    </row>
    <row r="2343" spans="1:12" x14ac:dyDescent="0.4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27"/>
      <c r="F2343" s="411"/>
      <c r="G2343" s="114"/>
      <c r="H2343" s="268"/>
      <c r="I2343" s="100">
        <f t="shared" si="186"/>
        <v>0</v>
      </c>
      <c r="J2343" s="93"/>
      <c r="K2343" s="74"/>
      <c r="L2343" s="98"/>
    </row>
    <row r="2344" spans="1:12" x14ac:dyDescent="0.4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27"/>
      <c r="F2344" s="411"/>
      <c r="G2344" s="114"/>
      <c r="H2344" s="268"/>
      <c r="I2344" s="100">
        <f t="shared" si="186"/>
        <v>0</v>
      </c>
      <c r="J2344" s="93"/>
      <c r="K2344" s="74"/>
      <c r="L2344" s="98"/>
    </row>
    <row r="2345" spans="1:12" x14ac:dyDescent="0.4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27"/>
      <c r="F2345" s="411"/>
      <c r="G2345" s="114"/>
      <c r="H2345" s="268"/>
      <c r="I2345" s="100">
        <f t="shared" si="186"/>
        <v>0</v>
      </c>
      <c r="J2345" s="93"/>
      <c r="K2345" s="74"/>
      <c r="L2345" s="98"/>
    </row>
    <row r="2346" spans="1:12" x14ac:dyDescent="0.4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27"/>
      <c r="F2346" s="411"/>
      <c r="G2346" s="114"/>
      <c r="H2346" s="268"/>
      <c r="I2346" s="100">
        <f t="shared" si="186"/>
        <v>0</v>
      </c>
      <c r="J2346" s="93"/>
      <c r="K2346" s="74"/>
      <c r="L2346" s="98"/>
    </row>
    <row r="2347" spans="1:12" x14ac:dyDescent="0.4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27"/>
      <c r="F2347" s="411"/>
      <c r="G2347" s="114"/>
      <c r="H2347" s="268"/>
      <c r="I2347" s="100">
        <f t="shared" si="186"/>
        <v>0</v>
      </c>
      <c r="J2347" s="93"/>
      <c r="K2347" s="74"/>
      <c r="L2347" s="98"/>
    </row>
    <row r="2348" spans="1:12" x14ac:dyDescent="0.4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27"/>
      <c r="F2348" s="411"/>
      <c r="G2348" s="114"/>
      <c r="H2348" s="268"/>
      <c r="I2348" s="100">
        <f t="shared" si="186"/>
        <v>0</v>
      </c>
      <c r="J2348" s="93"/>
      <c r="K2348" s="74"/>
      <c r="L2348" s="98"/>
    </row>
    <row r="2349" spans="1:12" x14ac:dyDescent="0.4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27"/>
      <c r="F2349" s="411"/>
      <c r="G2349" s="114"/>
      <c r="H2349" s="268"/>
      <c r="I2349" s="100">
        <f t="shared" si="186"/>
        <v>0</v>
      </c>
      <c r="J2349" s="93"/>
      <c r="K2349" s="74"/>
      <c r="L2349" s="98"/>
    </row>
    <row r="2350" spans="1:12" x14ac:dyDescent="0.4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27"/>
      <c r="F2350" s="411"/>
      <c r="G2350" s="114"/>
      <c r="H2350" s="268"/>
      <c r="I2350" s="100">
        <f t="shared" si="186"/>
        <v>0</v>
      </c>
      <c r="J2350" s="93"/>
      <c r="K2350" s="74"/>
      <c r="L2350" s="98"/>
    </row>
    <row r="2351" spans="1:12" x14ac:dyDescent="0.4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27"/>
      <c r="F2351" s="411"/>
      <c r="G2351" s="114"/>
      <c r="H2351" s="268"/>
      <c r="I2351" s="100">
        <f t="shared" si="186"/>
        <v>0</v>
      </c>
      <c r="J2351" s="93"/>
      <c r="K2351" s="74"/>
      <c r="L2351" s="98"/>
    </row>
    <row r="2352" spans="1:12" x14ac:dyDescent="0.4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27"/>
      <c r="F2352" s="411"/>
      <c r="G2352" s="114"/>
      <c r="H2352" s="268"/>
      <c r="I2352" s="100">
        <f t="shared" si="186"/>
        <v>0</v>
      </c>
      <c r="J2352" s="93"/>
      <c r="K2352" s="74"/>
      <c r="L2352" s="98"/>
    </row>
    <row r="2353" spans="1:12" x14ac:dyDescent="0.4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27"/>
      <c r="F2353" s="411"/>
      <c r="G2353" s="114"/>
      <c r="H2353" s="268"/>
      <c r="I2353" s="100">
        <f t="shared" si="186"/>
        <v>0</v>
      </c>
      <c r="J2353" s="93"/>
      <c r="K2353" s="74"/>
      <c r="L2353" s="98"/>
    </row>
    <row r="2354" spans="1:12" x14ac:dyDescent="0.4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27"/>
      <c r="F2354" s="411"/>
      <c r="G2354" s="114"/>
      <c r="H2354" s="268"/>
      <c r="I2354" s="100">
        <f t="shared" si="186"/>
        <v>0</v>
      </c>
      <c r="J2354" s="93"/>
      <c r="K2354" s="74"/>
      <c r="L2354" s="98"/>
    </row>
    <row r="2355" spans="1:12" x14ac:dyDescent="0.4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27"/>
      <c r="F2355" s="411"/>
      <c r="G2355" s="114"/>
      <c r="H2355" s="268"/>
      <c r="I2355" s="100">
        <f t="shared" si="186"/>
        <v>0</v>
      </c>
      <c r="J2355" s="93"/>
      <c r="K2355" s="74"/>
      <c r="L2355" s="98"/>
    </row>
    <row r="2356" spans="1:12" x14ac:dyDescent="0.4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27"/>
      <c r="F2356" s="411"/>
      <c r="G2356" s="114"/>
      <c r="H2356" s="268"/>
      <c r="I2356" s="100">
        <f t="shared" si="186"/>
        <v>0</v>
      </c>
      <c r="J2356" s="93"/>
      <c r="K2356" s="74"/>
      <c r="L2356" s="98"/>
    </row>
    <row r="2357" spans="1:12" x14ac:dyDescent="0.4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27"/>
      <c r="F2357" s="411"/>
      <c r="G2357" s="114"/>
      <c r="H2357" s="268"/>
      <c r="I2357" s="100">
        <f t="shared" si="186"/>
        <v>0</v>
      </c>
      <c r="J2357" s="93"/>
      <c r="K2357" s="74"/>
      <c r="L2357" s="98"/>
    </row>
    <row r="2358" spans="1:12" x14ac:dyDescent="0.4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27"/>
      <c r="F2358" s="411"/>
      <c r="G2358" s="114"/>
      <c r="H2358" s="268"/>
      <c r="I2358" s="100">
        <f t="shared" si="186"/>
        <v>0</v>
      </c>
      <c r="J2358" s="93"/>
      <c r="K2358" s="74"/>
      <c r="L2358" s="98"/>
    </row>
    <row r="2359" spans="1:12" x14ac:dyDescent="0.4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27"/>
      <c r="F2359" s="411"/>
      <c r="G2359" s="114"/>
      <c r="H2359" s="268"/>
      <c r="I2359" s="100">
        <f t="shared" si="186"/>
        <v>0</v>
      </c>
      <c r="J2359" s="93"/>
      <c r="K2359" s="74"/>
      <c r="L2359" s="98"/>
    </row>
    <row r="2360" spans="1:12" x14ac:dyDescent="0.4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27"/>
      <c r="F2360" s="411"/>
      <c r="G2360" s="114"/>
      <c r="H2360" s="268"/>
      <c r="I2360" s="100">
        <f t="shared" si="186"/>
        <v>0</v>
      </c>
      <c r="J2360" s="93"/>
      <c r="K2360" s="74"/>
      <c r="L2360" s="98"/>
    </row>
    <row r="2361" spans="1:12" x14ac:dyDescent="0.4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27"/>
      <c r="F2361" s="411"/>
      <c r="G2361" s="114"/>
      <c r="H2361" s="268"/>
      <c r="I2361" s="100">
        <f t="shared" si="186"/>
        <v>0</v>
      </c>
      <c r="J2361" s="93"/>
      <c r="K2361" s="74"/>
      <c r="L2361" s="98"/>
    </row>
    <row r="2362" spans="1:12" x14ac:dyDescent="0.4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27"/>
      <c r="F2362" s="411"/>
      <c r="G2362" s="114"/>
      <c r="H2362" s="268"/>
      <c r="I2362" s="100">
        <f t="shared" si="186"/>
        <v>0</v>
      </c>
      <c r="J2362" s="93"/>
      <c r="K2362" s="74"/>
      <c r="L2362" s="98"/>
    </row>
    <row r="2363" spans="1:12" x14ac:dyDescent="0.4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27"/>
      <c r="F2363" s="411"/>
      <c r="G2363" s="114"/>
      <c r="H2363" s="268"/>
      <c r="I2363" s="100">
        <f t="shared" si="186"/>
        <v>0</v>
      </c>
      <c r="J2363" s="93"/>
      <c r="K2363" s="74"/>
      <c r="L2363" s="98"/>
    </row>
    <row r="2364" spans="1:12" x14ac:dyDescent="0.4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27"/>
      <c r="F2364" s="411"/>
      <c r="G2364" s="114"/>
      <c r="H2364" s="268"/>
      <c r="I2364" s="100">
        <f t="shared" si="186"/>
        <v>0</v>
      </c>
      <c r="J2364" s="93"/>
      <c r="K2364" s="74"/>
      <c r="L2364" s="98"/>
    </row>
    <row r="2365" spans="1:12" x14ac:dyDescent="0.4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27"/>
      <c r="F2365" s="411"/>
      <c r="G2365" s="114"/>
      <c r="H2365" s="268"/>
      <c r="I2365" s="100">
        <f t="shared" si="186"/>
        <v>0</v>
      </c>
      <c r="J2365" s="93"/>
      <c r="K2365" s="74"/>
      <c r="L2365" s="98"/>
    </row>
    <row r="2366" spans="1:12" x14ac:dyDescent="0.4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27"/>
      <c r="F2366" s="411"/>
      <c r="G2366" s="114"/>
      <c r="H2366" s="268"/>
      <c r="I2366" s="100">
        <f t="shared" si="186"/>
        <v>0</v>
      </c>
      <c r="J2366" s="93"/>
      <c r="K2366" s="74"/>
      <c r="L2366" s="98"/>
    </row>
    <row r="2367" spans="1:12" x14ac:dyDescent="0.4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27"/>
      <c r="F2367" s="411"/>
      <c r="G2367" s="114"/>
      <c r="H2367" s="268"/>
      <c r="I2367" s="100">
        <f t="shared" si="186"/>
        <v>0</v>
      </c>
      <c r="J2367" s="93"/>
      <c r="K2367" s="74"/>
      <c r="L2367" s="98"/>
    </row>
    <row r="2368" spans="1:12" x14ac:dyDescent="0.4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27"/>
      <c r="F2368" s="411"/>
      <c r="G2368" s="114"/>
      <c r="H2368" s="268"/>
      <c r="I2368" s="100">
        <f t="shared" si="186"/>
        <v>0</v>
      </c>
      <c r="J2368" s="93"/>
      <c r="K2368" s="74"/>
      <c r="L2368" s="98"/>
    </row>
    <row r="2369" spans="1:12" x14ac:dyDescent="0.4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27"/>
      <c r="F2369" s="411"/>
      <c r="G2369" s="114"/>
      <c r="H2369" s="268"/>
      <c r="I2369" s="100">
        <f t="shared" si="186"/>
        <v>0</v>
      </c>
      <c r="J2369" s="93"/>
      <c r="K2369" s="74"/>
      <c r="L2369" s="98"/>
    </row>
    <row r="2370" spans="1:12" x14ac:dyDescent="0.4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27"/>
      <c r="F2370" s="411"/>
      <c r="G2370" s="114"/>
      <c r="H2370" s="268"/>
      <c r="I2370" s="100">
        <f t="shared" si="186"/>
        <v>0</v>
      </c>
      <c r="J2370" s="93"/>
      <c r="K2370" s="74"/>
      <c r="L2370" s="98"/>
    </row>
    <row r="2371" spans="1:12" x14ac:dyDescent="0.4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27"/>
      <c r="F2371" s="411"/>
      <c r="G2371" s="114"/>
      <c r="H2371" s="268"/>
      <c r="I2371" s="100">
        <f t="shared" si="186"/>
        <v>0</v>
      </c>
      <c r="J2371" s="93"/>
      <c r="K2371" s="74"/>
      <c r="L2371" s="98"/>
    </row>
    <row r="2372" spans="1:12" x14ac:dyDescent="0.4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27"/>
      <c r="F2372" s="411"/>
      <c r="G2372" s="114"/>
      <c r="H2372" s="268"/>
      <c r="I2372" s="100">
        <f t="shared" si="186"/>
        <v>0</v>
      </c>
      <c r="J2372" s="93"/>
      <c r="K2372" s="74"/>
      <c r="L2372" s="98"/>
    </row>
    <row r="2373" spans="1:12" x14ac:dyDescent="0.4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27"/>
      <c r="F2373" s="411"/>
      <c r="G2373" s="114"/>
      <c r="H2373" s="268"/>
      <c r="I2373" s="100">
        <f t="shared" si="186"/>
        <v>0</v>
      </c>
      <c r="J2373" s="93"/>
      <c r="K2373" s="74"/>
      <c r="L2373" s="98"/>
    </row>
    <row r="2374" spans="1:12" x14ac:dyDescent="0.4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27"/>
      <c r="F2374" s="411"/>
      <c r="G2374" s="114"/>
      <c r="H2374" s="268"/>
      <c r="I2374" s="100">
        <f t="shared" si="186"/>
        <v>0</v>
      </c>
      <c r="J2374" s="93"/>
      <c r="K2374" s="74"/>
      <c r="L2374" s="98"/>
    </row>
    <row r="2375" spans="1:12" x14ac:dyDescent="0.4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27"/>
      <c r="F2375" s="411"/>
      <c r="G2375" s="114"/>
      <c r="H2375" s="268"/>
      <c r="I2375" s="100">
        <f t="shared" si="186"/>
        <v>0</v>
      </c>
      <c r="J2375" s="93"/>
      <c r="K2375" s="74"/>
      <c r="L2375" s="98"/>
    </row>
    <row r="2376" spans="1:12" x14ac:dyDescent="0.4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27"/>
      <c r="F2376" s="411"/>
      <c r="G2376" s="114"/>
      <c r="H2376" s="268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 x14ac:dyDescent="0.4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27"/>
      <c r="F2377" s="411"/>
      <c r="G2377" s="114"/>
      <c r="H2377" s="268"/>
      <c r="I2377" s="100">
        <f t="shared" si="191"/>
        <v>0</v>
      </c>
      <c r="J2377" s="93"/>
      <c r="K2377" s="74"/>
      <c r="L2377" s="98"/>
    </row>
    <row r="2378" spans="1:12" x14ac:dyDescent="0.4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27"/>
      <c r="F2378" s="411"/>
      <c r="G2378" s="114"/>
      <c r="H2378" s="268"/>
      <c r="I2378" s="100">
        <f t="shared" si="191"/>
        <v>0</v>
      </c>
      <c r="J2378" s="93"/>
      <c r="K2378" s="74"/>
      <c r="L2378" s="98"/>
    </row>
    <row r="2379" spans="1:12" x14ac:dyDescent="0.4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27"/>
      <c r="F2379" s="411"/>
      <c r="G2379" s="114"/>
      <c r="H2379" s="268"/>
      <c r="I2379" s="100">
        <f t="shared" si="191"/>
        <v>0</v>
      </c>
      <c r="J2379" s="93"/>
      <c r="K2379" s="74"/>
      <c r="L2379" s="98"/>
    </row>
    <row r="2380" spans="1:12" x14ac:dyDescent="0.4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27"/>
      <c r="F2380" s="411"/>
      <c r="G2380" s="114"/>
      <c r="H2380" s="268"/>
      <c r="I2380" s="100">
        <f t="shared" si="191"/>
        <v>0</v>
      </c>
      <c r="J2380" s="93"/>
      <c r="K2380" s="74"/>
      <c r="L2380" s="98"/>
    </row>
    <row r="2381" spans="1:12" x14ac:dyDescent="0.4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27"/>
      <c r="F2381" s="411"/>
      <c r="G2381" s="114"/>
      <c r="H2381" s="268"/>
      <c r="I2381" s="100">
        <f t="shared" si="191"/>
        <v>0</v>
      </c>
      <c r="J2381" s="93"/>
      <c r="K2381" s="74"/>
      <c r="L2381" s="98"/>
    </row>
    <row r="2382" spans="1:12" x14ac:dyDescent="0.4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27"/>
      <c r="F2382" s="411"/>
      <c r="G2382" s="114"/>
      <c r="H2382" s="268"/>
      <c r="I2382" s="100">
        <f t="shared" si="191"/>
        <v>0</v>
      </c>
      <c r="J2382" s="93"/>
      <c r="K2382" s="74"/>
      <c r="L2382" s="98"/>
    </row>
    <row r="2383" spans="1:12" x14ac:dyDescent="0.4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27"/>
      <c r="F2383" s="411"/>
      <c r="G2383" s="114"/>
      <c r="H2383" s="268"/>
      <c r="I2383" s="100">
        <f t="shared" si="191"/>
        <v>0</v>
      </c>
      <c r="J2383" s="93"/>
      <c r="K2383" s="74"/>
      <c r="L2383" s="98"/>
    </row>
    <row r="2384" spans="1:12" x14ac:dyDescent="0.4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27"/>
      <c r="F2384" s="411"/>
      <c r="G2384" s="114"/>
      <c r="H2384" s="268"/>
      <c r="I2384" s="100">
        <f t="shared" si="191"/>
        <v>0</v>
      </c>
      <c r="J2384" s="93"/>
      <c r="K2384" s="74"/>
      <c r="L2384" s="98"/>
    </row>
    <row r="2385" spans="1:12" x14ac:dyDescent="0.4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27"/>
      <c r="F2385" s="411"/>
      <c r="G2385" s="114"/>
      <c r="H2385" s="268"/>
      <c r="I2385" s="100">
        <f t="shared" si="191"/>
        <v>0</v>
      </c>
      <c r="J2385" s="93"/>
      <c r="K2385" s="74"/>
      <c r="L2385" s="98"/>
    </row>
    <row r="2386" spans="1:12" x14ac:dyDescent="0.4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27"/>
      <c r="F2386" s="411"/>
      <c r="G2386" s="114"/>
      <c r="H2386" s="268"/>
      <c r="I2386" s="100">
        <f t="shared" si="191"/>
        <v>0</v>
      </c>
      <c r="J2386" s="93"/>
      <c r="K2386" s="74"/>
      <c r="L2386" s="98"/>
    </row>
    <row r="2387" spans="1:12" x14ac:dyDescent="0.4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27"/>
      <c r="F2387" s="411"/>
      <c r="G2387" s="114"/>
      <c r="H2387" s="268"/>
      <c r="I2387" s="100">
        <f t="shared" si="191"/>
        <v>0</v>
      </c>
      <c r="J2387" s="93"/>
      <c r="K2387" s="74"/>
      <c r="L2387" s="98"/>
    </row>
    <row r="2388" spans="1:12" x14ac:dyDescent="0.4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27"/>
      <c r="F2388" s="411"/>
      <c r="G2388" s="114"/>
      <c r="H2388" s="268"/>
      <c r="I2388" s="100">
        <f t="shared" si="191"/>
        <v>0</v>
      </c>
      <c r="J2388" s="93"/>
      <c r="K2388" s="74"/>
      <c r="L2388" s="98"/>
    </row>
    <row r="2389" spans="1:12" x14ac:dyDescent="0.4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27"/>
      <c r="F2389" s="411"/>
      <c r="G2389" s="114"/>
      <c r="H2389" s="268"/>
      <c r="I2389" s="100">
        <f t="shared" si="191"/>
        <v>0</v>
      </c>
      <c r="J2389" s="93"/>
      <c r="K2389" s="74"/>
      <c r="L2389" s="98"/>
    </row>
    <row r="2390" spans="1:12" x14ac:dyDescent="0.4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27"/>
      <c r="F2390" s="411"/>
      <c r="G2390" s="114"/>
      <c r="H2390" s="268"/>
      <c r="I2390" s="100">
        <f t="shared" si="191"/>
        <v>0</v>
      </c>
      <c r="J2390" s="93"/>
      <c r="K2390" s="74"/>
      <c r="L2390" s="98"/>
    </row>
    <row r="2391" spans="1:12" x14ac:dyDescent="0.4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27"/>
      <c r="F2391" s="411"/>
      <c r="G2391" s="114"/>
      <c r="H2391" s="268"/>
      <c r="I2391" s="100">
        <f t="shared" si="191"/>
        <v>0</v>
      </c>
      <c r="J2391" s="93"/>
      <c r="K2391" s="74"/>
      <c r="L2391" s="98"/>
    </row>
    <row r="2392" spans="1:12" x14ac:dyDescent="0.4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27"/>
      <c r="F2392" s="411"/>
      <c r="G2392" s="114"/>
      <c r="H2392" s="268"/>
      <c r="I2392" s="100">
        <f t="shared" si="191"/>
        <v>0</v>
      </c>
      <c r="J2392" s="93"/>
      <c r="K2392" s="74"/>
      <c r="L2392" s="98"/>
    </row>
    <row r="2393" spans="1:12" x14ac:dyDescent="0.4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27"/>
      <c r="F2393" s="411"/>
      <c r="G2393" s="114"/>
      <c r="H2393" s="268"/>
      <c r="I2393" s="100">
        <f t="shared" si="191"/>
        <v>0</v>
      </c>
      <c r="J2393" s="93"/>
      <c r="K2393" s="74"/>
      <c r="L2393" s="98"/>
    </row>
    <row r="2394" spans="1:12" x14ac:dyDescent="0.4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27"/>
      <c r="F2394" s="411"/>
      <c r="G2394" s="114"/>
      <c r="H2394" s="268"/>
      <c r="I2394" s="100">
        <f t="shared" si="191"/>
        <v>0</v>
      </c>
      <c r="J2394" s="93"/>
      <c r="K2394" s="74"/>
      <c r="L2394" s="98"/>
    </row>
    <row r="2395" spans="1:12" x14ac:dyDescent="0.4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27"/>
      <c r="F2395" s="411"/>
      <c r="G2395" s="114"/>
      <c r="H2395" s="268"/>
      <c r="I2395" s="100">
        <f t="shared" si="191"/>
        <v>0</v>
      </c>
      <c r="J2395" s="93"/>
      <c r="K2395" s="74"/>
      <c r="L2395" s="98"/>
    </row>
    <row r="2396" spans="1:12" x14ac:dyDescent="0.4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27"/>
      <c r="F2396" s="411"/>
      <c r="G2396" s="114"/>
      <c r="H2396" s="268"/>
      <c r="I2396" s="100">
        <f t="shared" si="191"/>
        <v>0</v>
      </c>
      <c r="J2396" s="93"/>
      <c r="K2396" s="74"/>
      <c r="L2396" s="98"/>
    </row>
    <row r="2397" spans="1:12" x14ac:dyDescent="0.4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27"/>
      <c r="F2397" s="411"/>
      <c r="G2397" s="114"/>
      <c r="H2397" s="268"/>
      <c r="I2397" s="100">
        <f t="shared" si="191"/>
        <v>0</v>
      </c>
      <c r="J2397" s="93"/>
      <c r="K2397" s="74"/>
      <c r="L2397" s="98"/>
    </row>
    <row r="2398" spans="1:12" x14ac:dyDescent="0.4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27"/>
      <c r="F2398" s="411"/>
      <c r="G2398" s="114"/>
      <c r="H2398" s="268"/>
      <c r="I2398" s="100">
        <f t="shared" si="191"/>
        <v>0</v>
      </c>
      <c r="J2398" s="93"/>
      <c r="K2398" s="74"/>
      <c r="L2398" s="98"/>
    </row>
    <row r="2399" spans="1:12" x14ac:dyDescent="0.4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27"/>
      <c r="F2399" s="411"/>
      <c r="G2399" s="114"/>
      <c r="H2399" s="268"/>
      <c r="I2399" s="100">
        <f t="shared" si="191"/>
        <v>0</v>
      </c>
      <c r="J2399" s="93"/>
      <c r="K2399" s="74"/>
      <c r="L2399" s="98"/>
    </row>
    <row r="2400" spans="1:12" x14ac:dyDescent="0.4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27"/>
      <c r="F2400" s="411"/>
      <c r="G2400" s="114"/>
      <c r="H2400" s="268"/>
      <c r="I2400" s="100">
        <f t="shared" si="191"/>
        <v>0</v>
      </c>
      <c r="J2400" s="93"/>
      <c r="K2400" s="74"/>
      <c r="L2400" s="98"/>
    </row>
    <row r="2401" spans="1:12" x14ac:dyDescent="0.4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27"/>
      <c r="F2401" s="411"/>
      <c r="G2401" s="114"/>
      <c r="H2401" s="268"/>
      <c r="I2401" s="100">
        <f t="shared" si="191"/>
        <v>0</v>
      </c>
      <c r="J2401" s="93"/>
      <c r="K2401" s="74"/>
      <c r="L2401" s="98"/>
    </row>
    <row r="2402" spans="1:12" x14ac:dyDescent="0.4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27"/>
      <c r="F2402" s="411"/>
      <c r="G2402" s="114"/>
      <c r="H2402" s="268"/>
      <c r="I2402" s="100">
        <f t="shared" si="191"/>
        <v>0</v>
      </c>
      <c r="J2402" s="93"/>
      <c r="K2402" s="74"/>
      <c r="L2402" s="98"/>
    </row>
    <row r="2403" spans="1:12" x14ac:dyDescent="0.4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27"/>
      <c r="F2403" s="411"/>
      <c r="G2403" s="114"/>
      <c r="H2403" s="268"/>
      <c r="I2403" s="100">
        <f t="shared" si="191"/>
        <v>0</v>
      </c>
      <c r="J2403" s="93"/>
      <c r="K2403" s="74"/>
      <c r="L2403" s="98"/>
    </row>
    <row r="2404" spans="1:12" x14ac:dyDescent="0.4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27"/>
      <c r="F2404" s="411"/>
      <c r="G2404" s="114"/>
      <c r="H2404" s="268"/>
      <c r="I2404" s="100">
        <f t="shared" si="191"/>
        <v>0</v>
      </c>
      <c r="J2404" s="93"/>
      <c r="K2404" s="74"/>
      <c r="L2404" s="98"/>
    </row>
    <row r="2405" spans="1:12" x14ac:dyDescent="0.4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27"/>
      <c r="F2405" s="411"/>
      <c r="G2405" s="114"/>
      <c r="H2405" s="268"/>
      <c r="I2405" s="100">
        <f t="shared" si="191"/>
        <v>0</v>
      </c>
      <c r="J2405" s="93"/>
      <c r="K2405" s="74"/>
      <c r="L2405" s="98"/>
    </row>
    <row r="2406" spans="1:12" x14ac:dyDescent="0.4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27"/>
      <c r="F2406" s="411"/>
      <c r="G2406" s="114"/>
      <c r="H2406" s="268"/>
      <c r="I2406" s="100">
        <f t="shared" si="191"/>
        <v>0</v>
      </c>
      <c r="J2406" s="93"/>
      <c r="K2406" s="74"/>
      <c r="L2406" s="98"/>
    </row>
    <row r="2407" spans="1:12" x14ac:dyDescent="0.4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27"/>
      <c r="F2407" s="411"/>
      <c r="G2407" s="114"/>
      <c r="H2407" s="268"/>
      <c r="I2407" s="100">
        <f t="shared" si="191"/>
        <v>0</v>
      </c>
      <c r="J2407" s="93"/>
      <c r="K2407" s="74"/>
      <c r="L2407" s="98"/>
    </row>
    <row r="2408" spans="1:12" x14ac:dyDescent="0.4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27"/>
      <c r="F2408" s="411"/>
      <c r="G2408" s="114"/>
      <c r="H2408" s="268"/>
      <c r="I2408" s="100">
        <f t="shared" si="191"/>
        <v>0</v>
      </c>
      <c r="J2408" s="93"/>
      <c r="K2408" s="74"/>
      <c r="L2408" s="98"/>
    </row>
    <row r="2409" spans="1:12" x14ac:dyDescent="0.4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27"/>
      <c r="F2409" s="411"/>
      <c r="G2409" s="114"/>
      <c r="H2409" s="268"/>
      <c r="I2409" s="100">
        <f t="shared" si="191"/>
        <v>0</v>
      </c>
      <c r="J2409" s="93"/>
      <c r="K2409" s="74"/>
      <c r="L2409" s="98"/>
    </row>
    <row r="2410" spans="1:12" x14ac:dyDescent="0.4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27"/>
      <c r="F2410" s="411"/>
      <c r="G2410" s="114"/>
      <c r="H2410" s="268"/>
      <c r="I2410" s="100">
        <f t="shared" si="191"/>
        <v>0</v>
      </c>
      <c r="J2410" s="93"/>
      <c r="K2410" s="74"/>
      <c r="L2410" s="98"/>
    </row>
    <row r="2411" spans="1:12" x14ac:dyDescent="0.4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27"/>
      <c r="F2411" s="411"/>
      <c r="G2411" s="114"/>
      <c r="H2411" s="268"/>
      <c r="I2411" s="100">
        <f t="shared" si="191"/>
        <v>0</v>
      </c>
      <c r="J2411" s="93"/>
      <c r="K2411" s="74"/>
      <c r="L2411" s="98"/>
    </row>
    <row r="2412" spans="1:12" x14ac:dyDescent="0.4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27"/>
      <c r="F2412" s="411"/>
      <c r="G2412" s="114"/>
      <c r="H2412" s="268"/>
      <c r="I2412" s="100">
        <f t="shared" si="191"/>
        <v>0</v>
      </c>
      <c r="J2412" s="93"/>
      <c r="K2412" s="74"/>
      <c r="L2412" s="98"/>
    </row>
    <row r="2413" spans="1:12" x14ac:dyDescent="0.4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27"/>
      <c r="F2413" s="411"/>
      <c r="G2413" s="114"/>
      <c r="H2413" s="268"/>
      <c r="I2413" s="100">
        <f t="shared" si="191"/>
        <v>0</v>
      </c>
      <c r="J2413" s="93"/>
      <c r="K2413" s="74"/>
      <c r="L2413" s="98"/>
    </row>
    <row r="2414" spans="1:12" x14ac:dyDescent="0.4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27"/>
      <c r="F2414" s="411"/>
      <c r="G2414" s="114"/>
      <c r="H2414" s="268"/>
      <c r="I2414" s="100">
        <f t="shared" si="191"/>
        <v>0</v>
      </c>
      <c r="J2414" s="93"/>
      <c r="K2414" s="74"/>
      <c r="L2414" s="98"/>
    </row>
    <row r="2415" spans="1:12" x14ac:dyDescent="0.4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27"/>
      <c r="F2415" s="411"/>
      <c r="G2415" s="114"/>
      <c r="H2415" s="268"/>
      <c r="I2415" s="100">
        <f t="shared" si="191"/>
        <v>0</v>
      </c>
      <c r="J2415" s="93"/>
      <c r="K2415" s="74"/>
      <c r="L2415" s="98"/>
    </row>
    <row r="2416" spans="1:12" x14ac:dyDescent="0.4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27"/>
      <c r="F2416" s="411"/>
      <c r="G2416" s="114"/>
      <c r="H2416" s="268"/>
      <c r="I2416" s="100">
        <f t="shared" si="191"/>
        <v>0</v>
      </c>
      <c r="J2416" s="93"/>
      <c r="K2416" s="74"/>
      <c r="L2416" s="98"/>
    </row>
    <row r="2417" spans="1:12" x14ac:dyDescent="0.4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27"/>
      <c r="F2417" s="411"/>
      <c r="G2417" s="114"/>
      <c r="H2417" s="268"/>
      <c r="I2417" s="100">
        <f t="shared" si="191"/>
        <v>0</v>
      </c>
      <c r="J2417" s="93"/>
      <c r="K2417" s="74"/>
      <c r="L2417" s="98"/>
    </row>
    <row r="2418" spans="1:12" x14ac:dyDescent="0.4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27"/>
      <c r="F2418" s="411"/>
      <c r="G2418" s="114"/>
      <c r="H2418" s="268"/>
      <c r="I2418" s="100">
        <f t="shared" si="191"/>
        <v>0</v>
      </c>
      <c r="J2418" s="93"/>
      <c r="K2418" s="74"/>
      <c r="L2418" s="98"/>
    </row>
    <row r="2419" spans="1:12" x14ac:dyDescent="0.4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27"/>
      <c r="F2419" s="411"/>
      <c r="G2419" s="114"/>
      <c r="H2419" s="268"/>
      <c r="I2419" s="100">
        <f t="shared" si="191"/>
        <v>0</v>
      </c>
      <c r="J2419" s="93"/>
      <c r="K2419" s="74"/>
      <c r="L2419" s="98"/>
    </row>
    <row r="2420" spans="1:12" x14ac:dyDescent="0.4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27"/>
      <c r="F2420" s="411"/>
      <c r="G2420" s="114"/>
      <c r="H2420" s="268"/>
      <c r="I2420" s="100">
        <f t="shared" si="191"/>
        <v>0</v>
      </c>
      <c r="J2420" s="93"/>
      <c r="K2420" s="74"/>
      <c r="L2420" s="98"/>
    </row>
    <row r="2421" spans="1:12" x14ac:dyDescent="0.4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27"/>
      <c r="F2421" s="411"/>
      <c r="G2421" s="114"/>
      <c r="H2421" s="268"/>
      <c r="I2421" s="100">
        <f t="shared" si="191"/>
        <v>0</v>
      </c>
      <c r="J2421" s="93"/>
      <c r="K2421" s="74"/>
      <c r="L2421" s="98"/>
    </row>
    <row r="2422" spans="1:12" x14ac:dyDescent="0.4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27"/>
      <c r="F2422" s="411"/>
      <c r="G2422" s="114"/>
      <c r="H2422" s="268"/>
      <c r="I2422" s="100">
        <f t="shared" si="191"/>
        <v>0</v>
      </c>
      <c r="J2422" s="93"/>
      <c r="K2422" s="74"/>
      <c r="L2422" s="98"/>
    </row>
    <row r="2423" spans="1:12" x14ac:dyDescent="0.4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27"/>
      <c r="F2423" s="411"/>
      <c r="G2423" s="114"/>
      <c r="H2423" s="268"/>
      <c r="I2423" s="100">
        <f t="shared" si="191"/>
        <v>0</v>
      </c>
      <c r="J2423" s="93"/>
      <c r="K2423" s="74"/>
      <c r="L2423" s="98"/>
    </row>
    <row r="2424" spans="1:12" x14ac:dyDescent="0.4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27"/>
      <c r="F2424" s="411"/>
      <c r="G2424" s="114"/>
      <c r="H2424" s="268"/>
      <c r="I2424" s="100">
        <f t="shared" si="191"/>
        <v>0</v>
      </c>
      <c r="J2424" s="93"/>
      <c r="K2424" s="74"/>
      <c r="L2424" s="98"/>
    </row>
    <row r="2425" spans="1:12" x14ac:dyDescent="0.4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27"/>
      <c r="F2425" s="411"/>
      <c r="G2425" s="114"/>
      <c r="H2425" s="268"/>
      <c r="I2425" s="100">
        <f t="shared" si="191"/>
        <v>0</v>
      </c>
      <c r="J2425" s="93"/>
      <c r="K2425" s="74"/>
      <c r="L2425" s="98"/>
    </row>
    <row r="2426" spans="1:12" x14ac:dyDescent="0.4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27"/>
      <c r="F2426" s="411"/>
      <c r="G2426" s="114"/>
      <c r="H2426" s="268"/>
      <c r="I2426" s="100">
        <f t="shared" si="191"/>
        <v>0</v>
      </c>
      <c r="J2426" s="93"/>
      <c r="K2426" s="74"/>
      <c r="L2426" s="98"/>
    </row>
    <row r="2427" spans="1:12" x14ac:dyDescent="0.4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27"/>
      <c r="F2427" s="411"/>
      <c r="G2427" s="114"/>
      <c r="H2427" s="268"/>
      <c r="I2427" s="100">
        <f t="shared" si="191"/>
        <v>0</v>
      </c>
      <c r="J2427" s="93"/>
      <c r="K2427" s="74"/>
      <c r="L2427" s="98"/>
    </row>
    <row r="2428" spans="1:12" x14ac:dyDescent="0.4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27"/>
      <c r="F2428" s="411"/>
      <c r="G2428" s="114"/>
      <c r="H2428" s="268"/>
      <c r="I2428" s="100">
        <f t="shared" si="191"/>
        <v>0</v>
      </c>
      <c r="J2428" s="93"/>
      <c r="K2428" s="74"/>
      <c r="L2428" s="98"/>
    </row>
    <row r="2429" spans="1:12" x14ac:dyDescent="0.4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27"/>
      <c r="F2429" s="411"/>
      <c r="G2429" s="114"/>
      <c r="H2429" s="268"/>
      <c r="I2429" s="100">
        <f t="shared" si="191"/>
        <v>0</v>
      </c>
      <c r="J2429" s="93"/>
      <c r="K2429" s="74"/>
      <c r="L2429" s="98"/>
    </row>
    <row r="2430" spans="1:12" x14ac:dyDescent="0.4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27"/>
      <c r="F2430" s="411"/>
      <c r="G2430" s="114"/>
      <c r="H2430" s="268"/>
      <c r="I2430" s="100">
        <f t="shared" si="191"/>
        <v>0</v>
      </c>
      <c r="J2430" s="93"/>
      <c r="K2430" s="74"/>
      <c r="L2430" s="98"/>
    </row>
    <row r="2431" spans="1:12" x14ac:dyDescent="0.4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27"/>
      <c r="F2431" s="411"/>
      <c r="G2431" s="114"/>
      <c r="H2431" s="268"/>
      <c r="I2431" s="100">
        <f t="shared" si="191"/>
        <v>0</v>
      </c>
      <c r="J2431" s="93"/>
      <c r="K2431" s="74"/>
      <c r="L2431" s="98"/>
    </row>
    <row r="2432" spans="1:12" x14ac:dyDescent="0.4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27"/>
      <c r="F2432" s="411"/>
      <c r="G2432" s="114"/>
      <c r="H2432" s="268"/>
      <c r="I2432" s="100">
        <f t="shared" si="191"/>
        <v>0</v>
      </c>
      <c r="J2432" s="93"/>
      <c r="K2432" s="74"/>
      <c r="L2432" s="98"/>
    </row>
    <row r="2433" spans="1:12" x14ac:dyDescent="0.4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27"/>
      <c r="F2433" s="411"/>
      <c r="G2433" s="114"/>
      <c r="H2433" s="268"/>
      <c r="I2433" s="100">
        <f t="shared" si="191"/>
        <v>0</v>
      </c>
      <c r="J2433" s="93"/>
      <c r="K2433" s="74"/>
      <c r="L2433" s="98"/>
    </row>
    <row r="2434" spans="1:12" x14ac:dyDescent="0.4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27"/>
      <c r="F2434" s="411"/>
      <c r="G2434" s="114"/>
      <c r="H2434" s="268"/>
      <c r="I2434" s="100">
        <f t="shared" si="191"/>
        <v>0</v>
      </c>
      <c r="J2434" s="93"/>
      <c r="K2434" s="74"/>
      <c r="L2434" s="98"/>
    </row>
    <row r="2435" spans="1:12" x14ac:dyDescent="0.4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27"/>
      <c r="F2435" s="411"/>
      <c r="G2435" s="114"/>
      <c r="H2435" s="268"/>
      <c r="I2435" s="100">
        <f t="shared" si="191"/>
        <v>0</v>
      </c>
      <c r="J2435" s="93"/>
      <c r="K2435" s="74"/>
      <c r="L2435" s="98"/>
    </row>
    <row r="2436" spans="1:12" x14ac:dyDescent="0.4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27"/>
      <c r="F2436" s="411"/>
      <c r="G2436" s="114"/>
      <c r="H2436" s="268"/>
      <c r="I2436" s="100">
        <f t="shared" si="191"/>
        <v>0</v>
      </c>
      <c r="J2436" s="93"/>
      <c r="K2436" s="74"/>
      <c r="L2436" s="98"/>
    </row>
    <row r="2437" spans="1:12" x14ac:dyDescent="0.4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27"/>
      <c r="F2437" s="411"/>
      <c r="G2437" s="114"/>
      <c r="H2437" s="268"/>
      <c r="I2437" s="100">
        <f t="shared" si="191"/>
        <v>0</v>
      </c>
      <c r="J2437" s="93"/>
      <c r="K2437" s="74"/>
      <c r="L2437" s="98"/>
    </row>
    <row r="2438" spans="1:12" x14ac:dyDescent="0.4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27"/>
      <c r="F2438" s="411"/>
      <c r="G2438" s="114"/>
      <c r="H2438" s="268"/>
      <c r="I2438" s="100">
        <f t="shared" si="191"/>
        <v>0</v>
      </c>
      <c r="J2438" s="93"/>
      <c r="K2438" s="74"/>
      <c r="L2438" s="98"/>
    </row>
    <row r="2439" spans="1:12" x14ac:dyDescent="0.4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27"/>
      <c r="F2439" s="411"/>
      <c r="G2439" s="114"/>
      <c r="H2439" s="268"/>
      <c r="I2439" s="100">
        <f t="shared" si="191"/>
        <v>0</v>
      </c>
      <c r="J2439" s="93"/>
      <c r="K2439" s="74"/>
      <c r="L2439" s="98"/>
    </row>
    <row r="2440" spans="1:12" x14ac:dyDescent="0.4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27"/>
      <c r="F2440" s="411"/>
      <c r="G2440" s="114"/>
      <c r="H2440" s="268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 x14ac:dyDescent="0.4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27"/>
      <c r="F2441" s="411"/>
      <c r="G2441" s="114"/>
      <c r="H2441" s="268"/>
      <c r="I2441" s="100">
        <f t="shared" si="196"/>
        <v>0</v>
      </c>
      <c r="J2441" s="93"/>
      <c r="K2441" s="74"/>
      <c r="L2441" s="98"/>
    </row>
    <row r="2442" spans="1:12" x14ac:dyDescent="0.4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27"/>
      <c r="F2442" s="411"/>
      <c r="G2442" s="114"/>
      <c r="H2442" s="268"/>
      <c r="I2442" s="100">
        <f t="shared" si="196"/>
        <v>0</v>
      </c>
      <c r="J2442" s="93"/>
      <c r="K2442" s="74"/>
      <c r="L2442" s="98"/>
    </row>
    <row r="2443" spans="1:12" x14ac:dyDescent="0.4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27"/>
      <c r="F2443" s="411"/>
      <c r="G2443" s="114"/>
      <c r="H2443" s="268"/>
      <c r="I2443" s="100">
        <f t="shared" si="196"/>
        <v>0</v>
      </c>
      <c r="J2443" s="93"/>
      <c r="K2443" s="74"/>
      <c r="L2443" s="98"/>
    </row>
    <row r="2444" spans="1:12" x14ac:dyDescent="0.4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27"/>
      <c r="F2444" s="411"/>
      <c r="G2444" s="114"/>
      <c r="H2444" s="268"/>
      <c r="I2444" s="100">
        <f t="shared" si="196"/>
        <v>0</v>
      </c>
      <c r="J2444" s="93"/>
      <c r="K2444" s="74"/>
      <c r="L2444" s="98"/>
    </row>
    <row r="2445" spans="1:12" x14ac:dyDescent="0.4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27"/>
      <c r="F2445" s="411"/>
      <c r="G2445" s="114"/>
      <c r="H2445" s="268"/>
      <c r="I2445" s="100">
        <f t="shared" si="196"/>
        <v>0</v>
      </c>
      <c r="J2445" s="93"/>
      <c r="K2445" s="74"/>
      <c r="L2445" s="98"/>
    </row>
    <row r="2446" spans="1:12" x14ac:dyDescent="0.4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27"/>
      <c r="F2446" s="411"/>
      <c r="G2446" s="114"/>
      <c r="H2446" s="268"/>
      <c r="I2446" s="100">
        <f t="shared" si="196"/>
        <v>0</v>
      </c>
      <c r="J2446" s="93"/>
      <c r="K2446" s="74"/>
      <c r="L2446" s="98"/>
    </row>
    <row r="2447" spans="1:12" x14ac:dyDescent="0.4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27"/>
      <c r="F2447" s="411"/>
      <c r="G2447" s="114"/>
      <c r="H2447" s="268"/>
      <c r="I2447" s="100">
        <f t="shared" si="196"/>
        <v>0</v>
      </c>
      <c r="J2447" s="93"/>
      <c r="K2447" s="74"/>
      <c r="L2447" s="98"/>
    </row>
    <row r="2448" spans="1:12" x14ac:dyDescent="0.4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27"/>
      <c r="F2448" s="411"/>
      <c r="G2448" s="114"/>
      <c r="H2448" s="268"/>
      <c r="I2448" s="100">
        <f t="shared" si="196"/>
        <v>0</v>
      </c>
      <c r="J2448" s="93"/>
      <c r="K2448" s="74"/>
      <c r="L2448" s="98"/>
    </row>
    <row r="2449" spans="1:12" x14ac:dyDescent="0.4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27"/>
      <c r="F2449" s="411"/>
      <c r="G2449" s="114"/>
      <c r="H2449" s="268"/>
      <c r="I2449" s="100">
        <f t="shared" si="196"/>
        <v>0</v>
      </c>
      <c r="J2449" s="93"/>
      <c r="K2449" s="74"/>
      <c r="L2449" s="98"/>
    </row>
    <row r="2450" spans="1:12" x14ac:dyDescent="0.4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27"/>
      <c r="F2450" s="411"/>
      <c r="G2450" s="114"/>
      <c r="H2450" s="268"/>
      <c r="I2450" s="100">
        <f t="shared" si="196"/>
        <v>0</v>
      </c>
      <c r="J2450" s="93"/>
      <c r="K2450" s="74"/>
      <c r="L2450" s="98"/>
    </row>
    <row r="2451" spans="1:12" x14ac:dyDescent="0.4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27"/>
      <c r="F2451" s="411"/>
      <c r="G2451" s="114"/>
      <c r="H2451" s="268"/>
      <c r="I2451" s="100">
        <f t="shared" si="196"/>
        <v>0</v>
      </c>
      <c r="J2451" s="93"/>
      <c r="K2451" s="74"/>
      <c r="L2451" s="98"/>
    </row>
    <row r="2452" spans="1:12" x14ac:dyDescent="0.4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27"/>
      <c r="F2452" s="411"/>
      <c r="G2452" s="114"/>
      <c r="H2452" s="268"/>
      <c r="I2452" s="100">
        <f t="shared" si="196"/>
        <v>0</v>
      </c>
      <c r="J2452" s="93"/>
      <c r="K2452" s="74"/>
      <c r="L2452" s="98"/>
    </row>
    <row r="2453" spans="1:12" x14ac:dyDescent="0.4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27"/>
      <c r="F2453" s="411"/>
      <c r="G2453" s="114"/>
      <c r="H2453" s="268"/>
      <c r="I2453" s="100">
        <f t="shared" si="196"/>
        <v>0</v>
      </c>
      <c r="J2453" s="93"/>
      <c r="K2453" s="74"/>
      <c r="L2453" s="98"/>
    </row>
    <row r="2454" spans="1:12" x14ac:dyDescent="0.4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27"/>
      <c r="F2454" s="411"/>
      <c r="G2454" s="114"/>
      <c r="H2454" s="268"/>
      <c r="I2454" s="100">
        <f t="shared" si="196"/>
        <v>0</v>
      </c>
      <c r="J2454" s="93"/>
      <c r="K2454" s="74"/>
      <c r="L2454" s="98"/>
    </row>
    <row r="2455" spans="1:12" x14ac:dyDescent="0.4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27"/>
      <c r="F2455" s="411"/>
      <c r="G2455" s="114"/>
      <c r="H2455" s="268"/>
      <c r="I2455" s="100">
        <f t="shared" si="196"/>
        <v>0</v>
      </c>
      <c r="J2455" s="93"/>
      <c r="K2455" s="74"/>
      <c r="L2455" s="98"/>
    </row>
    <row r="2456" spans="1:12" x14ac:dyDescent="0.4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27"/>
      <c r="F2456" s="411"/>
      <c r="G2456" s="114"/>
      <c r="H2456" s="268"/>
      <c r="I2456" s="100">
        <f t="shared" si="196"/>
        <v>0</v>
      </c>
      <c r="J2456" s="93"/>
      <c r="K2456" s="74"/>
      <c r="L2456" s="98"/>
    </row>
    <row r="2457" spans="1:12" x14ac:dyDescent="0.4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27"/>
      <c r="F2457" s="411"/>
      <c r="G2457" s="114"/>
      <c r="H2457" s="268"/>
      <c r="I2457" s="100">
        <f t="shared" si="196"/>
        <v>0</v>
      </c>
      <c r="J2457" s="93"/>
      <c r="K2457" s="74"/>
      <c r="L2457" s="98"/>
    </row>
    <row r="2458" spans="1:12" x14ac:dyDescent="0.4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27"/>
      <c r="F2458" s="411"/>
      <c r="G2458" s="114"/>
      <c r="H2458" s="268"/>
      <c r="I2458" s="100">
        <f t="shared" si="196"/>
        <v>0</v>
      </c>
      <c r="J2458" s="93"/>
      <c r="K2458" s="74"/>
      <c r="L2458" s="98"/>
    </row>
    <row r="2459" spans="1:12" x14ac:dyDescent="0.4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27"/>
      <c r="F2459" s="411"/>
      <c r="G2459" s="114"/>
      <c r="H2459" s="268"/>
      <c r="I2459" s="100">
        <f t="shared" si="196"/>
        <v>0</v>
      </c>
      <c r="J2459" s="93"/>
      <c r="K2459" s="74"/>
      <c r="L2459" s="98"/>
    </row>
    <row r="2460" spans="1:12" x14ac:dyDescent="0.4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27"/>
      <c r="F2460" s="411"/>
      <c r="G2460" s="114"/>
      <c r="H2460" s="268"/>
      <c r="I2460" s="100">
        <f t="shared" si="196"/>
        <v>0</v>
      </c>
      <c r="J2460" s="93"/>
      <c r="K2460" s="74"/>
      <c r="L2460" s="98"/>
    </row>
    <row r="2461" spans="1:12" x14ac:dyDescent="0.4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27"/>
      <c r="F2461" s="411"/>
      <c r="G2461" s="114"/>
      <c r="H2461" s="268"/>
      <c r="I2461" s="100">
        <f t="shared" si="196"/>
        <v>0</v>
      </c>
      <c r="J2461" s="93"/>
      <c r="K2461" s="74"/>
      <c r="L2461" s="98"/>
    </row>
    <row r="2462" spans="1:12" x14ac:dyDescent="0.4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27"/>
      <c r="F2462" s="411"/>
      <c r="G2462" s="114"/>
      <c r="H2462" s="268"/>
      <c r="I2462" s="100">
        <f t="shared" si="196"/>
        <v>0</v>
      </c>
      <c r="J2462" s="93"/>
      <c r="K2462" s="74"/>
      <c r="L2462" s="98"/>
    </row>
    <row r="2463" spans="1:12" x14ac:dyDescent="0.4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27"/>
      <c r="F2463" s="411"/>
      <c r="G2463" s="114"/>
      <c r="H2463" s="268"/>
      <c r="I2463" s="100">
        <f t="shared" si="196"/>
        <v>0</v>
      </c>
      <c r="J2463" s="93"/>
      <c r="K2463" s="74"/>
      <c r="L2463" s="98"/>
    </row>
    <row r="2464" spans="1:12" x14ac:dyDescent="0.4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27"/>
      <c r="F2464" s="411"/>
      <c r="G2464" s="114"/>
      <c r="H2464" s="268"/>
      <c r="I2464" s="100">
        <f t="shared" si="196"/>
        <v>0</v>
      </c>
      <c r="J2464" s="93"/>
      <c r="K2464" s="74"/>
      <c r="L2464" s="98"/>
    </row>
    <row r="2465" spans="1:12" x14ac:dyDescent="0.4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27"/>
      <c r="F2465" s="411"/>
      <c r="G2465" s="114"/>
      <c r="H2465" s="268"/>
      <c r="I2465" s="100">
        <f t="shared" si="196"/>
        <v>0</v>
      </c>
      <c r="J2465" s="93"/>
      <c r="K2465" s="74"/>
      <c r="L2465" s="98"/>
    </row>
    <row r="2466" spans="1:12" x14ac:dyDescent="0.4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27"/>
      <c r="F2466" s="411"/>
      <c r="G2466" s="114"/>
      <c r="H2466" s="268"/>
      <c r="I2466" s="100">
        <f t="shared" si="196"/>
        <v>0</v>
      </c>
      <c r="J2466" s="93"/>
      <c r="K2466" s="74"/>
      <c r="L2466" s="98"/>
    </row>
    <row r="2467" spans="1:12" x14ac:dyDescent="0.4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27"/>
      <c r="F2467" s="411"/>
      <c r="G2467" s="114"/>
      <c r="H2467" s="268"/>
      <c r="I2467" s="100">
        <f t="shared" si="196"/>
        <v>0</v>
      </c>
      <c r="J2467" s="93"/>
      <c r="K2467" s="74"/>
      <c r="L2467" s="98"/>
    </row>
    <row r="2468" spans="1:12" x14ac:dyDescent="0.4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27"/>
      <c r="F2468" s="411"/>
      <c r="G2468" s="114"/>
      <c r="H2468" s="268"/>
      <c r="I2468" s="100">
        <f t="shared" si="196"/>
        <v>0</v>
      </c>
      <c r="J2468" s="93"/>
      <c r="K2468" s="74"/>
      <c r="L2468" s="98"/>
    </row>
    <row r="2469" spans="1:12" x14ac:dyDescent="0.4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27"/>
      <c r="F2469" s="411"/>
      <c r="G2469" s="114"/>
      <c r="H2469" s="268"/>
      <c r="I2469" s="100">
        <f t="shared" si="196"/>
        <v>0</v>
      </c>
      <c r="J2469" s="93"/>
      <c r="K2469" s="74"/>
      <c r="L2469" s="98"/>
    </row>
    <row r="2470" spans="1:12" x14ac:dyDescent="0.4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27"/>
      <c r="F2470" s="411"/>
      <c r="G2470" s="114"/>
      <c r="H2470" s="268"/>
      <c r="I2470" s="100">
        <f t="shared" si="196"/>
        <v>0</v>
      </c>
      <c r="J2470" s="93"/>
      <c r="K2470" s="74"/>
      <c r="L2470" s="98"/>
    </row>
    <row r="2471" spans="1:12" x14ac:dyDescent="0.4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27"/>
      <c r="F2471" s="411"/>
      <c r="G2471" s="114"/>
      <c r="H2471" s="268"/>
      <c r="I2471" s="100">
        <f t="shared" si="196"/>
        <v>0</v>
      </c>
      <c r="J2471" s="93"/>
      <c r="K2471" s="74"/>
      <c r="L2471" s="98"/>
    </row>
    <row r="2472" spans="1:12" x14ac:dyDescent="0.4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27"/>
      <c r="F2472" s="411"/>
      <c r="G2472" s="114"/>
      <c r="H2472" s="268"/>
      <c r="I2472" s="100">
        <f t="shared" si="196"/>
        <v>0</v>
      </c>
      <c r="J2472" s="93"/>
      <c r="K2472" s="74"/>
      <c r="L2472" s="98"/>
    </row>
    <row r="2473" spans="1:12" x14ac:dyDescent="0.4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27"/>
      <c r="F2473" s="411"/>
      <c r="G2473" s="114"/>
      <c r="H2473" s="268"/>
      <c r="I2473" s="100">
        <f t="shared" si="196"/>
        <v>0</v>
      </c>
      <c r="J2473" s="93"/>
      <c r="K2473" s="74"/>
      <c r="L2473" s="98"/>
    </row>
    <row r="2474" spans="1:12" x14ac:dyDescent="0.4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27"/>
      <c r="F2474" s="411"/>
      <c r="G2474" s="114"/>
      <c r="H2474" s="268"/>
      <c r="I2474" s="100">
        <f t="shared" si="196"/>
        <v>0</v>
      </c>
      <c r="J2474" s="93"/>
      <c r="K2474" s="74"/>
      <c r="L2474" s="98"/>
    </row>
    <row r="2475" spans="1:12" x14ac:dyDescent="0.4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27"/>
      <c r="F2475" s="411"/>
      <c r="G2475" s="114"/>
      <c r="H2475" s="268"/>
      <c r="I2475" s="100">
        <f t="shared" si="196"/>
        <v>0</v>
      </c>
      <c r="J2475" s="93"/>
      <c r="K2475" s="74"/>
      <c r="L2475" s="98"/>
    </row>
    <row r="2476" spans="1:12" x14ac:dyDescent="0.4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27"/>
      <c r="F2476" s="411"/>
      <c r="G2476" s="114"/>
      <c r="H2476" s="268"/>
      <c r="I2476" s="100">
        <f t="shared" si="196"/>
        <v>0</v>
      </c>
      <c r="J2476" s="93"/>
      <c r="K2476" s="74"/>
      <c r="L2476" s="98"/>
    </row>
    <row r="2477" spans="1:12" x14ac:dyDescent="0.4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27"/>
      <c r="F2477" s="411"/>
      <c r="G2477" s="114"/>
      <c r="H2477" s="268"/>
      <c r="I2477" s="100">
        <f t="shared" si="196"/>
        <v>0</v>
      </c>
      <c r="J2477" s="93"/>
      <c r="K2477" s="74"/>
      <c r="L2477" s="98"/>
    </row>
    <row r="2478" spans="1:12" x14ac:dyDescent="0.4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27"/>
      <c r="F2478" s="411"/>
      <c r="G2478" s="114"/>
      <c r="H2478" s="268"/>
      <c r="I2478" s="100">
        <f t="shared" si="196"/>
        <v>0</v>
      </c>
      <c r="J2478" s="93"/>
      <c r="K2478" s="74"/>
      <c r="L2478" s="98"/>
    </row>
    <row r="2479" spans="1:12" x14ac:dyDescent="0.4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27"/>
      <c r="F2479" s="411"/>
      <c r="G2479" s="114"/>
      <c r="H2479" s="268"/>
      <c r="I2479" s="100">
        <f t="shared" si="196"/>
        <v>0</v>
      </c>
      <c r="J2479" s="93"/>
      <c r="K2479" s="74"/>
      <c r="L2479" s="98"/>
    </row>
    <row r="2480" spans="1:12" x14ac:dyDescent="0.4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27"/>
      <c r="F2480" s="411"/>
      <c r="G2480" s="114"/>
      <c r="H2480" s="268"/>
      <c r="I2480" s="100">
        <f t="shared" si="196"/>
        <v>0</v>
      </c>
      <c r="J2480" s="93"/>
      <c r="K2480" s="74"/>
      <c r="L2480" s="98"/>
    </row>
    <row r="2481" spans="1:12" x14ac:dyDescent="0.4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27"/>
      <c r="F2481" s="411"/>
      <c r="G2481" s="114"/>
      <c r="H2481" s="268"/>
      <c r="I2481" s="100">
        <f t="shared" si="196"/>
        <v>0</v>
      </c>
      <c r="J2481" s="93"/>
      <c r="K2481" s="74"/>
      <c r="L2481" s="98"/>
    </row>
    <row r="2482" spans="1:12" x14ac:dyDescent="0.4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27"/>
      <c r="F2482" s="411"/>
      <c r="G2482" s="114"/>
      <c r="H2482" s="268"/>
      <c r="I2482" s="100">
        <f t="shared" si="196"/>
        <v>0</v>
      </c>
      <c r="J2482" s="93"/>
      <c r="K2482" s="74"/>
      <c r="L2482" s="98"/>
    </row>
    <row r="2483" spans="1:12" x14ac:dyDescent="0.4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27"/>
      <c r="F2483" s="411"/>
      <c r="G2483" s="114"/>
      <c r="H2483" s="268"/>
      <c r="I2483" s="100">
        <f t="shared" si="196"/>
        <v>0</v>
      </c>
      <c r="J2483" s="93"/>
      <c r="K2483" s="74"/>
      <c r="L2483" s="98"/>
    </row>
    <row r="2484" spans="1:12" x14ac:dyDescent="0.4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27"/>
      <c r="F2484" s="411"/>
      <c r="G2484" s="114"/>
      <c r="H2484" s="268"/>
      <c r="I2484" s="100">
        <f t="shared" si="196"/>
        <v>0</v>
      </c>
      <c r="J2484" s="93"/>
      <c r="K2484" s="74"/>
      <c r="L2484" s="98"/>
    </row>
    <row r="2485" spans="1:12" x14ac:dyDescent="0.4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27"/>
      <c r="F2485" s="411"/>
      <c r="G2485" s="114"/>
      <c r="H2485" s="268"/>
      <c r="I2485" s="100">
        <f t="shared" si="196"/>
        <v>0</v>
      </c>
      <c r="J2485" s="93"/>
      <c r="K2485" s="74"/>
      <c r="L2485" s="98"/>
    </row>
    <row r="2486" spans="1:12" x14ac:dyDescent="0.4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27"/>
      <c r="F2486" s="411"/>
      <c r="G2486" s="114"/>
      <c r="H2486" s="268"/>
      <c r="I2486" s="100">
        <f t="shared" si="196"/>
        <v>0</v>
      </c>
      <c r="J2486" s="93"/>
      <c r="K2486" s="74"/>
      <c r="L2486" s="98"/>
    </row>
    <row r="2487" spans="1:12" x14ac:dyDescent="0.4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27"/>
      <c r="F2487" s="411"/>
      <c r="G2487" s="114"/>
      <c r="H2487" s="268"/>
      <c r="I2487" s="100">
        <f t="shared" si="196"/>
        <v>0</v>
      </c>
      <c r="J2487" s="93"/>
      <c r="K2487" s="74"/>
      <c r="L2487" s="98"/>
    </row>
    <row r="2488" spans="1:12" x14ac:dyDescent="0.4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27"/>
      <c r="F2488" s="411"/>
      <c r="G2488" s="114"/>
      <c r="H2488" s="268"/>
      <c r="I2488" s="100">
        <f t="shared" si="196"/>
        <v>0</v>
      </c>
      <c r="J2488" s="93"/>
      <c r="K2488" s="74"/>
      <c r="L2488" s="98"/>
    </row>
    <row r="2489" spans="1:12" x14ac:dyDescent="0.4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27"/>
      <c r="F2489" s="411"/>
      <c r="G2489" s="114"/>
      <c r="H2489" s="268"/>
      <c r="I2489" s="100">
        <f t="shared" si="196"/>
        <v>0</v>
      </c>
      <c r="J2489" s="93"/>
      <c r="K2489" s="74"/>
      <c r="L2489" s="98"/>
    </row>
    <row r="2490" spans="1:12" x14ac:dyDescent="0.4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27"/>
      <c r="F2490" s="411"/>
      <c r="G2490" s="114"/>
      <c r="H2490" s="268"/>
      <c r="I2490" s="100">
        <f t="shared" si="196"/>
        <v>0</v>
      </c>
      <c r="J2490" s="93"/>
      <c r="K2490" s="74"/>
      <c r="L2490" s="98"/>
    </row>
    <row r="2491" spans="1:12" x14ac:dyDescent="0.4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27"/>
      <c r="F2491" s="411"/>
      <c r="G2491" s="114"/>
      <c r="H2491" s="268"/>
      <c r="I2491" s="100">
        <f t="shared" si="196"/>
        <v>0</v>
      </c>
      <c r="J2491" s="93"/>
      <c r="K2491" s="74"/>
      <c r="L2491" s="98"/>
    </row>
    <row r="2492" spans="1:12" x14ac:dyDescent="0.4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27"/>
      <c r="F2492" s="411"/>
      <c r="G2492" s="114"/>
      <c r="H2492" s="268"/>
      <c r="I2492" s="100">
        <f t="shared" si="196"/>
        <v>0</v>
      </c>
      <c r="J2492" s="93"/>
      <c r="K2492" s="74"/>
      <c r="L2492" s="98"/>
    </row>
    <row r="2493" spans="1:12" x14ac:dyDescent="0.4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27"/>
      <c r="F2493" s="411"/>
      <c r="G2493" s="114"/>
      <c r="H2493" s="268"/>
      <c r="I2493" s="100">
        <f t="shared" si="196"/>
        <v>0</v>
      </c>
      <c r="J2493" s="93"/>
      <c r="K2493" s="74"/>
      <c r="L2493" s="98"/>
    </row>
    <row r="2494" spans="1:12" x14ac:dyDescent="0.4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27"/>
      <c r="F2494" s="411"/>
      <c r="G2494" s="114"/>
      <c r="H2494" s="268"/>
      <c r="I2494" s="100">
        <f t="shared" si="196"/>
        <v>0</v>
      </c>
      <c r="J2494" s="93"/>
      <c r="K2494" s="74"/>
      <c r="L2494" s="98"/>
    </row>
    <row r="2495" spans="1:12" x14ac:dyDescent="0.4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27"/>
      <c r="F2495" s="411"/>
      <c r="G2495" s="114"/>
      <c r="H2495" s="268"/>
      <c r="I2495" s="100">
        <f t="shared" si="196"/>
        <v>0</v>
      </c>
      <c r="J2495" s="93"/>
      <c r="K2495" s="74"/>
      <c r="L2495" s="98"/>
    </row>
    <row r="2496" spans="1:12" x14ac:dyDescent="0.4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27"/>
      <c r="F2496" s="411"/>
      <c r="G2496" s="114"/>
      <c r="H2496" s="268"/>
      <c r="I2496" s="100">
        <f t="shared" si="196"/>
        <v>0</v>
      </c>
      <c r="J2496" s="93"/>
      <c r="K2496" s="74"/>
      <c r="L2496" s="98"/>
    </row>
    <row r="2497" spans="1:12" x14ac:dyDescent="0.4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27"/>
      <c r="F2497" s="411"/>
      <c r="G2497" s="114"/>
      <c r="H2497" s="268"/>
      <c r="I2497" s="100">
        <f t="shared" si="196"/>
        <v>0</v>
      </c>
      <c r="J2497" s="93"/>
      <c r="K2497" s="74"/>
      <c r="L2497" s="98"/>
    </row>
    <row r="2498" spans="1:12" x14ac:dyDescent="0.4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27"/>
      <c r="F2498" s="411"/>
      <c r="G2498" s="114"/>
      <c r="H2498" s="268"/>
      <c r="I2498" s="100">
        <f t="shared" si="196"/>
        <v>0</v>
      </c>
      <c r="J2498" s="93"/>
      <c r="K2498" s="74"/>
      <c r="L2498" s="98"/>
    </row>
    <row r="2499" spans="1:12" x14ac:dyDescent="0.4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27"/>
      <c r="F2499" s="411"/>
      <c r="G2499" s="114"/>
      <c r="H2499" s="268"/>
      <c r="I2499" s="100">
        <f t="shared" si="196"/>
        <v>0</v>
      </c>
      <c r="J2499" s="93"/>
      <c r="K2499" s="74"/>
      <c r="L2499" s="98"/>
    </row>
    <row r="2500" spans="1:12" x14ac:dyDescent="0.4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27"/>
      <c r="F2500" s="411"/>
      <c r="G2500" s="114"/>
      <c r="H2500" s="268"/>
      <c r="I2500" s="100">
        <f t="shared" si="196"/>
        <v>0</v>
      </c>
      <c r="J2500" s="93"/>
      <c r="K2500" s="74"/>
      <c r="L2500" s="98"/>
    </row>
    <row r="2501" spans="1:12" x14ac:dyDescent="0.4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27"/>
      <c r="F2501" s="411"/>
      <c r="G2501" s="114"/>
      <c r="H2501" s="268"/>
      <c r="I2501" s="100">
        <f t="shared" si="196"/>
        <v>0</v>
      </c>
      <c r="J2501" s="93"/>
      <c r="K2501" s="74"/>
      <c r="L2501" s="98"/>
    </row>
    <row r="2502" spans="1:12" x14ac:dyDescent="0.4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27"/>
      <c r="F2502" s="411"/>
      <c r="G2502" s="114"/>
      <c r="H2502" s="268"/>
      <c r="I2502" s="100">
        <f t="shared" si="196"/>
        <v>0</v>
      </c>
      <c r="J2502" s="93"/>
      <c r="K2502" s="74"/>
      <c r="L2502" s="98"/>
    </row>
    <row r="2503" spans="1:12" x14ac:dyDescent="0.4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27"/>
      <c r="F2503" s="411"/>
      <c r="G2503" s="114"/>
      <c r="H2503" s="268"/>
      <c r="I2503" s="100">
        <f t="shared" si="196"/>
        <v>0</v>
      </c>
      <c r="J2503" s="93"/>
      <c r="K2503" s="74"/>
      <c r="L2503" s="98"/>
    </row>
    <row r="2504" spans="1:12" x14ac:dyDescent="0.4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27"/>
      <c r="F2504" s="411"/>
      <c r="G2504" s="114"/>
      <c r="H2504" s="268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 x14ac:dyDescent="0.4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27"/>
      <c r="F2505" s="411"/>
      <c r="G2505" s="114"/>
      <c r="H2505" s="268"/>
      <c r="I2505" s="100">
        <f t="shared" si="201"/>
        <v>0</v>
      </c>
      <c r="J2505" s="93"/>
      <c r="K2505" s="74"/>
      <c r="L2505" s="98"/>
    </row>
    <row r="2506" spans="1:12" x14ac:dyDescent="0.4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27"/>
      <c r="F2506" s="411"/>
      <c r="G2506" s="114"/>
      <c r="H2506" s="268"/>
      <c r="I2506" s="100">
        <f t="shared" si="201"/>
        <v>0</v>
      </c>
      <c r="J2506" s="93"/>
      <c r="K2506" s="74"/>
      <c r="L2506" s="98"/>
    </row>
    <row r="2507" spans="1:12" x14ac:dyDescent="0.4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27"/>
      <c r="F2507" s="411"/>
      <c r="G2507" s="114"/>
      <c r="H2507" s="268"/>
      <c r="I2507" s="100">
        <f t="shared" si="201"/>
        <v>0</v>
      </c>
      <c r="J2507" s="93"/>
      <c r="K2507" s="74"/>
      <c r="L2507" s="98"/>
    </row>
    <row r="2508" spans="1:12" x14ac:dyDescent="0.4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27"/>
      <c r="F2508" s="411"/>
      <c r="G2508" s="114"/>
      <c r="H2508" s="268"/>
      <c r="I2508" s="100">
        <f t="shared" si="201"/>
        <v>0</v>
      </c>
      <c r="J2508" s="93"/>
      <c r="K2508" s="74"/>
      <c r="L2508" s="98"/>
    </row>
    <row r="2509" spans="1:12" x14ac:dyDescent="0.4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27"/>
      <c r="F2509" s="411"/>
      <c r="G2509" s="114"/>
      <c r="H2509" s="268"/>
      <c r="I2509" s="100">
        <f t="shared" si="201"/>
        <v>0</v>
      </c>
      <c r="J2509" s="93"/>
      <c r="K2509" s="74"/>
      <c r="L2509" s="98"/>
    </row>
    <row r="2510" spans="1:12" x14ac:dyDescent="0.4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27"/>
      <c r="F2510" s="411"/>
      <c r="G2510" s="114"/>
      <c r="H2510" s="268"/>
      <c r="I2510" s="100">
        <f t="shared" si="201"/>
        <v>0</v>
      </c>
      <c r="J2510" s="93"/>
      <c r="K2510" s="74"/>
      <c r="L2510" s="98"/>
    </row>
    <row r="2511" spans="1:12" x14ac:dyDescent="0.4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27"/>
      <c r="F2511" s="411"/>
      <c r="G2511" s="114"/>
      <c r="H2511" s="268"/>
      <c r="I2511" s="100">
        <f t="shared" si="201"/>
        <v>0</v>
      </c>
      <c r="J2511" s="93"/>
      <c r="K2511" s="74"/>
      <c r="L2511" s="98"/>
    </row>
    <row r="2512" spans="1:12" x14ac:dyDescent="0.4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27"/>
      <c r="F2512" s="411"/>
      <c r="G2512" s="114"/>
      <c r="H2512" s="268"/>
      <c r="I2512" s="100">
        <f t="shared" si="201"/>
        <v>0</v>
      </c>
      <c r="J2512" s="93"/>
      <c r="K2512" s="74"/>
      <c r="L2512" s="98"/>
    </row>
    <row r="2513" spans="1:12" x14ac:dyDescent="0.4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27"/>
      <c r="F2513" s="411"/>
      <c r="G2513" s="114"/>
      <c r="H2513" s="268"/>
      <c r="I2513" s="100">
        <f t="shared" si="201"/>
        <v>0</v>
      </c>
      <c r="J2513" s="93"/>
      <c r="K2513" s="74"/>
      <c r="L2513" s="98"/>
    </row>
    <row r="2514" spans="1:12" x14ac:dyDescent="0.4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27"/>
      <c r="F2514" s="411"/>
      <c r="G2514" s="114"/>
      <c r="H2514" s="268"/>
      <c r="I2514" s="100">
        <f t="shared" si="201"/>
        <v>0</v>
      </c>
      <c r="J2514" s="93"/>
      <c r="K2514" s="74"/>
      <c r="L2514" s="98"/>
    </row>
    <row r="2515" spans="1:12" x14ac:dyDescent="0.4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27"/>
      <c r="F2515" s="411"/>
      <c r="G2515" s="114"/>
      <c r="H2515" s="268"/>
      <c r="I2515" s="100">
        <f t="shared" si="201"/>
        <v>0</v>
      </c>
      <c r="J2515" s="93"/>
      <c r="K2515" s="74"/>
      <c r="L2515" s="98"/>
    </row>
    <row r="2516" spans="1:12" x14ac:dyDescent="0.4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27"/>
      <c r="F2516" s="411"/>
      <c r="G2516" s="114"/>
      <c r="H2516" s="268"/>
      <c r="I2516" s="100">
        <f t="shared" si="201"/>
        <v>0</v>
      </c>
      <c r="J2516" s="93"/>
      <c r="K2516" s="74"/>
      <c r="L2516" s="98"/>
    </row>
    <row r="2517" spans="1:12" x14ac:dyDescent="0.4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27"/>
      <c r="F2517" s="411"/>
      <c r="G2517" s="114"/>
      <c r="H2517" s="268"/>
      <c r="I2517" s="100">
        <f t="shared" si="201"/>
        <v>0</v>
      </c>
      <c r="J2517" s="93"/>
      <c r="K2517" s="74"/>
      <c r="L2517" s="98"/>
    </row>
    <row r="2518" spans="1:12" x14ac:dyDescent="0.4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27"/>
      <c r="F2518" s="411"/>
      <c r="G2518" s="114"/>
      <c r="H2518" s="268"/>
      <c r="I2518" s="100">
        <f t="shared" si="201"/>
        <v>0</v>
      </c>
      <c r="J2518" s="93"/>
      <c r="K2518" s="74"/>
      <c r="L2518" s="98"/>
    </row>
    <row r="2519" spans="1:12" x14ac:dyDescent="0.4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27"/>
      <c r="F2519" s="411"/>
      <c r="G2519" s="114"/>
      <c r="H2519" s="268"/>
      <c r="I2519" s="100">
        <f t="shared" si="201"/>
        <v>0</v>
      </c>
      <c r="J2519" s="93"/>
      <c r="K2519" s="74"/>
      <c r="L2519" s="98"/>
    </row>
    <row r="2520" spans="1:12" x14ac:dyDescent="0.4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27"/>
      <c r="F2520" s="411"/>
      <c r="G2520" s="114"/>
      <c r="H2520" s="268"/>
      <c r="I2520" s="100">
        <f t="shared" si="201"/>
        <v>0</v>
      </c>
      <c r="J2520" s="93"/>
      <c r="K2520" s="74"/>
      <c r="L2520" s="98"/>
    </row>
    <row r="2521" spans="1:12" x14ac:dyDescent="0.4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27"/>
      <c r="F2521" s="411"/>
      <c r="G2521" s="114"/>
      <c r="H2521" s="268"/>
      <c r="I2521" s="100">
        <f t="shared" si="201"/>
        <v>0</v>
      </c>
      <c r="J2521" s="93"/>
      <c r="K2521" s="74"/>
      <c r="L2521" s="98"/>
    </row>
    <row r="2522" spans="1:12" x14ac:dyDescent="0.4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27"/>
      <c r="F2522" s="411"/>
      <c r="G2522" s="114"/>
      <c r="H2522" s="268"/>
      <c r="I2522" s="100">
        <f t="shared" si="201"/>
        <v>0</v>
      </c>
      <c r="J2522" s="93"/>
      <c r="K2522" s="74"/>
      <c r="L2522" s="98"/>
    </row>
    <row r="2523" spans="1:12" x14ac:dyDescent="0.4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27"/>
      <c r="F2523" s="411"/>
      <c r="G2523" s="114"/>
      <c r="H2523" s="268"/>
      <c r="I2523" s="100">
        <f t="shared" si="201"/>
        <v>0</v>
      </c>
      <c r="J2523" s="93"/>
      <c r="K2523" s="74"/>
      <c r="L2523" s="98"/>
    </row>
    <row r="2524" spans="1:12" x14ac:dyDescent="0.4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27"/>
      <c r="F2524" s="411"/>
      <c r="G2524" s="114"/>
      <c r="H2524" s="268"/>
      <c r="I2524" s="100">
        <f t="shared" si="201"/>
        <v>0</v>
      </c>
      <c r="J2524" s="93"/>
      <c r="K2524" s="74"/>
      <c r="L2524" s="98"/>
    </row>
    <row r="2525" spans="1:12" x14ac:dyDescent="0.4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27"/>
      <c r="F2525" s="411"/>
      <c r="G2525" s="114"/>
      <c r="H2525" s="268"/>
      <c r="I2525" s="100">
        <f t="shared" si="201"/>
        <v>0</v>
      </c>
      <c r="J2525" s="93"/>
      <c r="K2525" s="74"/>
      <c r="L2525" s="98"/>
    </row>
    <row r="2526" spans="1:12" x14ac:dyDescent="0.4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27"/>
      <c r="F2526" s="411"/>
      <c r="G2526" s="114"/>
      <c r="H2526" s="268"/>
      <c r="I2526" s="100">
        <f t="shared" si="201"/>
        <v>0</v>
      </c>
      <c r="J2526" s="93"/>
      <c r="K2526" s="74"/>
      <c r="L2526" s="98"/>
    </row>
    <row r="2527" spans="1:12" x14ac:dyDescent="0.4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27"/>
      <c r="F2527" s="411"/>
      <c r="G2527" s="114"/>
      <c r="H2527" s="268"/>
      <c r="I2527" s="100">
        <f t="shared" si="201"/>
        <v>0</v>
      </c>
      <c r="J2527" s="93"/>
      <c r="K2527" s="74"/>
      <c r="L2527" s="98"/>
    </row>
    <row r="2528" spans="1:12" x14ac:dyDescent="0.4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27"/>
      <c r="F2528" s="411"/>
      <c r="G2528" s="114"/>
      <c r="H2528" s="268"/>
      <c r="I2528" s="100">
        <f t="shared" si="201"/>
        <v>0</v>
      </c>
      <c r="J2528" s="93"/>
      <c r="K2528" s="74"/>
      <c r="L2528" s="98"/>
    </row>
    <row r="2529" spans="1:12" x14ac:dyDescent="0.4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27"/>
      <c r="F2529" s="411"/>
      <c r="G2529" s="114"/>
      <c r="H2529" s="268"/>
      <c r="I2529" s="100">
        <f t="shared" si="201"/>
        <v>0</v>
      </c>
      <c r="J2529" s="93"/>
      <c r="K2529" s="74"/>
      <c r="L2529" s="98"/>
    </row>
    <row r="2530" spans="1:12" x14ac:dyDescent="0.4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27"/>
      <c r="F2530" s="411"/>
      <c r="G2530" s="114"/>
      <c r="H2530" s="268"/>
      <c r="I2530" s="100">
        <f t="shared" si="201"/>
        <v>0</v>
      </c>
      <c r="J2530" s="93"/>
      <c r="K2530" s="74"/>
      <c r="L2530" s="98"/>
    </row>
    <row r="2531" spans="1:12" x14ac:dyDescent="0.4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27"/>
      <c r="F2531" s="411"/>
      <c r="G2531" s="114"/>
      <c r="H2531" s="268"/>
      <c r="I2531" s="100">
        <f t="shared" si="201"/>
        <v>0</v>
      </c>
      <c r="J2531" s="93"/>
      <c r="K2531" s="74"/>
      <c r="L2531" s="98"/>
    </row>
    <row r="2532" spans="1:12" x14ac:dyDescent="0.4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27"/>
      <c r="F2532" s="411"/>
      <c r="G2532" s="114"/>
      <c r="H2532" s="268"/>
      <c r="I2532" s="100">
        <f t="shared" si="201"/>
        <v>0</v>
      </c>
      <c r="J2532" s="93"/>
      <c r="K2532" s="74"/>
      <c r="L2532" s="98"/>
    </row>
    <row r="2533" spans="1:12" x14ac:dyDescent="0.4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27"/>
      <c r="F2533" s="411"/>
      <c r="G2533" s="114"/>
      <c r="H2533" s="268"/>
      <c r="I2533" s="100">
        <f t="shared" si="201"/>
        <v>0</v>
      </c>
      <c r="J2533" s="93"/>
      <c r="K2533" s="74"/>
      <c r="L2533" s="98"/>
    </row>
    <row r="2534" spans="1:12" x14ac:dyDescent="0.4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27"/>
      <c r="F2534" s="411"/>
      <c r="G2534" s="114"/>
      <c r="H2534" s="268"/>
      <c r="I2534" s="100">
        <f t="shared" si="201"/>
        <v>0</v>
      </c>
      <c r="J2534" s="93"/>
      <c r="K2534" s="74"/>
      <c r="L2534" s="98"/>
    </row>
    <row r="2535" spans="1:12" x14ac:dyDescent="0.4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27"/>
      <c r="F2535" s="411"/>
      <c r="G2535" s="114"/>
      <c r="H2535" s="268"/>
      <c r="I2535" s="100">
        <f t="shared" si="201"/>
        <v>0</v>
      </c>
      <c r="J2535" s="93"/>
      <c r="K2535" s="74"/>
      <c r="L2535" s="98"/>
    </row>
    <row r="2536" spans="1:12" x14ac:dyDescent="0.4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27"/>
      <c r="F2536" s="411"/>
      <c r="G2536" s="114"/>
      <c r="H2536" s="268"/>
      <c r="I2536" s="100">
        <f t="shared" si="201"/>
        <v>0</v>
      </c>
      <c r="J2536" s="93"/>
      <c r="K2536" s="74"/>
      <c r="L2536" s="98"/>
    </row>
    <row r="2537" spans="1:12" x14ac:dyDescent="0.4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27"/>
      <c r="F2537" s="411"/>
      <c r="G2537" s="114"/>
      <c r="H2537" s="268"/>
      <c r="I2537" s="100">
        <f t="shared" si="201"/>
        <v>0</v>
      </c>
      <c r="J2537" s="93"/>
      <c r="K2537" s="74"/>
      <c r="L2537" s="98"/>
    </row>
    <row r="2538" spans="1:12" x14ac:dyDescent="0.4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27"/>
      <c r="F2538" s="411"/>
      <c r="G2538" s="114"/>
      <c r="H2538" s="268"/>
      <c r="I2538" s="100">
        <f t="shared" si="201"/>
        <v>0</v>
      </c>
      <c r="J2538" s="93"/>
      <c r="K2538" s="74"/>
      <c r="L2538" s="98"/>
    </row>
    <row r="2539" spans="1:12" x14ac:dyDescent="0.4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27"/>
      <c r="F2539" s="411"/>
      <c r="G2539" s="114"/>
      <c r="H2539" s="268"/>
      <c r="I2539" s="100">
        <f t="shared" si="201"/>
        <v>0</v>
      </c>
      <c r="J2539" s="93"/>
      <c r="K2539" s="74"/>
      <c r="L2539" s="98"/>
    </row>
    <row r="2540" spans="1:12" x14ac:dyDescent="0.4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27"/>
      <c r="F2540" s="411"/>
      <c r="G2540" s="114"/>
      <c r="H2540" s="268"/>
      <c r="I2540" s="100">
        <f t="shared" si="201"/>
        <v>0</v>
      </c>
      <c r="J2540" s="93"/>
      <c r="K2540" s="74"/>
      <c r="L2540" s="98"/>
    </row>
    <row r="2541" spans="1:12" x14ac:dyDescent="0.4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27"/>
      <c r="F2541" s="411"/>
      <c r="G2541" s="114"/>
      <c r="H2541" s="268"/>
      <c r="I2541" s="100">
        <f t="shared" si="201"/>
        <v>0</v>
      </c>
      <c r="J2541" s="93"/>
      <c r="K2541" s="74"/>
      <c r="L2541" s="98"/>
    </row>
    <row r="2542" spans="1:12" x14ac:dyDescent="0.4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27"/>
      <c r="F2542" s="411"/>
      <c r="G2542" s="114"/>
      <c r="H2542" s="268"/>
      <c r="I2542" s="100">
        <f t="shared" si="201"/>
        <v>0</v>
      </c>
      <c r="J2542" s="93"/>
      <c r="K2542" s="74"/>
      <c r="L2542" s="98"/>
    </row>
    <row r="2543" spans="1:12" x14ac:dyDescent="0.4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27"/>
      <c r="F2543" s="411"/>
      <c r="G2543" s="114"/>
      <c r="H2543" s="268"/>
      <c r="I2543" s="100">
        <f t="shared" si="201"/>
        <v>0</v>
      </c>
      <c r="J2543" s="93"/>
      <c r="K2543" s="74"/>
      <c r="L2543" s="98"/>
    </row>
    <row r="2544" spans="1:12" x14ac:dyDescent="0.4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27"/>
      <c r="F2544" s="411"/>
      <c r="G2544" s="114"/>
      <c r="H2544" s="268"/>
      <c r="I2544" s="100">
        <f t="shared" si="201"/>
        <v>0</v>
      </c>
      <c r="J2544" s="93"/>
      <c r="K2544" s="74"/>
      <c r="L2544" s="98"/>
    </row>
    <row r="2545" spans="1:12" x14ac:dyDescent="0.4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27"/>
      <c r="F2545" s="411"/>
      <c r="G2545" s="114"/>
      <c r="H2545" s="268"/>
      <c r="I2545" s="100">
        <f t="shared" si="201"/>
        <v>0</v>
      </c>
      <c r="J2545" s="93"/>
      <c r="K2545" s="74"/>
      <c r="L2545" s="98"/>
    </row>
    <row r="2546" spans="1:12" x14ac:dyDescent="0.4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27"/>
      <c r="F2546" s="411"/>
      <c r="G2546" s="114"/>
      <c r="H2546" s="268"/>
      <c r="I2546" s="100">
        <f t="shared" si="201"/>
        <v>0</v>
      </c>
      <c r="J2546" s="93"/>
      <c r="K2546" s="74"/>
      <c r="L2546" s="98"/>
    </row>
    <row r="2547" spans="1:12" x14ac:dyDescent="0.4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27"/>
      <c r="F2547" s="411"/>
      <c r="G2547" s="114"/>
      <c r="H2547" s="268"/>
      <c r="I2547" s="100">
        <f t="shared" si="201"/>
        <v>0</v>
      </c>
      <c r="J2547" s="93"/>
      <c r="K2547" s="74"/>
      <c r="L2547" s="98"/>
    </row>
    <row r="2548" spans="1:12" x14ac:dyDescent="0.4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27"/>
      <c r="F2548" s="411"/>
      <c r="G2548" s="114"/>
      <c r="H2548" s="268"/>
      <c r="I2548" s="100">
        <f t="shared" si="201"/>
        <v>0</v>
      </c>
      <c r="J2548" s="93"/>
      <c r="K2548" s="74"/>
      <c r="L2548" s="98"/>
    </row>
    <row r="2549" spans="1:12" x14ac:dyDescent="0.4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27"/>
      <c r="F2549" s="411"/>
      <c r="G2549" s="114"/>
      <c r="H2549" s="268"/>
      <c r="I2549" s="100">
        <f t="shared" si="201"/>
        <v>0</v>
      </c>
      <c r="J2549" s="93"/>
      <c r="K2549" s="74"/>
      <c r="L2549" s="98"/>
    </row>
    <row r="2550" spans="1:12" x14ac:dyDescent="0.4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27"/>
      <c r="F2550" s="411"/>
      <c r="G2550" s="114"/>
      <c r="H2550" s="268"/>
      <c r="I2550" s="100">
        <f t="shared" si="201"/>
        <v>0</v>
      </c>
      <c r="J2550" s="93"/>
      <c r="K2550" s="74"/>
      <c r="L2550" s="98"/>
    </row>
    <row r="2551" spans="1:12" x14ac:dyDescent="0.4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27"/>
      <c r="F2551" s="411"/>
      <c r="G2551" s="114"/>
      <c r="H2551" s="268"/>
      <c r="I2551" s="100">
        <f t="shared" si="201"/>
        <v>0</v>
      </c>
      <c r="J2551" s="93"/>
      <c r="K2551" s="74"/>
      <c r="L2551" s="98"/>
    </row>
    <row r="2552" spans="1:12" x14ac:dyDescent="0.4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27"/>
      <c r="F2552" s="411"/>
      <c r="G2552" s="114"/>
      <c r="H2552" s="268"/>
      <c r="I2552" s="100">
        <f t="shared" si="201"/>
        <v>0</v>
      </c>
      <c r="J2552" s="93"/>
      <c r="K2552" s="74"/>
      <c r="L2552" s="98"/>
    </row>
    <row r="2553" spans="1:12" x14ac:dyDescent="0.4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27"/>
      <c r="F2553" s="411"/>
      <c r="G2553" s="114"/>
      <c r="H2553" s="268"/>
      <c r="I2553" s="100">
        <f t="shared" si="201"/>
        <v>0</v>
      </c>
      <c r="J2553" s="93"/>
      <c r="K2553" s="74"/>
      <c r="L2553" s="98"/>
    </row>
    <row r="2554" spans="1:12" x14ac:dyDescent="0.4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27"/>
      <c r="F2554" s="411"/>
      <c r="G2554" s="114"/>
      <c r="H2554" s="268"/>
      <c r="I2554" s="100">
        <f t="shared" si="201"/>
        <v>0</v>
      </c>
      <c r="J2554" s="93"/>
      <c r="K2554" s="74"/>
      <c r="L2554" s="98"/>
    </row>
    <row r="2555" spans="1:12" x14ac:dyDescent="0.4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27"/>
      <c r="F2555" s="411"/>
      <c r="G2555" s="114"/>
      <c r="H2555" s="268"/>
      <c r="I2555" s="100">
        <f t="shared" si="201"/>
        <v>0</v>
      </c>
      <c r="J2555" s="93"/>
      <c r="K2555" s="74"/>
      <c r="L2555" s="98"/>
    </row>
    <row r="2556" spans="1:12" x14ac:dyDescent="0.4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27"/>
      <c r="F2556" s="411"/>
      <c r="G2556" s="114"/>
      <c r="H2556" s="268"/>
      <c r="I2556" s="100">
        <f t="shared" si="201"/>
        <v>0</v>
      </c>
      <c r="J2556" s="93"/>
      <c r="K2556" s="74"/>
      <c r="L2556" s="98"/>
    </row>
    <row r="2557" spans="1:12" x14ac:dyDescent="0.4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27"/>
      <c r="F2557" s="411"/>
      <c r="G2557" s="114"/>
      <c r="H2557" s="268"/>
      <c r="I2557" s="100">
        <f t="shared" si="201"/>
        <v>0</v>
      </c>
      <c r="J2557" s="93"/>
      <c r="K2557" s="74"/>
      <c r="L2557" s="98"/>
    </row>
    <row r="2558" spans="1:12" x14ac:dyDescent="0.4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27"/>
      <c r="F2558" s="411"/>
      <c r="G2558" s="114"/>
      <c r="H2558" s="268"/>
      <c r="I2558" s="100">
        <f t="shared" si="201"/>
        <v>0</v>
      </c>
      <c r="J2558" s="93"/>
      <c r="K2558" s="74"/>
      <c r="L2558" s="98"/>
    </row>
    <row r="2559" spans="1:12" x14ac:dyDescent="0.4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27"/>
      <c r="F2559" s="411"/>
      <c r="G2559" s="114"/>
      <c r="H2559" s="268"/>
      <c r="I2559" s="100">
        <f t="shared" si="201"/>
        <v>0</v>
      </c>
      <c r="J2559" s="93"/>
      <c r="K2559" s="74"/>
      <c r="L2559" s="98"/>
    </row>
    <row r="2560" spans="1:12" x14ac:dyDescent="0.4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27"/>
      <c r="F2560" s="411"/>
      <c r="G2560" s="114"/>
      <c r="H2560" s="268"/>
      <c r="I2560" s="100">
        <f t="shared" si="201"/>
        <v>0</v>
      </c>
      <c r="J2560" s="93"/>
      <c r="K2560" s="74"/>
      <c r="L2560" s="98"/>
    </row>
    <row r="2561" spans="1:12" x14ac:dyDescent="0.4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27"/>
      <c r="F2561" s="411"/>
      <c r="G2561" s="114"/>
      <c r="H2561" s="268"/>
      <c r="I2561" s="100">
        <f t="shared" si="201"/>
        <v>0</v>
      </c>
      <c r="J2561" s="93"/>
      <c r="K2561" s="74"/>
      <c r="L2561" s="98"/>
    </row>
    <row r="2562" spans="1:12" x14ac:dyDescent="0.4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27"/>
      <c r="F2562" s="411"/>
      <c r="G2562" s="114"/>
      <c r="H2562" s="268"/>
      <c r="I2562" s="100">
        <f t="shared" si="201"/>
        <v>0</v>
      </c>
      <c r="J2562" s="93"/>
      <c r="K2562" s="74"/>
      <c r="L2562" s="98"/>
    </row>
    <row r="2563" spans="1:12" x14ac:dyDescent="0.4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27"/>
      <c r="F2563" s="411"/>
      <c r="G2563" s="114"/>
      <c r="H2563" s="268"/>
      <c r="I2563" s="100">
        <f t="shared" si="201"/>
        <v>0</v>
      </c>
      <c r="J2563" s="93"/>
      <c r="K2563" s="74"/>
      <c r="L2563" s="98"/>
    </row>
    <row r="2564" spans="1:12" x14ac:dyDescent="0.4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27"/>
      <c r="F2564" s="411"/>
      <c r="G2564" s="114"/>
      <c r="H2564" s="268"/>
      <c r="I2564" s="100">
        <f t="shared" si="201"/>
        <v>0</v>
      </c>
      <c r="J2564" s="93"/>
      <c r="K2564" s="74"/>
      <c r="L2564" s="98"/>
    </row>
    <row r="2565" spans="1:12" x14ac:dyDescent="0.4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27"/>
      <c r="F2565" s="411"/>
      <c r="G2565" s="114"/>
      <c r="H2565" s="268"/>
      <c r="I2565" s="100">
        <f t="shared" si="201"/>
        <v>0</v>
      </c>
      <c r="J2565" s="93"/>
      <c r="K2565" s="74"/>
      <c r="L2565" s="98"/>
    </row>
    <row r="2566" spans="1:12" x14ac:dyDescent="0.4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27"/>
      <c r="F2566" s="411"/>
      <c r="G2566" s="114"/>
      <c r="H2566" s="268"/>
      <c r="I2566" s="100">
        <f t="shared" si="201"/>
        <v>0</v>
      </c>
      <c r="J2566" s="93"/>
      <c r="K2566" s="74"/>
      <c r="L2566" s="98"/>
    </row>
    <row r="2567" spans="1:12" x14ac:dyDescent="0.4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27"/>
      <c r="F2567" s="411"/>
      <c r="G2567" s="114"/>
      <c r="H2567" s="268"/>
      <c r="I2567" s="100">
        <f t="shared" si="201"/>
        <v>0</v>
      </c>
      <c r="J2567" s="93"/>
      <c r="K2567" s="74"/>
      <c r="L2567" s="98"/>
    </row>
    <row r="2568" spans="1:12" x14ac:dyDescent="0.4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27"/>
      <c r="F2568" s="411"/>
      <c r="G2568" s="114"/>
      <c r="H2568" s="268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 x14ac:dyDescent="0.4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27"/>
      <c r="F2569" s="411"/>
      <c r="G2569" s="114"/>
      <c r="H2569" s="268"/>
      <c r="I2569" s="100">
        <f t="shared" si="206"/>
        <v>0</v>
      </c>
      <c r="J2569" s="93"/>
      <c r="K2569" s="74"/>
      <c r="L2569" s="98"/>
    </row>
    <row r="2570" spans="1:12" x14ac:dyDescent="0.4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27"/>
      <c r="F2570" s="411"/>
      <c r="G2570" s="114"/>
      <c r="H2570" s="268"/>
      <c r="I2570" s="100">
        <f t="shared" si="206"/>
        <v>0</v>
      </c>
      <c r="J2570" s="93"/>
      <c r="K2570" s="74"/>
      <c r="L2570" s="98"/>
    </row>
    <row r="2571" spans="1:12" x14ac:dyDescent="0.4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27"/>
      <c r="F2571" s="411"/>
      <c r="G2571" s="114"/>
      <c r="H2571" s="268"/>
      <c r="I2571" s="100">
        <f t="shared" si="206"/>
        <v>0</v>
      </c>
      <c r="J2571" s="93"/>
      <c r="K2571" s="74"/>
      <c r="L2571" s="98"/>
    </row>
    <row r="2572" spans="1:12" x14ac:dyDescent="0.4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27"/>
      <c r="F2572" s="411"/>
      <c r="G2572" s="114"/>
      <c r="H2572" s="268"/>
      <c r="I2572" s="100">
        <f t="shared" si="206"/>
        <v>0</v>
      </c>
      <c r="J2572" s="93"/>
      <c r="K2572" s="74"/>
      <c r="L2572" s="98"/>
    </row>
    <row r="2573" spans="1:12" x14ac:dyDescent="0.4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27"/>
      <c r="F2573" s="411"/>
      <c r="G2573" s="114"/>
      <c r="H2573" s="268"/>
      <c r="I2573" s="100">
        <f t="shared" si="206"/>
        <v>0</v>
      </c>
      <c r="J2573" s="93"/>
      <c r="K2573" s="74"/>
      <c r="L2573" s="98"/>
    </row>
    <row r="2574" spans="1:12" x14ac:dyDescent="0.4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27"/>
      <c r="F2574" s="411"/>
      <c r="G2574" s="114"/>
      <c r="H2574" s="268"/>
      <c r="I2574" s="100">
        <f t="shared" si="206"/>
        <v>0</v>
      </c>
      <c r="J2574" s="93"/>
      <c r="K2574" s="74"/>
      <c r="L2574" s="98"/>
    </row>
    <row r="2575" spans="1:12" x14ac:dyDescent="0.4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27"/>
      <c r="F2575" s="411"/>
      <c r="G2575" s="114"/>
      <c r="H2575" s="268"/>
      <c r="I2575" s="100">
        <f t="shared" si="206"/>
        <v>0</v>
      </c>
      <c r="J2575" s="93"/>
      <c r="K2575" s="74"/>
      <c r="L2575" s="98"/>
    </row>
    <row r="2576" spans="1:12" x14ac:dyDescent="0.4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27"/>
      <c r="F2576" s="411"/>
      <c r="G2576" s="114"/>
      <c r="H2576" s="268"/>
      <c r="I2576" s="100">
        <f t="shared" si="206"/>
        <v>0</v>
      </c>
      <c r="J2576" s="93"/>
      <c r="K2576" s="74"/>
      <c r="L2576" s="98"/>
    </row>
    <row r="2577" spans="1:12" x14ac:dyDescent="0.4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27"/>
      <c r="F2577" s="411"/>
      <c r="G2577" s="114"/>
      <c r="H2577" s="268"/>
      <c r="I2577" s="100">
        <f t="shared" si="206"/>
        <v>0</v>
      </c>
      <c r="J2577" s="93"/>
      <c r="K2577" s="74"/>
      <c r="L2577" s="98"/>
    </row>
    <row r="2578" spans="1:12" x14ac:dyDescent="0.4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27"/>
      <c r="F2578" s="411"/>
      <c r="G2578" s="114"/>
      <c r="H2578" s="268"/>
      <c r="I2578" s="100">
        <f t="shared" si="206"/>
        <v>0</v>
      </c>
      <c r="J2578" s="93"/>
      <c r="K2578" s="74"/>
      <c r="L2578" s="98"/>
    </row>
    <row r="2579" spans="1:12" x14ac:dyDescent="0.4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27"/>
      <c r="F2579" s="411"/>
      <c r="G2579" s="114"/>
      <c r="H2579" s="268"/>
      <c r="I2579" s="100">
        <f t="shared" si="206"/>
        <v>0</v>
      </c>
      <c r="J2579" s="93"/>
      <c r="K2579" s="74"/>
      <c r="L2579" s="98"/>
    </row>
    <row r="2580" spans="1:12" x14ac:dyDescent="0.4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27"/>
      <c r="F2580" s="411"/>
      <c r="G2580" s="114"/>
      <c r="H2580" s="268"/>
      <c r="I2580" s="100">
        <f t="shared" si="206"/>
        <v>0</v>
      </c>
      <c r="J2580" s="93"/>
      <c r="K2580" s="74"/>
      <c r="L2580" s="98"/>
    </row>
    <row r="2581" spans="1:12" x14ac:dyDescent="0.4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27"/>
      <c r="F2581" s="411"/>
      <c r="G2581" s="114"/>
      <c r="H2581" s="268"/>
      <c r="I2581" s="100">
        <f t="shared" si="206"/>
        <v>0</v>
      </c>
      <c r="J2581" s="93"/>
      <c r="K2581" s="74"/>
      <c r="L2581" s="98"/>
    </row>
    <row r="2582" spans="1:12" x14ac:dyDescent="0.4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27"/>
      <c r="F2582" s="411"/>
      <c r="G2582" s="114"/>
      <c r="H2582" s="268"/>
      <c r="I2582" s="100">
        <f t="shared" si="206"/>
        <v>0</v>
      </c>
      <c r="J2582" s="93"/>
      <c r="K2582" s="74"/>
      <c r="L2582" s="98"/>
    </row>
    <row r="2583" spans="1:12" x14ac:dyDescent="0.4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27"/>
      <c r="F2583" s="411"/>
      <c r="G2583" s="114"/>
      <c r="H2583" s="268"/>
      <c r="I2583" s="100">
        <f t="shared" si="206"/>
        <v>0</v>
      </c>
      <c r="J2583" s="93"/>
      <c r="K2583" s="74"/>
      <c r="L2583" s="98"/>
    </row>
    <row r="2584" spans="1:12" x14ac:dyDescent="0.4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27"/>
      <c r="F2584" s="411"/>
      <c r="G2584" s="114"/>
      <c r="H2584" s="268"/>
      <c r="I2584" s="100">
        <f t="shared" si="206"/>
        <v>0</v>
      </c>
      <c r="J2584" s="93"/>
      <c r="K2584" s="74"/>
      <c r="L2584" s="98"/>
    </row>
    <row r="2585" spans="1:12" x14ac:dyDescent="0.4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27"/>
      <c r="F2585" s="411"/>
      <c r="G2585" s="114"/>
      <c r="H2585" s="268"/>
      <c r="I2585" s="100">
        <f t="shared" si="206"/>
        <v>0</v>
      </c>
      <c r="J2585" s="93"/>
      <c r="K2585" s="74"/>
      <c r="L2585" s="98"/>
    </row>
    <row r="2586" spans="1:12" x14ac:dyDescent="0.4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27"/>
      <c r="F2586" s="411"/>
      <c r="G2586" s="114"/>
      <c r="H2586" s="268"/>
      <c r="I2586" s="100">
        <f t="shared" si="206"/>
        <v>0</v>
      </c>
      <c r="J2586" s="93"/>
      <c r="K2586" s="74"/>
      <c r="L2586" s="98"/>
    </row>
    <row r="2587" spans="1:12" x14ac:dyDescent="0.4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27"/>
      <c r="F2587" s="411"/>
      <c r="G2587" s="114"/>
      <c r="H2587" s="268"/>
      <c r="I2587" s="100">
        <f t="shared" si="206"/>
        <v>0</v>
      </c>
      <c r="J2587" s="93"/>
      <c r="K2587" s="74"/>
      <c r="L2587" s="98"/>
    </row>
    <row r="2588" spans="1:12" x14ac:dyDescent="0.4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27"/>
      <c r="F2588" s="411"/>
      <c r="G2588" s="114"/>
      <c r="H2588" s="268"/>
      <c r="I2588" s="100">
        <f t="shared" si="206"/>
        <v>0</v>
      </c>
      <c r="J2588" s="93"/>
      <c r="K2588" s="74"/>
      <c r="L2588" s="98"/>
    </row>
    <row r="2589" spans="1:12" x14ac:dyDescent="0.4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27"/>
      <c r="F2589" s="411"/>
      <c r="G2589" s="114"/>
      <c r="H2589" s="268"/>
      <c r="I2589" s="100">
        <f t="shared" si="206"/>
        <v>0</v>
      </c>
      <c r="J2589" s="93"/>
      <c r="K2589" s="74"/>
      <c r="L2589" s="98"/>
    </row>
    <row r="2590" spans="1:12" x14ac:dyDescent="0.4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27"/>
      <c r="F2590" s="411"/>
      <c r="G2590" s="114"/>
      <c r="H2590" s="268"/>
      <c r="I2590" s="100">
        <f t="shared" si="206"/>
        <v>0</v>
      </c>
      <c r="J2590" s="93"/>
      <c r="K2590" s="74"/>
      <c r="L2590" s="98"/>
    </row>
    <row r="2591" spans="1:12" x14ac:dyDescent="0.4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27"/>
      <c r="F2591" s="411"/>
      <c r="G2591" s="114"/>
      <c r="H2591" s="268"/>
      <c r="I2591" s="100">
        <f t="shared" si="206"/>
        <v>0</v>
      </c>
      <c r="J2591" s="93"/>
      <c r="K2591" s="74"/>
      <c r="L2591" s="98"/>
    </row>
    <row r="2592" spans="1:12" x14ac:dyDescent="0.4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27"/>
      <c r="F2592" s="411"/>
      <c r="G2592" s="114"/>
      <c r="H2592" s="268"/>
      <c r="I2592" s="100">
        <f t="shared" si="206"/>
        <v>0</v>
      </c>
      <c r="J2592" s="93"/>
      <c r="K2592" s="74"/>
      <c r="L2592" s="98"/>
    </row>
    <row r="2593" spans="1:12" x14ac:dyDescent="0.4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27"/>
      <c r="F2593" s="411"/>
      <c r="G2593" s="114"/>
      <c r="H2593" s="268"/>
      <c r="I2593" s="100">
        <f t="shared" si="206"/>
        <v>0</v>
      </c>
      <c r="J2593" s="93"/>
      <c r="K2593" s="74"/>
      <c r="L2593" s="98"/>
    </row>
    <row r="2594" spans="1:12" x14ac:dyDescent="0.4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27"/>
      <c r="F2594" s="411"/>
      <c r="G2594" s="114"/>
      <c r="H2594" s="268"/>
      <c r="I2594" s="100">
        <f t="shared" si="206"/>
        <v>0</v>
      </c>
      <c r="J2594" s="93"/>
      <c r="K2594" s="74"/>
      <c r="L2594" s="98"/>
    </row>
    <row r="2595" spans="1:12" x14ac:dyDescent="0.4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27"/>
      <c r="F2595" s="411"/>
      <c r="G2595" s="114"/>
      <c r="H2595" s="268"/>
      <c r="I2595" s="100">
        <f t="shared" si="206"/>
        <v>0</v>
      </c>
      <c r="J2595" s="93"/>
      <c r="K2595" s="74"/>
      <c r="L2595" s="98"/>
    </row>
    <row r="2596" spans="1:12" x14ac:dyDescent="0.4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27"/>
      <c r="F2596" s="411"/>
      <c r="G2596" s="114"/>
      <c r="H2596" s="268"/>
      <c r="I2596" s="100">
        <f t="shared" si="206"/>
        <v>0</v>
      </c>
      <c r="J2596" s="93"/>
      <c r="K2596" s="74"/>
      <c r="L2596" s="98"/>
    </row>
    <row r="2597" spans="1:12" x14ac:dyDescent="0.4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27"/>
      <c r="F2597" s="411"/>
      <c r="G2597" s="114"/>
      <c r="H2597" s="268"/>
      <c r="I2597" s="100">
        <f t="shared" si="206"/>
        <v>0</v>
      </c>
      <c r="J2597" s="93"/>
      <c r="K2597" s="74"/>
      <c r="L2597" s="98"/>
    </row>
    <row r="2598" spans="1:12" x14ac:dyDescent="0.4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27"/>
      <c r="F2598" s="411"/>
      <c r="G2598" s="114"/>
      <c r="H2598" s="268"/>
      <c r="I2598" s="100">
        <f t="shared" si="206"/>
        <v>0</v>
      </c>
      <c r="J2598" s="93"/>
      <c r="K2598" s="74"/>
      <c r="L2598" s="98"/>
    </row>
    <row r="2599" spans="1:12" x14ac:dyDescent="0.4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27"/>
      <c r="F2599" s="411"/>
      <c r="G2599" s="114"/>
      <c r="H2599" s="268"/>
      <c r="I2599" s="100">
        <f t="shared" si="206"/>
        <v>0</v>
      </c>
      <c r="J2599" s="93"/>
      <c r="K2599" s="74"/>
      <c r="L2599" s="98"/>
    </row>
    <row r="2600" spans="1:12" x14ac:dyDescent="0.4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27"/>
      <c r="F2600" s="411"/>
      <c r="G2600" s="114"/>
      <c r="H2600" s="268"/>
      <c r="I2600" s="100">
        <f t="shared" si="206"/>
        <v>0</v>
      </c>
      <c r="J2600" s="93"/>
      <c r="K2600" s="74"/>
      <c r="L2600" s="98"/>
    </row>
    <row r="2601" spans="1:12" x14ac:dyDescent="0.4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27"/>
      <c r="F2601" s="411"/>
      <c r="G2601" s="114"/>
      <c r="H2601" s="268"/>
      <c r="I2601" s="100">
        <f t="shared" si="206"/>
        <v>0</v>
      </c>
      <c r="J2601" s="93"/>
      <c r="K2601" s="74"/>
      <c r="L2601" s="98"/>
    </row>
    <row r="2602" spans="1:12" x14ac:dyDescent="0.4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27"/>
      <c r="F2602" s="411"/>
      <c r="G2602" s="114"/>
      <c r="H2602" s="268"/>
      <c r="I2602" s="100">
        <f t="shared" si="206"/>
        <v>0</v>
      </c>
      <c r="J2602" s="93"/>
      <c r="K2602" s="74"/>
      <c r="L2602" s="98"/>
    </row>
    <row r="2603" spans="1:12" x14ac:dyDescent="0.4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27"/>
      <c r="F2603" s="411"/>
      <c r="G2603" s="114"/>
      <c r="H2603" s="268"/>
      <c r="I2603" s="100">
        <f t="shared" si="206"/>
        <v>0</v>
      </c>
      <c r="J2603" s="93"/>
      <c r="K2603" s="74"/>
      <c r="L2603" s="98"/>
    </row>
    <row r="2604" spans="1:12" x14ac:dyDescent="0.4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27"/>
      <c r="F2604" s="411"/>
      <c r="G2604" s="114"/>
      <c r="H2604" s="268"/>
      <c r="I2604" s="100">
        <f t="shared" si="206"/>
        <v>0</v>
      </c>
      <c r="J2604" s="93"/>
      <c r="K2604" s="74"/>
      <c r="L2604" s="98"/>
    </row>
    <row r="2605" spans="1:12" x14ac:dyDescent="0.4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27"/>
      <c r="F2605" s="411"/>
      <c r="G2605" s="114"/>
      <c r="H2605" s="268"/>
      <c r="I2605" s="100">
        <f t="shared" si="206"/>
        <v>0</v>
      </c>
      <c r="J2605" s="93"/>
      <c r="K2605" s="74"/>
      <c r="L2605" s="98"/>
    </row>
    <row r="2606" spans="1:12" x14ac:dyDescent="0.4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27"/>
      <c r="F2606" s="411"/>
      <c r="G2606" s="114"/>
      <c r="H2606" s="268"/>
      <c r="I2606" s="100">
        <f t="shared" si="206"/>
        <v>0</v>
      </c>
      <c r="J2606" s="93"/>
      <c r="K2606" s="74"/>
      <c r="L2606" s="98"/>
    </row>
    <row r="2607" spans="1:12" x14ac:dyDescent="0.4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27"/>
      <c r="F2607" s="411"/>
      <c r="G2607" s="114"/>
      <c r="H2607" s="268"/>
      <c r="I2607" s="100">
        <f t="shared" si="206"/>
        <v>0</v>
      </c>
      <c r="J2607" s="93"/>
      <c r="K2607" s="74"/>
      <c r="L2607" s="98"/>
    </row>
    <row r="2608" spans="1:12" x14ac:dyDescent="0.4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27"/>
      <c r="F2608" s="411"/>
      <c r="G2608" s="114"/>
      <c r="H2608" s="268"/>
      <c r="I2608" s="100">
        <f t="shared" si="206"/>
        <v>0</v>
      </c>
      <c r="J2608" s="93"/>
      <c r="K2608" s="74"/>
      <c r="L2608" s="98"/>
    </row>
    <row r="2609" spans="1:12" x14ac:dyDescent="0.4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27"/>
      <c r="F2609" s="411"/>
      <c r="G2609" s="114"/>
      <c r="H2609" s="268"/>
      <c r="I2609" s="100">
        <f t="shared" si="206"/>
        <v>0</v>
      </c>
      <c r="J2609" s="93"/>
      <c r="K2609" s="74"/>
      <c r="L2609" s="98"/>
    </row>
    <row r="2610" spans="1:12" x14ac:dyDescent="0.4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27"/>
      <c r="F2610" s="411"/>
      <c r="G2610" s="114"/>
      <c r="H2610" s="268"/>
      <c r="I2610" s="100">
        <f t="shared" si="206"/>
        <v>0</v>
      </c>
      <c r="J2610" s="93"/>
      <c r="K2610" s="74"/>
      <c r="L2610" s="98"/>
    </row>
    <row r="2611" spans="1:12" x14ac:dyDescent="0.4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27"/>
      <c r="F2611" s="411"/>
      <c r="G2611" s="114"/>
      <c r="H2611" s="268"/>
      <c r="I2611" s="100">
        <f t="shared" si="206"/>
        <v>0</v>
      </c>
      <c r="J2611" s="93"/>
      <c r="K2611" s="74"/>
      <c r="L2611" s="98"/>
    </row>
    <row r="2612" spans="1:12" x14ac:dyDescent="0.4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27"/>
      <c r="F2612" s="411"/>
      <c r="G2612" s="114"/>
      <c r="H2612" s="268"/>
      <c r="I2612" s="100">
        <f t="shared" si="206"/>
        <v>0</v>
      </c>
      <c r="J2612" s="93"/>
      <c r="K2612" s="74"/>
      <c r="L2612" s="98"/>
    </row>
    <row r="2613" spans="1:12" x14ac:dyDescent="0.4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27"/>
      <c r="F2613" s="411"/>
      <c r="G2613" s="114"/>
      <c r="H2613" s="268"/>
      <c r="I2613" s="100">
        <f t="shared" si="206"/>
        <v>0</v>
      </c>
      <c r="J2613" s="93"/>
      <c r="K2613" s="74"/>
      <c r="L2613" s="98"/>
    </row>
    <row r="2614" spans="1:12" x14ac:dyDescent="0.4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27"/>
      <c r="F2614" s="411"/>
      <c r="G2614" s="114"/>
      <c r="H2614" s="268"/>
      <c r="I2614" s="100">
        <f t="shared" si="206"/>
        <v>0</v>
      </c>
      <c r="J2614" s="93"/>
      <c r="K2614" s="74"/>
      <c r="L2614" s="98"/>
    </row>
    <row r="2615" spans="1:12" x14ac:dyDescent="0.4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27"/>
      <c r="F2615" s="411"/>
      <c r="G2615" s="114"/>
      <c r="H2615" s="268"/>
      <c r="I2615" s="100">
        <f t="shared" si="206"/>
        <v>0</v>
      </c>
      <c r="J2615" s="93"/>
      <c r="K2615" s="74"/>
      <c r="L2615" s="98"/>
    </row>
    <row r="2616" spans="1:12" x14ac:dyDescent="0.4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27"/>
      <c r="F2616" s="411"/>
      <c r="G2616" s="114"/>
      <c r="H2616" s="268"/>
      <c r="I2616" s="100">
        <f t="shared" si="206"/>
        <v>0</v>
      </c>
      <c r="J2616" s="93"/>
      <c r="K2616" s="74"/>
      <c r="L2616" s="98"/>
    </row>
    <row r="2617" spans="1:12" x14ac:dyDescent="0.4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27"/>
      <c r="F2617" s="411"/>
      <c r="G2617" s="114"/>
      <c r="H2617" s="268"/>
      <c r="I2617" s="100">
        <f t="shared" si="206"/>
        <v>0</v>
      </c>
      <c r="J2617" s="93"/>
      <c r="K2617" s="74"/>
      <c r="L2617" s="98"/>
    </row>
    <row r="2618" spans="1:12" x14ac:dyDescent="0.4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27"/>
      <c r="F2618" s="411"/>
      <c r="G2618" s="114"/>
      <c r="H2618" s="268"/>
      <c r="I2618" s="100">
        <f t="shared" si="206"/>
        <v>0</v>
      </c>
      <c r="J2618" s="93"/>
      <c r="K2618" s="74"/>
      <c r="L2618" s="98"/>
    </row>
    <row r="2619" spans="1:12" x14ac:dyDescent="0.4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27"/>
      <c r="F2619" s="411"/>
      <c r="G2619" s="114"/>
      <c r="H2619" s="268"/>
      <c r="I2619" s="100">
        <f t="shared" si="206"/>
        <v>0</v>
      </c>
      <c r="J2619" s="93"/>
      <c r="K2619" s="74"/>
      <c r="L2619" s="98"/>
    </row>
    <row r="2620" spans="1:12" x14ac:dyDescent="0.4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27"/>
      <c r="F2620" s="411"/>
      <c r="G2620" s="114"/>
      <c r="H2620" s="268"/>
      <c r="I2620" s="100">
        <f t="shared" si="206"/>
        <v>0</v>
      </c>
      <c r="J2620" s="93"/>
      <c r="K2620" s="74"/>
      <c r="L2620" s="98"/>
    </row>
    <row r="2621" spans="1:12" x14ac:dyDescent="0.4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27"/>
      <c r="F2621" s="411"/>
      <c r="G2621" s="114"/>
      <c r="H2621" s="268"/>
      <c r="I2621" s="100">
        <f t="shared" si="206"/>
        <v>0</v>
      </c>
      <c r="J2621" s="93"/>
      <c r="K2621" s="74"/>
      <c r="L2621" s="98"/>
    </row>
    <row r="2622" spans="1:12" x14ac:dyDescent="0.4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27"/>
      <c r="F2622" s="411"/>
      <c r="G2622" s="114"/>
      <c r="H2622" s="268"/>
      <c r="I2622" s="100">
        <f t="shared" si="206"/>
        <v>0</v>
      </c>
      <c r="J2622" s="93"/>
      <c r="K2622" s="74"/>
      <c r="L2622" s="98"/>
    </row>
    <row r="2623" spans="1:12" x14ac:dyDescent="0.4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27"/>
      <c r="F2623" s="411"/>
      <c r="G2623" s="114"/>
      <c r="H2623" s="268"/>
      <c r="I2623" s="100">
        <f t="shared" si="206"/>
        <v>0</v>
      </c>
      <c r="J2623" s="93"/>
      <c r="K2623" s="74"/>
      <c r="L2623" s="98"/>
    </row>
    <row r="2624" spans="1:12" x14ac:dyDescent="0.4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27"/>
      <c r="F2624" s="411"/>
      <c r="G2624" s="114"/>
      <c r="H2624" s="268"/>
      <c r="I2624" s="100">
        <f t="shared" si="206"/>
        <v>0</v>
      </c>
      <c r="J2624" s="93"/>
      <c r="K2624" s="74"/>
      <c r="L2624" s="98"/>
    </row>
    <row r="2625" spans="1:12" x14ac:dyDescent="0.4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27"/>
      <c r="F2625" s="411"/>
      <c r="G2625" s="114"/>
      <c r="H2625" s="268"/>
      <c r="I2625" s="100">
        <f t="shared" si="206"/>
        <v>0</v>
      </c>
      <c r="J2625" s="93"/>
      <c r="K2625" s="74"/>
      <c r="L2625" s="98"/>
    </row>
    <row r="2626" spans="1:12" x14ac:dyDescent="0.4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27"/>
      <c r="F2626" s="411"/>
      <c r="G2626" s="114"/>
      <c r="H2626" s="268"/>
      <c r="I2626" s="100">
        <f t="shared" si="206"/>
        <v>0</v>
      </c>
      <c r="J2626" s="93"/>
      <c r="K2626" s="74"/>
      <c r="L2626" s="98"/>
    </row>
    <row r="2627" spans="1:12" x14ac:dyDescent="0.4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27"/>
      <c r="F2627" s="411"/>
      <c r="G2627" s="114"/>
      <c r="H2627" s="268"/>
      <c r="I2627" s="100">
        <f t="shared" si="206"/>
        <v>0</v>
      </c>
      <c r="J2627" s="93"/>
      <c r="K2627" s="74"/>
      <c r="L2627" s="98"/>
    </row>
    <row r="2628" spans="1:12" x14ac:dyDescent="0.4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27"/>
      <c r="F2628" s="411"/>
      <c r="G2628" s="114"/>
      <c r="H2628" s="268"/>
      <c r="I2628" s="100">
        <f t="shared" si="206"/>
        <v>0</v>
      </c>
      <c r="J2628" s="93"/>
      <c r="K2628" s="74"/>
      <c r="L2628" s="98"/>
    </row>
    <row r="2629" spans="1:12" x14ac:dyDescent="0.4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27"/>
      <c r="F2629" s="411"/>
      <c r="G2629" s="114"/>
      <c r="H2629" s="268"/>
      <c r="I2629" s="100">
        <f t="shared" si="206"/>
        <v>0</v>
      </c>
      <c r="J2629" s="93"/>
      <c r="K2629" s="74"/>
      <c r="L2629" s="98"/>
    </row>
    <row r="2630" spans="1:12" x14ac:dyDescent="0.4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27"/>
      <c r="F2630" s="411"/>
      <c r="G2630" s="114"/>
      <c r="H2630" s="268"/>
      <c r="I2630" s="100">
        <f t="shared" si="206"/>
        <v>0</v>
      </c>
      <c r="J2630" s="93"/>
      <c r="K2630" s="74"/>
      <c r="L2630" s="98"/>
    </row>
    <row r="2631" spans="1:12" x14ac:dyDescent="0.4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27"/>
      <c r="F2631" s="411"/>
      <c r="G2631" s="114"/>
      <c r="H2631" s="268"/>
      <c r="I2631" s="100">
        <f t="shared" si="206"/>
        <v>0</v>
      </c>
      <c r="J2631" s="93"/>
      <c r="K2631" s="74"/>
      <c r="L2631" s="98"/>
    </row>
    <row r="2632" spans="1:12" x14ac:dyDescent="0.4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27"/>
      <c r="F2632" s="411"/>
      <c r="G2632" s="114"/>
      <c r="H2632" s="268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 x14ac:dyDescent="0.4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27"/>
      <c r="F2633" s="411"/>
      <c r="G2633" s="114"/>
      <c r="H2633" s="268"/>
      <c r="I2633" s="100">
        <f t="shared" si="211"/>
        <v>0</v>
      </c>
      <c r="J2633" s="93"/>
      <c r="K2633" s="74"/>
      <c r="L2633" s="98"/>
    </row>
    <row r="2634" spans="1:12" x14ac:dyDescent="0.4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27"/>
      <c r="F2634" s="411"/>
      <c r="G2634" s="114"/>
      <c r="H2634" s="268"/>
      <c r="I2634" s="100">
        <f t="shared" si="211"/>
        <v>0</v>
      </c>
      <c r="J2634" s="93"/>
      <c r="K2634" s="74"/>
      <c r="L2634" s="98"/>
    </row>
    <row r="2635" spans="1:12" x14ac:dyDescent="0.4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27"/>
      <c r="F2635" s="411"/>
      <c r="G2635" s="114"/>
      <c r="H2635" s="268"/>
      <c r="I2635" s="100">
        <f t="shared" si="211"/>
        <v>0</v>
      </c>
      <c r="J2635" s="93"/>
      <c r="K2635" s="74"/>
      <c r="L2635" s="98"/>
    </row>
    <row r="2636" spans="1:12" x14ac:dyDescent="0.4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27"/>
      <c r="F2636" s="411"/>
      <c r="G2636" s="114"/>
      <c r="H2636" s="268"/>
      <c r="I2636" s="100">
        <f t="shared" si="211"/>
        <v>0</v>
      </c>
      <c r="J2636" s="93"/>
      <c r="K2636" s="74"/>
      <c r="L2636" s="98"/>
    </row>
    <row r="2637" spans="1:12" x14ac:dyDescent="0.4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27"/>
      <c r="F2637" s="411"/>
      <c r="G2637" s="114"/>
      <c r="H2637" s="268"/>
      <c r="I2637" s="100">
        <f t="shared" si="211"/>
        <v>0</v>
      </c>
      <c r="J2637" s="93"/>
      <c r="K2637" s="74"/>
      <c r="L2637" s="98"/>
    </row>
    <row r="2638" spans="1:12" x14ac:dyDescent="0.4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27"/>
      <c r="F2638" s="411"/>
      <c r="G2638" s="114"/>
      <c r="H2638" s="268"/>
      <c r="I2638" s="100">
        <f t="shared" si="211"/>
        <v>0</v>
      </c>
      <c r="J2638" s="93"/>
      <c r="K2638" s="74"/>
      <c r="L2638" s="98"/>
    </row>
    <row r="2639" spans="1:12" x14ac:dyDescent="0.4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27"/>
      <c r="F2639" s="411"/>
      <c r="G2639" s="114"/>
      <c r="H2639" s="268"/>
      <c r="I2639" s="100">
        <f t="shared" si="211"/>
        <v>0</v>
      </c>
      <c r="J2639" s="93"/>
      <c r="K2639" s="74"/>
      <c r="L2639" s="98"/>
    </row>
    <row r="2640" spans="1:12" x14ac:dyDescent="0.4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27"/>
      <c r="F2640" s="411"/>
      <c r="G2640" s="114"/>
      <c r="H2640" s="268"/>
      <c r="I2640" s="100">
        <f t="shared" si="211"/>
        <v>0</v>
      </c>
      <c r="J2640" s="93"/>
      <c r="K2640" s="74"/>
      <c r="L2640" s="98"/>
    </row>
    <row r="2641" spans="1:12" x14ac:dyDescent="0.4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27"/>
      <c r="F2641" s="411"/>
      <c r="G2641" s="114"/>
      <c r="H2641" s="268"/>
      <c r="I2641" s="100">
        <f t="shared" si="211"/>
        <v>0</v>
      </c>
      <c r="J2641" s="93"/>
      <c r="K2641" s="74"/>
      <c r="L2641" s="98"/>
    </row>
    <row r="2642" spans="1:12" x14ac:dyDescent="0.4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27"/>
      <c r="F2642" s="411"/>
      <c r="G2642" s="114"/>
      <c r="H2642" s="268"/>
      <c r="I2642" s="100">
        <f t="shared" si="211"/>
        <v>0</v>
      </c>
      <c r="J2642" s="93"/>
      <c r="K2642" s="74"/>
      <c r="L2642" s="98"/>
    </row>
    <row r="2643" spans="1:12" x14ac:dyDescent="0.4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27"/>
      <c r="F2643" s="411"/>
      <c r="G2643" s="114"/>
      <c r="H2643" s="268"/>
      <c r="I2643" s="100">
        <f t="shared" si="211"/>
        <v>0</v>
      </c>
      <c r="J2643" s="93"/>
      <c r="K2643" s="74"/>
      <c r="L2643" s="98"/>
    </row>
    <row r="2644" spans="1:12" x14ac:dyDescent="0.4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27"/>
      <c r="F2644" s="411"/>
      <c r="G2644" s="114"/>
      <c r="H2644" s="268"/>
      <c r="I2644" s="100">
        <f t="shared" si="211"/>
        <v>0</v>
      </c>
      <c r="J2644" s="93"/>
      <c r="K2644" s="74"/>
      <c r="L2644" s="98"/>
    </row>
    <row r="2645" spans="1:12" x14ac:dyDescent="0.4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27"/>
      <c r="F2645" s="411"/>
      <c r="G2645" s="114"/>
      <c r="H2645" s="268"/>
      <c r="I2645" s="100">
        <f t="shared" si="211"/>
        <v>0</v>
      </c>
      <c r="J2645" s="93"/>
      <c r="K2645" s="74"/>
      <c r="L2645" s="98"/>
    </row>
    <row r="2646" spans="1:12" x14ac:dyDescent="0.4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27"/>
      <c r="F2646" s="411"/>
      <c r="G2646" s="114"/>
      <c r="H2646" s="268"/>
      <c r="I2646" s="100">
        <f t="shared" si="211"/>
        <v>0</v>
      </c>
      <c r="J2646" s="93"/>
      <c r="K2646" s="74"/>
      <c r="L2646" s="98"/>
    </row>
    <row r="2647" spans="1:12" x14ac:dyDescent="0.4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27"/>
      <c r="F2647" s="411"/>
      <c r="G2647" s="114"/>
      <c r="H2647" s="268"/>
      <c r="I2647" s="100">
        <f t="shared" si="211"/>
        <v>0</v>
      </c>
      <c r="J2647" s="93"/>
      <c r="K2647" s="74"/>
      <c r="L2647" s="98"/>
    </row>
    <row r="2648" spans="1:12" x14ac:dyDescent="0.4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27"/>
      <c r="F2648" s="411"/>
      <c r="G2648" s="114"/>
      <c r="H2648" s="268"/>
      <c r="I2648" s="100">
        <f t="shared" si="211"/>
        <v>0</v>
      </c>
      <c r="J2648" s="93"/>
      <c r="K2648" s="74"/>
      <c r="L2648" s="98"/>
    </row>
    <row r="2649" spans="1:12" x14ac:dyDescent="0.4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27"/>
      <c r="F2649" s="411"/>
      <c r="G2649" s="114"/>
      <c r="H2649" s="268"/>
      <c r="I2649" s="100">
        <f t="shared" si="211"/>
        <v>0</v>
      </c>
      <c r="J2649" s="93"/>
      <c r="K2649" s="74"/>
      <c r="L2649" s="98"/>
    </row>
    <row r="2650" spans="1:12" x14ac:dyDescent="0.4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27"/>
      <c r="F2650" s="411"/>
      <c r="G2650" s="114"/>
      <c r="H2650" s="268"/>
      <c r="I2650" s="100">
        <f t="shared" si="211"/>
        <v>0</v>
      </c>
      <c r="J2650" s="93"/>
      <c r="K2650" s="74"/>
      <c r="L2650" s="98"/>
    </row>
    <row r="2651" spans="1:12" x14ac:dyDescent="0.4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27"/>
      <c r="F2651" s="411"/>
      <c r="G2651" s="114"/>
      <c r="H2651" s="268"/>
      <c r="I2651" s="100">
        <f t="shared" si="211"/>
        <v>0</v>
      </c>
      <c r="J2651" s="93"/>
      <c r="K2651" s="74"/>
      <c r="L2651" s="98"/>
    </row>
    <row r="2652" spans="1:12" x14ac:dyDescent="0.4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27"/>
      <c r="F2652" s="411"/>
      <c r="G2652" s="114"/>
      <c r="H2652" s="268"/>
      <c r="I2652" s="100">
        <f t="shared" si="211"/>
        <v>0</v>
      </c>
      <c r="J2652" s="93"/>
      <c r="K2652" s="74"/>
      <c r="L2652" s="98"/>
    </row>
    <row r="2653" spans="1:12" x14ac:dyDescent="0.4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27"/>
      <c r="F2653" s="411"/>
      <c r="G2653" s="114"/>
      <c r="H2653" s="268"/>
      <c r="I2653" s="100">
        <f t="shared" si="211"/>
        <v>0</v>
      </c>
      <c r="J2653" s="93"/>
      <c r="K2653" s="74"/>
      <c r="L2653" s="98"/>
    </row>
    <row r="2654" spans="1:12" x14ac:dyDescent="0.4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27"/>
      <c r="F2654" s="411"/>
      <c r="G2654" s="114"/>
      <c r="H2654" s="268"/>
      <c r="I2654" s="100">
        <f t="shared" si="211"/>
        <v>0</v>
      </c>
      <c r="J2654" s="93"/>
      <c r="K2654" s="74"/>
      <c r="L2654" s="98"/>
    </row>
    <row r="2655" spans="1:12" x14ac:dyDescent="0.4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27"/>
      <c r="F2655" s="411"/>
      <c r="G2655" s="114"/>
      <c r="H2655" s="268"/>
      <c r="I2655" s="100">
        <f t="shared" si="211"/>
        <v>0</v>
      </c>
      <c r="J2655" s="93"/>
      <c r="K2655" s="74"/>
      <c r="L2655" s="98"/>
    </row>
    <row r="2656" spans="1:12" x14ac:dyDescent="0.4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27"/>
      <c r="F2656" s="411"/>
      <c r="G2656" s="114"/>
      <c r="H2656" s="268"/>
      <c r="I2656" s="100">
        <f t="shared" si="211"/>
        <v>0</v>
      </c>
      <c r="J2656" s="93"/>
      <c r="K2656" s="74"/>
      <c r="L2656" s="98"/>
    </row>
    <row r="2657" spans="1:12" x14ac:dyDescent="0.4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27"/>
      <c r="F2657" s="411"/>
      <c r="G2657" s="114"/>
      <c r="H2657" s="268"/>
      <c r="I2657" s="100">
        <f t="shared" si="211"/>
        <v>0</v>
      </c>
      <c r="J2657" s="93"/>
      <c r="K2657" s="74"/>
      <c r="L2657" s="98"/>
    </row>
    <row r="2658" spans="1:12" x14ac:dyDescent="0.4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27"/>
      <c r="F2658" s="411"/>
      <c r="G2658" s="114"/>
      <c r="H2658" s="268"/>
      <c r="I2658" s="100">
        <f t="shared" si="211"/>
        <v>0</v>
      </c>
      <c r="J2658" s="93"/>
      <c r="K2658" s="74"/>
      <c r="L2658" s="98"/>
    </row>
    <row r="2659" spans="1:12" x14ac:dyDescent="0.4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27"/>
      <c r="F2659" s="411"/>
      <c r="G2659" s="114"/>
      <c r="H2659" s="268"/>
      <c r="I2659" s="100">
        <f t="shared" si="211"/>
        <v>0</v>
      </c>
      <c r="J2659" s="93"/>
      <c r="K2659" s="74"/>
      <c r="L2659" s="98"/>
    </row>
    <row r="2660" spans="1:12" x14ac:dyDescent="0.4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27"/>
      <c r="F2660" s="411"/>
      <c r="G2660" s="114"/>
      <c r="H2660" s="268"/>
      <c r="I2660" s="100">
        <f t="shared" si="211"/>
        <v>0</v>
      </c>
      <c r="J2660" s="93"/>
      <c r="K2660" s="74"/>
      <c r="L2660" s="98"/>
    </row>
    <row r="2661" spans="1:12" x14ac:dyDescent="0.4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27"/>
      <c r="F2661" s="411"/>
      <c r="G2661" s="114"/>
      <c r="H2661" s="268"/>
      <c r="I2661" s="100">
        <f t="shared" si="211"/>
        <v>0</v>
      </c>
      <c r="J2661" s="93"/>
      <c r="K2661" s="74"/>
      <c r="L2661" s="98"/>
    </row>
    <row r="2662" spans="1:12" x14ac:dyDescent="0.4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27"/>
      <c r="F2662" s="411"/>
      <c r="G2662" s="114"/>
      <c r="H2662" s="268"/>
      <c r="I2662" s="100">
        <f t="shared" si="211"/>
        <v>0</v>
      </c>
      <c r="J2662" s="93"/>
      <c r="K2662" s="74"/>
      <c r="L2662" s="98"/>
    </row>
    <row r="2663" spans="1:12" x14ac:dyDescent="0.4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27"/>
      <c r="F2663" s="411"/>
      <c r="G2663" s="114"/>
      <c r="H2663" s="268"/>
      <c r="I2663" s="100">
        <f t="shared" si="211"/>
        <v>0</v>
      </c>
      <c r="J2663" s="93"/>
      <c r="K2663" s="74"/>
      <c r="L2663" s="98"/>
    </row>
    <row r="2664" spans="1:12" x14ac:dyDescent="0.4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27"/>
      <c r="F2664" s="411"/>
      <c r="G2664" s="114"/>
      <c r="H2664" s="268"/>
      <c r="I2664" s="100">
        <f t="shared" si="211"/>
        <v>0</v>
      </c>
      <c r="J2664" s="93"/>
      <c r="K2664" s="74"/>
      <c r="L2664" s="98"/>
    </row>
    <row r="2665" spans="1:12" x14ac:dyDescent="0.4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27"/>
      <c r="F2665" s="411"/>
      <c r="G2665" s="114"/>
      <c r="H2665" s="268"/>
      <c r="I2665" s="100">
        <f t="shared" si="211"/>
        <v>0</v>
      </c>
      <c r="J2665" s="93"/>
      <c r="K2665" s="74"/>
      <c r="L2665" s="98"/>
    </row>
    <row r="2666" spans="1:12" x14ac:dyDescent="0.4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27"/>
      <c r="F2666" s="411"/>
      <c r="G2666" s="114"/>
      <c r="H2666" s="268"/>
      <c r="I2666" s="100">
        <f t="shared" si="211"/>
        <v>0</v>
      </c>
      <c r="J2666" s="93"/>
      <c r="K2666" s="74"/>
      <c r="L2666" s="98"/>
    </row>
    <row r="2667" spans="1:12" x14ac:dyDescent="0.4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27"/>
      <c r="F2667" s="411"/>
      <c r="G2667" s="114"/>
      <c r="H2667" s="268"/>
      <c r="I2667" s="100">
        <f t="shared" si="211"/>
        <v>0</v>
      </c>
      <c r="J2667" s="93"/>
      <c r="K2667" s="74"/>
      <c r="L2667" s="98"/>
    </row>
    <row r="2668" spans="1:12" x14ac:dyDescent="0.4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27"/>
      <c r="F2668" s="411"/>
      <c r="G2668" s="114"/>
      <c r="H2668" s="268"/>
      <c r="I2668" s="100">
        <f t="shared" si="211"/>
        <v>0</v>
      </c>
      <c r="J2668" s="93"/>
      <c r="K2668" s="74"/>
      <c r="L2668" s="98"/>
    </row>
    <row r="2669" spans="1:12" x14ac:dyDescent="0.4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27"/>
      <c r="F2669" s="411"/>
      <c r="G2669" s="114"/>
      <c r="H2669" s="268"/>
      <c r="I2669" s="100">
        <f t="shared" si="211"/>
        <v>0</v>
      </c>
      <c r="J2669" s="93"/>
      <c r="K2669" s="74"/>
      <c r="L2669" s="98"/>
    </row>
    <row r="2670" spans="1:12" x14ac:dyDescent="0.4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27"/>
      <c r="F2670" s="411"/>
      <c r="G2670" s="114"/>
      <c r="H2670" s="268"/>
      <c r="I2670" s="100">
        <f t="shared" si="211"/>
        <v>0</v>
      </c>
      <c r="J2670" s="93"/>
      <c r="K2670" s="74"/>
      <c r="L2670" s="98"/>
    </row>
    <row r="2671" spans="1:12" x14ac:dyDescent="0.4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27"/>
      <c r="F2671" s="411"/>
      <c r="G2671" s="114"/>
      <c r="H2671" s="268"/>
      <c r="I2671" s="100">
        <f t="shared" si="211"/>
        <v>0</v>
      </c>
      <c r="J2671" s="93"/>
      <c r="K2671" s="74"/>
      <c r="L2671" s="98"/>
    </row>
    <row r="2672" spans="1:12" x14ac:dyDescent="0.4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27"/>
      <c r="F2672" s="411"/>
      <c r="G2672" s="114"/>
      <c r="H2672" s="268"/>
      <c r="I2672" s="100">
        <f t="shared" si="211"/>
        <v>0</v>
      </c>
      <c r="J2672" s="93"/>
      <c r="K2672" s="74"/>
      <c r="L2672" s="98"/>
    </row>
    <row r="2673" spans="1:12" x14ac:dyDescent="0.4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27"/>
      <c r="F2673" s="411"/>
      <c r="G2673" s="114"/>
      <c r="H2673" s="268"/>
      <c r="I2673" s="100">
        <f t="shared" si="211"/>
        <v>0</v>
      </c>
      <c r="J2673" s="93"/>
      <c r="K2673" s="74"/>
      <c r="L2673" s="98"/>
    </row>
    <row r="2674" spans="1:12" x14ac:dyDescent="0.4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27"/>
      <c r="F2674" s="411"/>
      <c r="G2674" s="114"/>
      <c r="H2674" s="268"/>
      <c r="I2674" s="100">
        <f t="shared" si="211"/>
        <v>0</v>
      </c>
      <c r="J2674" s="93"/>
      <c r="K2674" s="74"/>
      <c r="L2674" s="98"/>
    </row>
    <row r="2675" spans="1:12" x14ac:dyDescent="0.4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27"/>
      <c r="F2675" s="411"/>
      <c r="G2675" s="114"/>
      <c r="H2675" s="268"/>
      <c r="I2675" s="100">
        <f t="shared" si="211"/>
        <v>0</v>
      </c>
      <c r="J2675" s="93"/>
      <c r="K2675" s="74"/>
      <c r="L2675" s="98"/>
    </row>
    <row r="2676" spans="1:12" x14ac:dyDescent="0.4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27"/>
      <c r="F2676" s="411"/>
      <c r="G2676" s="114"/>
      <c r="H2676" s="268"/>
      <c r="I2676" s="100">
        <f t="shared" si="211"/>
        <v>0</v>
      </c>
      <c r="J2676" s="93"/>
      <c r="K2676" s="74"/>
      <c r="L2676" s="98"/>
    </row>
    <row r="2677" spans="1:12" x14ac:dyDescent="0.4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27"/>
      <c r="F2677" s="411"/>
      <c r="G2677" s="114"/>
      <c r="H2677" s="268"/>
      <c r="I2677" s="100">
        <f t="shared" si="211"/>
        <v>0</v>
      </c>
      <c r="J2677" s="93"/>
      <c r="K2677" s="74"/>
      <c r="L2677" s="98"/>
    </row>
    <row r="2678" spans="1:12" x14ac:dyDescent="0.4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27"/>
      <c r="F2678" s="411"/>
      <c r="G2678" s="114"/>
      <c r="H2678" s="268"/>
      <c r="I2678" s="100">
        <f t="shared" si="211"/>
        <v>0</v>
      </c>
      <c r="J2678" s="93"/>
      <c r="K2678" s="74"/>
      <c r="L2678" s="98"/>
    </row>
    <row r="2679" spans="1:12" x14ac:dyDescent="0.4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27"/>
      <c r="F2679" s="411"/>
      <c r="G2679" s="114"/>
      <c r="H2679" s="268"/>
      <c r="I2679" s="100">
        <f t="shared" si="211"/>
        <v>0</v>
      </c>
      <c r="J2679" s="93"/>
      <c r="K2679" s="74"/>
      <c r="L2679" s="98"/>
    </row>
    <row r="2680" spans="1:12" x14ac:dyDescent="0.4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27"/>
      <c r="F2680" s="411"/>
      <c r="G2680" s="114"/>
      <c r="H2680" s="268"/>
      <c r="I2680" s="100">
        <f t="shared" si="211"/>
        <v>0</v>
      </c>
      <c r="J2680" s="93"/>
      <c r="K2680" s="74"/>
      <c r="L2680" s="98"/>
    </row>
    <row r="2681" spans="1:12" x14ac:dyDescent="0.4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27"/>
      <c r="F2681" s="411"/>
      <c r="G2681" s="114"/>
      <c r="H2681" s="268"/>
      <c r="I2681" s="100">
        <f t="shared" si="211"/>
        <v>0</v>
      </c>
      <c r="J2681" s="93"/>
      <c r="K2681" s="74"/>
      <c r="L2681" s="98"/>
    </row>
    <row r="2682" spans="1:12" x14ac:dyDescent="0.4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27"/>
      <c r="F2682" s="411"/>
      <c r="G2682" s="114"/>
      <c r="H2682" s="268"/>
      <c r="I2682" s="100">
        <f t="shared" si="211"/>
        <v>0</v>
      </c>
      <c r="J2682" s="93"/>
      <c r="K2682" s="74"/>
      <c r="L2682" s="98"/>
    </row>
    <row r="2683" spans="1:12" x14ac:dyDescent="0.4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27"/>
      <c r="F2683" s="411"/>
      <c r="G2683" s="114"/>
      <c r="H2683" s="268"/>
      <c r="I2683" s="100">
        <f t="shared" si="211"/>
        <v>0</v>
      </c>
      <c r="J2683" s="93"/>
      <c r="K2683" s="74"/>
      <c r="L2683" s="98"/>
    </row>
    <row r="2684" spans="1:12" x14ac:dyDescent="0.4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27"/>
      <c r="F2684" s="411"/>
      <c r="G2684" s="114"/>
      <c r="H2684" s="268"/>
      <c r="I2684" s="100">
        <f t="shared" si="211"/>
        <v>0</v>
      </c>
      <c r="J2684" s="93"/>
      <c r="K2684" s="74"/>
      <c r="L2684" s="98"/>
    </row>
    <row r="2685" spans="1:12" x14ac:dyDescent="0.4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27"/>
      <c r="F2685" s="411"/>
      <c r="G2685" s="114"/>
      <c r="H2685" s="268"/>
      <c r="I2685" s="100">
        <f t="shared" si="211"/>
        <v>0</v>
      </c>
      <c r="J2685" s="93"/>
      <c r="K2685" s="74"/>
      <c r="L2685" s="98"/>
    </row>
    <row r="2686" spans="1:12" x14ac:dyDescent="0.4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27"/>
      <c r="F2686" s="411"/>
      <c r="G2686" s="114"/>
      <c r="H2686" s="268"/>
      <c r="I2686" s="100">
        <f t="shared" si="211"/>
        <v>0</v>
      </c>
      <c r="J2686" s="93"/>
      <c r="K2686" s="74"/>
      <c r="L2686" s="98"/>
    </row>
    <row r="2687" spans="1:12" x14ac:dyDescent="0.4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27"/>
      <c r="F2687" s="411"/>
      <c r="G2687" s="114"/>
      <c r="H2687" s="268"/>
      <c r="I2687" s="100">
        <f t="shared" si="211"/>
        <v>0</v>
      </c>
      <c r="J2687" s="93"/>
      <c r="K2687" s="74"/>
      <c r="L2687" s="98"/>
    </row>
    <row r="2688" spans="1:12" x14ac:dyDescent="0.4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27"/>
      <c r="F2688" s="411"/>
      <c r="G2688" s="114"/>
      <c r="H2688" s="268"/>
      <c r="I2688" s="100">
        <f t="shared" si="211"/>
        <v>0</v>
      </c>
      <c r="J2688" s="93"/>
      <c r="K2688" s="74"/>
      <c r="L2688" s="98"/>
    </row>
    <row r="2689" spans="1:12" x14ac:dyDescent="0.4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27"/>
      <c r="F2689" s="411"/>
      <c r="G2689" s="114"/>
      <c r="H2689" s="268"/>
      <c r="I2689" s="100">
        <f t="shared" si="211"/>
        <v>0</v>
      </c>
      <c r="J2689" s="93"/>
      <c r="K2689" s="74"/>
      <c r="L2689" s="98"/>
    </row>
    <row r="2690" spans="1:12" x14ac:dyDescent="0.4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27"/>
      <c r="F2690" s="411"/>
      <c r="G2690" s="114"/>
      <c r="H2690" s="268"/>
      <c r="I2690" s="100">
        <f t="shared" si="211"/>
        <v>0</v>
      </c>
      <c r="J2690" s="93"/>
      <c r="K2690" s="74"/>
      <c r="L2690" s="98"/>
    </row>
    <row r="2691" spans="1:12" x14ac:dyDescent="0.4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27"/>
      <c r="F2691" s="411"/>
      <c r="G2691" s="114"/>
      <c r="H2691" s="268"/>
      <c r="I2691" s="100">
        <f t="shared" si="211"/>
        <v>0</v>
      </c>
      <c r="J2691" s="93"/>
      <c r="K2691" s="74"/>
      <c r="L2691" s="98"/>
    </row>
    <row r="2692" spans="1:12" x14ac:dyDescent="0.4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27"/>
      <c r="F2692" s="411"/>
      <c r="G2692" s="114"/>
      <c r="H2692" s="268"/>
      <c r="I2692" s="100">
        <f t="shared" si="211"/>
        <v>0</v>
      </c>
      <c r="J2692" s="93"/>
      <c r="K2692" s="74"/>
      <c r="L2692" s="98"/>
    </row>
    <row r="2693" spans="1:12" x14ac:dyDescent="0.4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27"/>
      <c r="F2693" s="411"/>
      <c r="G2693" s="114"/>
      <c r="H2693" s="268"/>
      <c r="I2693" s="100">
        <f t="shared" si="211"/>
        <v>0</v>
      </c>
      <c r="J2693" s="93"/>
      <c r="K2693" s="74"/>
      <c r="L2693" s="98"/>
    </row>
    <row r="2694" spans="1:12" x14ac:dyDescent="0.4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27"/>
      <c r="F2694" s="411"/>
      <c r="G2694" s="114"/>
      <c r="H2694" s="268"/>
      <c r="I2694" s="100">
        <f t="shared" si="211"/>
        <v>0</v>
      </c>
      <c r="J2694" s="93"/>
      <c r="K2694" s="74"/>
      <c r="L2694" s="98"/>
    </row>
    <row r="2695" spans="1:12" x14ac:dyDescent="0.4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27"/>
      <c r="F2695" s="411"/>
      <c r="G2695" s="114"/>
      <c r="H2695" s="268"/>
      <c r="I2695" s="100">
        <f t="shared" si="211"/>
        <v>0</v>
      </c>
      <c r="J2695" s="93"/>
      <c r="K2695" s="74"/>
      <c r="L2695" s="98"/>
    </row>
    <row r="2696" spans="1:12" x14ac:dyDescent="0.4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27"/>
      <c r="F2696" s="411"/>
      <c r="G2696" s="114"/>
      <c r="H2696" s="268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 x14ac:dyDescent="0.4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27"/>
      <c r="F2697" s="411"/>
      <c r="G2697" s="114"/>
      <c r="H2697" s="268"/>
      <c r="I2697" s="100">
        <f t="shared" si="216"/>
        <v>0</v>
      </c>
      <c r="J2697" s="93"/>
      <c r="K2697" s="74"/>
      <c r="L2697" s="98"/>
    </row>
    <row r="2698" spans="1:12" x14ac:dyDescent="0.4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27"/>
      <c r="F2698" s="411"/>
      <c r="G2698" s="114"/>
      <c r="H2698" s="268"/>
      <c r="I2698" s="100">
        <f t="shared" si="216"/>
        <v>0</v>
      </c>
      <c r="J2698" s="93"/>
      <c r="K2698" s="74"/>
      <c r="L2698" s="98"/>
    </row>
    <row r="2699" spans="1:12" x14ac:dyDescent="0.4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27"/>
      <c r="F2699" s="411"/>
      <c r="G2699" s="114"/>
      <c r="H2699" s="268"/>
      <c r="I2699" s="100">
        <f t="shared" si="216"/>
        <v>0</v>
      </c>
      <c r="J2699" s="93"/>
      <c r="K2699" s="74"/>
      <c r="L2699" s="98"/>
    </row>
    <row r="2700" spans="1:12" x14ac:dyDescent="0.4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27"/>
      <c r="F2700" s="411"/>
      <c r="G2700" s="114"/>
      <c r="H2700" s="268"/>
      <c r="I2700" s="100">
        <f t="shared" si="216"/>
        <v>0</v>
      </c>
      <c r="J2700" s="93"/>
      <c r="K2700" s="74"/>
      <c r="L2700" s="98"/>
    </row>
    <row r="2701" spans="1:12" x14ac:dyDescent="0.4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27"/>
      <c r="F2701" s="411"/>
      <c r="G2701" s="114"/>
      <c r="H2701" s="268"/>
      <c r="I2701" s="100">
        <f t="shared" si="216"/>
        <v>0</v>
      </c>
      <c r="J2701" s="93"/>
      <c r="K2701" s="74"/>
      <c r="L2701" s="98"/>
    </row>
    <row r="2702" spans="1:12" x14ac:dyDescent="0.4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27"/>
      <c r="F2702" s="411"/>
      <c r="G2702" s="114"/>
      <c r="H2702" s="268"/>
      <c r="I2702" s="100">
        <f t="shared" si="216"/>
        <v>0</v>
      </c>
      <c r="J2702" s="93"/>
      <c r="K2702" s="74"/>
      <c r="L2702" s="98"/>
    </row>
    <row r="2703" spans="1:12" x14ac:dyDescent="0.4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27"/>
      <c r="F2703" s="411"/>
      <c r="G2703" s="114"/>
      <c r="H2703" s="268"/>
      <c r="I2703" s="100">
        <f t="shared" si="216"/>
        <v>0</v>
      </c>
      <c r="J2703" s="93"/>
      <c r="K2703" s="74"/>
      <c r="L2703" s="98"/>
    </row>
    <row r="2704" spans="1:12" x14ac:dyDescent="0.4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27"/>
      <c r="F2704" s="411"/>
      <c r="G2704" s="114"/>
      <c r="H2704" s="268"/>
      <c r="I2704" s="100">
        <f t="shared" si="216"/>
        <v>0</v>
      </c>
      <c r="J2704" s="93"/>
      <c r="K2704" s="74"/>
      <c r="L2704" s="98"/>
    </row>
    <row r="2705" spans="1:12" x14ac:dyDescent="0.4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27"/>
      <c r="F2705" s="411"/>
      <c r="G2705" s="114"/>
      <c r="H2705" s="268"/>
      <c r="I2705" s="100">
        <f t="shared" si="216"/>
        <v>0</v>
      </c>
      <c r="J2705" s="93"/>
      <c r="K2705" s="74"/>
      <c r="L2705" s="98"/>
    </row>
    <row r="2706" spans="1:12" x14ac:dyDescent="0.4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27"/>
      <c r="F2706" s="411"/>
      <c r="G2706" s="114"/>
      <c r="H2706" s="268"/>
      <c r="I2706" s="100">
        <f t="shared" si="216"/>
        <v>0</v>
      </c>
      <c r="J2706" s="93"/>
      <c r="K2706" s="74"/>
      <c r="L2706" s="98"/>
    </row>
    <row r="2707" spans="1:12" x14ac:dyDescent="0.4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27"/>
      <c r="F2707" s="411"/>
      <c r="G2707" s="114"/>
      <c r="H2707" s="268"/>
      <c r="I2707" s="100">
        <f t="shared" si="216"/>
        <v>0</v>
      </c>
      <c r="J2707" s="93"/>
      <c r="K2707" s="74"/>
      <c r="L2707" s="98"/>
    </row>
    <row r="2708" spans="1:12" x14ac:dyDescent="0.4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27"/>
      <c r="F2708" s="411"/>
      <c r="G2708" s="114"/>
      <c r="H2708" s="268"/>
      <c r="I2708" s="100">
        <f t="shared" si="216"/>
        <v>0</v>
      </c>
      <c r="J2708" s="93"/>
      <c r="K2708" s="74"/>
      <c r="L2708" s="98"/>
    </row>
    <row r="2709" spans="1:12" x14ac:dyDescent="0.4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27"/>
      <c r="F2709" s="411"/>
      <c r="G2709" s="114"/>
      <c r="H2709" s="268"/>
      <c r="I2709" s="100">
        <f t="shared" si="216"/>
        <v>0</v>
      </c>
      <c r="J2709" s="93"/>
      <c r="K2709" s="74"/>
      <c r="L2709" s="98"/>
    </row>
    <row r="2710" spans="1:12" x14ac:dyDescent="0.4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27"/>
      <c r="F2710" s="411"/>
      <c r="G2710" s="114"/>
      <c r="H2710" s="268"/>
      <c r="I2710" s="100">
        <f t="shared" si="216"/>
        <v>0</v>
      </c>
      <c r="J2710" s="93"/>
      <c r="K2710" s="74"/>
      <c r="L2710" s="98"/>
    </row>
    <row r="2711" spans="1:12" x14ac:dyDescent="0.4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27"/>
      <c r="F2711" s="411"/>
      <c r="G2711" s="114"/>
      <c r="H2711" s="268"/>
      <c r="I2711" s="100">
        <f t="shared" si="216"/>
        <v>0</v>
      </c>
      <c r="J2711" s="93"/>
      <c r="K2711" s="74"/>
      <c r="L2711" s="98"/>
    </row>
    <row r="2712" spans="1:12" x14ac:dyDescent="0.4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27"/>
      <c r="F2712" s="411"/>
      <c r="G2712" s="114"/>
      <c r="H2712" s="268"/>
      <c r="I2712" s="100">
        <f t="shared" si="216"/>
        <v>0</v>
      </c>
      <c r="J2712" s="93"/>
      <c r="K2712" s="74"/>
      <c r="L2712" s="98"/>
    </row>
    <row r="2713" spans="1:12" x14ac:dyDescent="0.4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27"/>
      <c r="F2713" s="411"/>
      <c r="G2713" s="114"/>
      <c r="H2713" s="268"/>
      <c r="I2713" s="100">
        <f t="shared" si="216"/>
        <v>0</v>
      </c>
      <c r="J2713" s="93"/>
      <c r="K2713" s="74"/>
      <c r="L2713" s="98"/>
    </row>
    <row r="2714" spans="1:12" x14ac:dyDescent="0.4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27"/>
      <c r="F2714" s="411"/>
      <c r="G2714" s="114"/>
      <c r="H2714" s="268"/>
      <c r="I2714" s="100">
        <f t="shared" si="216"/>
        <v>0</v>
      </c>
      <c r="J2714" s="93"/>
      <c r="K2714" s="74"/>
      <c r="L2714" s="98"/>
    </row>
    <row r="2715" spans="1:12" x14ac:dyDescent="0.4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27"/>
      <c r="F2715" s="411"/>
      <c r="G2715" s="114"/>
      <c r="H2715" s="268"/>
      <c r="I2715" s="100">
        <f t="shared" si="216"/>
        <v>0</v>
      </c>
      <c r="J2715" s="93"/>
      <c r="K2715" s="74"/>
      <c r="L2715" s="98"/>
    </row>
    <row r="2716" spans="1:12" x14ac:dyDescent="0.4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27"/>
      <c r="F2716" s="411"/>
      <c r="G2716" s="114"/>
      <c r="H2716" s="268"/>
      <c r="I2716" s="100">
        <f t="shared" si="216"/>
        <v>0</v>
      </c>
      <c r="J2716" s="93"/>
      <c r="K2716" s="74"/>
      <c r="L2716" s="98"/>
    </row>
    <row r="2717" spans="1:12" x14ac:dyDescent="0.4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27"/>
      <c r="F2717" s="411"/>
      <c r="G2717" s="114"/>
      <c r="H2717" s="268"/>
      <c r="I2717" s="100">
        <f t="shared" si="216"/>
        <v>0</v>
      </c>
      <c r="J2717" s="93"/>
      <c r="K2717" s="74"/>
      <c r="L2717" s="98"/>
    </row>
    <row r="2718" spans="1:12" x14ac:dyDescent="0.4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27"/>
      <c r="F2718" s="411"/>
      <c r="G2718" s="114"/>
      <c r="H2718" s="268"/>
      <c r="I2718" s="100">
        <f t="shared" si="216"/>
        <v>0</v>
      </c>
      <c r="J2718" s="93"/>
      <c r="K2718" s="74"/>
      <c r="L2718" s="98"/>
    </row>
    <row r="2719" spans="1:12" x14ac:dyDescent="0.4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27"/>
      <c r="F2719" s="411"/>
      <c r="G2719" s="114"/>
      <c r="H2719" s="268"/>
      <c r="I2719" s="100">
        <f t="shared" si="216"/>
        <v>0</v>
      </c>
      <c r="J2719" s="93"/>
      <c r="K2719" s="74"/>
      <c r="L2719" s="98"/>
    </row>
    <row r="2720" spans="1:12" x14ac:dyDescent="0.4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27"/>
      <c r="F2720" s="411"/>
      <c r="G2720" s="114"/>
      <c r="H2720" s="268"/>
      <c r="I2720" s="100">
        <f t="shared" si="216"/>
        <v>0</v>
      </c>
      <c r="J2720" s="93"/>
      <c r="K2720" s="74"/>
      <c r="L2720" s="98"/>
    </row>
    <row r="2721" spans="1:12" x14ac:dyDescent="0.4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27"/>
      <c r="F2721" s="411"/>
      <c r="G2721" s="114"/>
      <c r="H2721" s="268"/>
      <c r="I2721" s="100">
        <f t="shared" si="216"/>
        <v>0</v>
      </c>
      <c r="J2721" s="93"/>
      <c r="K2721" s="74"/>
      <c r="L2721" s="98"/>
    </row>
    <row r="2722" spans="1:12" x14ac:dyDescent="0.4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27"/>
      <c r="F2722" s="411"/>
      <c r="G2722" s="114"/>
      <c r="H2722" s="268"/>
      <c r="I2722" s="100">
        <f t="shared" si="216"/>
        <v>0</v>
      </c>
      <c r="J2722" s="93"/>
      <c r="K2722" s="74"/>
      <c r="L2722" s="98"/>
    </row>
    <row r="2723" spans="1:12" x14ac:dyDescent="0.4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27"/>
      <c r="F2723" s="411"/>
      <c r="G2723" s="114"/>
      <c r="H2723" s="268"/>
      <c r="I2723" s="100">
        <f t="shared" si="216"/>
        <v>0</v>
      </c>
      <c r="J2723" s="93"/>
      <c r="K2723" s="74"/>
      <c r="L2723" s="98"/>
    </row>
    <row r="2724" spans="1:12" x14ac:dyDescent="0.4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27"/>
      <c r="F2724" s="411"/>
      <c r="G2724" s="114"/>
      <c r="H2724" s="268"/>
      <c r="I2724" s="100">
        <f t="shared" si="216"/>
        <v>0</v>
      </c>
      <c r="J2724" s="93"/>
      <c r="K2724" s="74"/>
      <c r="L2724" s="98"/>
    </row>
    <row r="2725" spans="1:12" x14ac:dyDescent="0.4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27"/>
      <c r="F2725" s="411"/>
      <c r="G2725" s="114"/>
      <c r="H2725" s="268"/>
      <c r="I2725" s="100">
        <f t="shared" si="216"/>
        <v>0</v>
      </c>
      <c r="J2725" s="93"/>
      <c r="K2725" s="74"/>
      <c r="L2725" s="98"/>
    </row>
    <row r="2726" spans="1:12" x14ac:dyDescent="0.4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27"/>
      <c r="F2726" s="411"/>
      <c r="G2726" s="114"/>
      <c r="H2726" s="268"/>
      <c r="I2726" s="100">
        <f t="shared" si="216"/>
        <v>0</v>
      </c>
      <c r="J2726" s="93"/>
      <c r="K2726" s="74"/>
      <c r="L2726" s="98"/>
    </row>
    <row r="2727" spans="1:12" x14ac:dyDescent="0.4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27"/>
      <c r="F2727" s="411"/>
      <c r="G2727" s="114"/>
      <c r="H2727" s="268"/>
      <c r="I2727" s="100">
        <f t="shared" si="216"/>
        <v>0</v>
      </c>
      <c r="J2727" s="93"/>
      <c r="K2727" s="74"/>
      <c r="L2727" s="98"/>
    </row>
    <row r="2728" spans="1:12" x14ac:dyDescent="0.4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27"/>
      <c r="F2728" s="411"/>
      <c r="G2728" s="114"/>
      <c r="H2728" s="268"/>
      <c r="I2728" s="100">
        <f t="shared" si="216"/>
        <v>0</v>
      </c>
      <c r="J2728" s="93"/>
      <c r="K2728" s="74"/>
      <c r="L2728" s="98"/>
    </row>
    <row r="2729" spans="1:12" x14ac:dyDescent="0.4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27"/>
      <c r="F2729" s="411"/>
      <c r="G2729" s="114"/>
      <c r="H2729" s="268"/>
      <c r="I2729" s="100">
        <f t="shared" si="216"/>
        <v>0</v>
      </c>
      <c r="J2729" s="93"/>
      <c r="K2729" s="74"/>
      <c r="L2729" s="98"/>
    </row>
    <row r="2730" spans="1:12" x14ac:dyDescent="0.4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27"/>
      <c r="F2730" s="411"/>
      <c r="G2730" s="114"/>
      <c r="H2730" s="268"/>
      <c r="I2730" s="100">
        <f t="shared" si="216"/>
        <v>0</v>
      </c>
      <c r="J2730" s="93"/>
      <c r="K2730" s="74"/>
      <c r="L2730" s="98"/>
    </row>
    <row r="2731" spans="1:12" x14ac:dyDescent="0.4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27"/>
      <c r="F2731" s="411"/>
      <c r="G2731" s="114"/>
      <c r="H2731" s="268"/>
      <c r="I2731" s="100">
        <f t="shared" si="216"/>
        <v>0</v>
      </c>
      <c r="J2731" s="93"/>
      <c r="K2731" s="74"/>
      <c r="L2731" s="98"/>
    </row>
    <row r="2732" spans="1:12" x14ac:dyDescent="0.4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27"/>
      <c r="F2732" s="411"/>
      <c r="G2732" s="114"/>
      <c r="H2732" s="268"/>
      <c r="I2732" s="100">
        <f t="shared" si="216"/>
        <v>0</v>
      </c>
      <c r="J2732" s="93"/>
      <c r="K2732" s="74"/>
      <c r="L2732" s="98"/>
    </row>
    <row r="2733" spans="1:12" x14ac:dyDescent="0.4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27"/>
      <c r="F2733" s="411"/>
      <c r="G2733" s="114"/>
      <c r="H2733" s="268"/>
      <c r="I2733" s="100">
        <f t="shared" si="216"/>
        <v>0</v>
      </c>
      <c r="J2733" s="93"/>
      <c r="K2733" s="74"/>
      <c r="L2733" s="98"/>
    </row>
    <row r="2734" spans="1:12" x14ac:dyDescent="0.4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27"/>
      <c r="F2734" s="411"/>
      <c r="G2734" s="114"/>
      <c r="H2734" s="268"/>
      <c r="I2734" s="100">
        <f t="shared" si="216"/>
        <v>0</v>
      </c>
      <c r="J2734" s="93"/>
      <c r="K2734" s="74"/>
      <c r="L2734" s="98"/>
    </row>
    <row r="2735" spans="1:12" x14ac:dyDescent="0.4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27"/>
      <c r="F2735" s="411"/>
      <c r="G2735" s="114"/>
      <c r="H2735" s="268"/>
      <c r="I2735" s="100">
        <f t="shared" si="216"/>
        <v>0</v>
      </c>
      <c r="J2735" s="93"/>
      <c r="K2735" s="74"/>
      <c r="L2735" s="98"/>
    </row>
    <row r="2736" spans="1:12" x14ac:dyDescent="0.4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27"/>
      <c r="F2736" s="411"/>
      <c r="G2736" s="114"/>
      <c r="H2736" s="268"/>
      <c r="I2736" s="100">
        <f t="shared" si="216"/>
        <v>0</v>
      </c>
      <c r="J2736" s="93"/>
      <c r="K2736" s="74"/>
      <c r="L2736" s="98"/>
    </row>
    <row r="2737" spans="1:12" x14ac:dyDescent="0.4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27"/>
      <c r="F2737" s="411"/>
      <c r="G2737" s="114"/>
      <c r="H2737" s="268"/>
      <c r="I2737" s="100">
        <f t="shared" si="216"/>
        <v>0</v>
      </c>
      <c r="J2737" s="93"/>
      <c r="K2737" s="74"/>
      <c r="L2737" s="98"/>
    </row>
    <row r="2738" spans="1:12" x14ac:dyDescent="0.4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27"/>
      <c r="F2738" s="411"/>
      <c r="G2738" s="114"/>
      <c r="H2738" s="268"/>
      <c r="I2738" s="100">
        <f t="shared" si="216"/>
        <v>0</v>
      </c>
      <c r="J2738" s="93"/>
      <c r="K2738" s="74"/>
      <c r="L2738" s="98"/>
    </row>
    <row r="2739" spans="1:12" x14ac:dyDescent="0.4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27"/>
      <c r="F2739" s="411"/>
      <c r="G2739" s="114"/>
      <c r="H2739" s="268"/>
      <c r="I2739" s="100">
        <f t="shared" si="216"/>
        <v>0</v>
      </c>
      <c r="J2739" s="93"/>
      <c r="K2739" s="74"/>
      <c r="L2739" s="98"/>
    </row>
    <row r="2740" spans="1:12" x14ac:dyDescent="0.4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27"/>
      <c r="F2740" s="411"/>
      <c r="G2740" s="114"/>
      <c r="H2740" s="268"/>
      <c r="I2740" s="100">
        <f t="shared" si="216"/>
        <v>0</v>
      </c>
      <c r="J2740" s="93"/>
      <c r="K2740" s="74"/>
      <c r="L2740" s="98"/>
    </row>
    <row r="2741" spans="1:12" x14ac:dyDescent="0.4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27"/>
      <c r="F2741" s="411"/>
      <c r="G2741" s="114"/>
      <c r="H2741" s="268"/>
      <c r="I2741" s="100">
        <f t="shared" si="216"/>
        <v>0</v>
      </c>
      <c r="J2741" s="93"/>
      <c r="K2741" s="74"/>
      <c r="L2741" s="98"/>
    </row>
    <row r="2742" spans="1:12" x14ac:dyDescent="0.4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27"/>
      <c r="F2742" s="411"/>
      <c r="G2742" s="114"/>
      <c r="H2742" s="268"/>
      <c r="I2742" s="100">
        <f t="shared" si="216"/>
        <v>0</v>
      </c>
      <c r="J2742" s="93"/>
      <c r="K2742" s="74"/>
      <c r="L2742" s="98"/>
    </row>
    <row r="2743" spans="1:12" x14ac:dyDescent="0.4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27"/>
      <c r="F2743" s="411"/>
      <c r="G2743" s="114"/>
      <c r="H2743" s="268"/>
      <c r="I2743" s="100">
        <f t="shared" si="216"/>
        <v>0</v>
      </c>
      <c r="J2743" s="93"/>
      <c r="K2743" s="74"/>
      <c r="L2743" s="98"/>
    </row>
    <row r="2744" spans="1:12" x14ac:dyDescent="0.4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27"/>
      <c r="F2744" s="411"/>
      <c r="G2744" s="114"/>
      <c r="H2744" s="268"/>
      <c r="I2744" s="100">
        <f t="shared" si="216"/>
        <v>0</v>
      </c>
      <c r="J2744" s="93"/>
      <c r="K2744" s="74"/>
      <c r="L2744" s="98"/>
    </row>
    <row r="2745" spans="1:12" x14ac:dyDescent="0.4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27"/>
      <c r="F2745" s="411"/>
      <c r="G2745" s="114"/>
      <c r="H2745" s="268"/>
      <c r="I2745" s="100">
        <f t="shared" si="216"/>
        <v>0</v>
      </c>
      <c r="J2745" s="93"/>
      <c r="K2745" s="74"/>
      <c r="L2745" s="98"/>
    </row>
    <row r="2746" spans="1:12" x14ac:dyDescent="0.4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27"/>
      <c r="F2746" s="411"/>
      <c r="G2746" s="114"/>
      <c r="H2746" s="268"/>
      <c r="I2746" s="100">
        <f t="shared" si="216"/>
        <v>0</v>
      </c>
      <c r="J2746" s="93"/>
      <c r="K2746" s="74"/>
      <c r="L2746" s="98"/>
    </row>
    <row r="2747" spans="1:12" x14ac:dyDescent="0.4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27"/>
      <c r="F2747" s="411"/>
      <c r="G2747" s="114"/>
      <c r="H2747" s="268"/>
      <c r="I2747" s="100">
        <f t="shared" si="216"/>
        <v>0</v>
      </c>
      <c r="J2747" s="93"/>
      <c r="K2747" s="74"/>
      <c r="L2747" s="98"/>
    </row>
    <row r="2748" spans="1:12" x14ac:dyDescent="0.4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27"/>
      <c r="F2748" s="411"/>
      <c r="G2748" s="114"/>
      <c r="H2748" s="268"/>
      <c r="I2748" s="100">
        <f t="shared" si="216"/>
        <v>0</v>
      </c>
      <c r="J2748" s="93"/>
      <c r="K2748" s="74"/>
      <c r="L2748" s="98"/>
    </row>
    <row r="2749" spans="1:12" x14ac:dyDescent="0.4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27"/>
      <c r="F2749" s="411"/>
      <c r="G2749" s="114"/>
      <c r="H2749" s="268"/>
      <c r="I2749" s="100">
        <f t="shared" si="216"/>
        <v>0</v>
      </c>
      <c r="J2749" s="93"/>
      <c r="K2749" s="74"/>
      <c r="L2749" s="98"/>
    </row>
    <row r="2750" spans="1:12" x14ac:dyDescent="0.4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27"/>
      <c r="F2750" s="411"/>
      <c r="G2750" s="114"/>
      <c r="H2750" s="268"/>
      <c r="I2750" s="100">
        <f t="shared" si="216"/>
        <v>0</v>
      </c>
      <c r="J2750" s="93"/>
      <c r="K2750" s="74"/>
      <c r="L2750" s="98"/>
    </row>
    <row r="2751" spans="1:12" x14ac:dyDescent="0.4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27"/>
      <c r="F2751" s="411"/>
      <c r="G2751" s="114"/>
      <c r="H2751" s="268"/>
      <c r="I2751" s="100">
        <f t="shared" si="216"/>
        <v>0</v>
      </c>
      <c r="J2751" s="93"/>
      <c r="K2751" s="74"/>
      <c r="L2751" s="98"/>
    </row>
    <row r="2752" spans="1:12" x14ac:dyDescent="0.4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27"/>
      <c r="F2752" s="411"/>
      <c r="G2752" s="114"/>
      <c r="H2752" s="268"/>
      <c r="I2752" s="100">
        <f t="shared" si="216"/>
        <v>0</v>
      </c>
      <c r="J2752" s="93"/>
      <c r="K2752" s="74"/>
      <c r="L2752" s="98"/>
    </row>
    <row r="2753" spans="1:12" x14ac:dyDescent="0.4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27"/>
      <c r="F2753" s="411"/>
      <c r="G2753" s="114"/>
      <c r="H2753" s="268"/>
      <c r="I2753" s="100">
        <f t="shared" si="216"/>
        <v>0</v>
      </c>
      <c r="J2753" s="93"/>
      <c r="K2753" s="74"/>
      <c r="L2753" s="98"/>
    </row>
    <row r="2754" spans="1:12" x14ac:dyDescent="0.4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27"/>
      <c r="F2754" s="411"/>
      <c r="G2754" s="114"/>
      <c r="H2754" s="268"/>
      <c r="I2754" s="100">
        <f t="shared" si="216"/>
        <v>0</v>
      </c>
      <c r="J2754" s="93"/>
      <c r="K2754" s="74"/>
      <c r="L2754" s="98"/>
    </row>
    <row r="2755" spans="1:12" x14ac:dyDescent="0.4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27"/>
      <c r="F2755" s="411"/>
      <c r="G2755" s="114"/>
      <c r="H2755" s="268"/>
      <c r="I2755" s="100">
        <f t="shared" si="216"/>
        <v>0</v>
      </c>
      <c r="J2755" s="93"/>
      <c r="K2755" s="74"/>
      <c r="L2755" s="98"/>
    </row>
    <row r="2756" spans="1:12" x14ac:dyDescent="0.4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27"/>
      <c r="F2756" s="411"/>
      <c r="G2756" s="114"/>
      <c r="H2756" s="268"/>
      <c r="I2756" s="100">
        <f t="shared" si="216"/>
        <v>0</v>
      </c>
      <c r="J2756" s="93"/>
      <c r="K2756" s="74"/>
      <c r="L2756" s="98"/>
    </row>
    <row r="2757" spans="1:12" x14ac:dyDescent="0.4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27"/>
      <c r="F2757" s="411"/>
      <c r="G2757" s="114"/>
      <c r="H2757" s="268"/>
      <c r="I2757" s="100">
        <f t="shared" si="216"/>
        <v>0</v>
      </c>
      <c r="J2757" s="93"/>
      <c r="K2757" s="74"/>
      <c r="L2757" s="98"/>
    </row>
    <row r="2758" spans="1:12" x14ac:dyDescent="0.4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27"/>
      <c r="F2758" s="411"/>
      <c r="G2758" s="114"/>
      <c r="H2758" s="268"/>
      <c r="I2758" s="100">
        <f t="shared" si="216"/>
        <v>0</v>
      </c>
      <c r="J2758" s="93"/>
      <c r="K2758" s="74"/>
      <c r="L2758" s="98"/>
    </row>
    <row r="2759" spans="1:12" x14ac:dyDescent="0.4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27"/>
      <c r="F2759" s="411"/>
      <c r="G2759" s="114"/>
      <c r="H2759" s="268"/>
      <c r="I2759" s="100">
        <f t="shared" si="216"/>
        <v>0</v>
      </c>
      <c r="J2759" s="93"/>
      <c r="K2759" s="74"/>
      <c r="L2759" s="98"/>
    </row>
    <row r="2760" spans="1:12" x14ac:dyDescent="0.4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27"/>
      <c r="F2760" s="411"/>
      <c r="G2760" s="114"/>
      <c r="H2760" s="268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 x14ac:dyDescent="0.4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27"/>
      <c r="F2761" s="411"/>
      <c r="G2761" s="114"/>
      <c r="H2761" s="268"/>
      <c r="I2761" s="100">
        <f t="shared" si="221"/>
        <v>0</v>
      </c>
      <c r="J2761" s="93"/>
      <c r="K2761" s="74"/>
      <c r="L2761" s="98"/>
    </row>
    <row r="2762" spans="1:12" x14ac:dyDescent="0.4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27"/>
      <c r="F2762" s="411"/>
      <c r="G2762" s="114"/>
      <c r="H2762" s="268"/>
      <c r="I2762" s="100">
        <f t="shared" si="221"/>
        <v>0</v>
      </c>
      <c r="J2762" s="93"/>
      <c r="K2762" s="74"/>
      <c r="L2762" s="98"/>
    </row>
    <row r="2763" spans="1:12" x14ac:dyDescent="0.4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27"/>
      <c r="F2763" s="411"/>
      <c r="G2763" s="114"/>
      <c r="H2763" s="268"/>
      <c r="I2763" s="100">
        <f t="shared" si="221"/>
        <v>0</v>
      </c>
      <c r="J2763" s="93"/>
      <c r="K2763" s="74"/>
      <c r="L2763" s="98"/>
    </row>
    <row r="2764" spans="1:12" x14ac:dyDescent="0.4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27"/>
      <c r="F2764" s="411"/>
      <c r="G2764" s="114"/>
      <c r="H2764" s="268"/>
      <c r="I2764" s="100">
        <f t="shared" si="221"/>
        <v>0</v>
      </c>
      <c r="J2764" s="93"/>
      <c r="K2764" s="74"/>
      <c r="L2764" s="98"/>
    </row>
    <row r="2765" spans="1:12" x14ac:dyDescent="0.4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27"/>
      <c r="F2765" s="411"/>
      <c r="G2765" s="114"/>
      <c r="H2765" s="268"/>
      <c r="I2765" s="100">
        <f t="shared" si="221"/>
        <v>0</v>
      </c>
      <c r="J2765" s="93"/>
      <c r="K2765" s="74"/>
      <c r="L2765" s="98"/>
    </row>
    <row r="2766" spans="1:12" x14ac:dyDescent="0.4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27"/>
      <c r="F2766" s="411"/>
      <c r="G2766" s="114"/>
      <c r="H2766" s="268"/>
      <c r="I2766" s="100">
        <f t="shared" si="221"/>
        <v>0</v>
      </c>
      <c r="J2766" s="93"/>
      <c r="K2766" s="74"/>
      <c r="L2766" s="98"/>
    </row>
    <row r="2767" spans="1:12" x14ac:dyDescent="0.4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27"/>
      <c r="F2767" s="411"/>
      <c r="G2767" s="114"/>
      <c r="H2767" s="268"/>
      <c r="I2767" s="100">
        <f t="shared" si="221"/>
        <v>0</v>
      </c>
      <c r="J2767" s="93"/>
      <c r="K2767" s="74"/>
      <c r="L2767" s="98"/>
    </row>
    <row r="2768" spans="1:12" x14ac:dyDescent="0.4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27"/>
      <c r="F2768" s="411"/>
      <c r="G2768" s="114"/>
      <c r="H2768" s="268"/>
      <c r="I2768" s="100">
        <f t="shared" si="221"/>
        <v>0</v>
      </c>
      <c r="J2768" s="93"/>
      <c r="K2768" s="74"/>
      <c r="L2768" s="98"/>
    </row>
    <row r="2769" spans="1:12" x14ac:dyDescent="0.4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27"/>
      <c r="F2769" s="411"/>
      <c r="G2769" s="114"/>
      <c r="H2769" s="268"/>
      <c r="I2769" s="100">
        <f t="shared" si="221"/>
        <v>0</v>
      </c>
      <c r="J2769" s="93"/>
      <c r="K2769" s="74"/>
      <c r="L2769" s="98"/>
    </row>
    <row r="2770" spans="1:12" x14ac:dyDescent="0.4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27"/>
      <c r="F2770" s="411"/>
      <c r="G2770" s="114"/>
      <c r="H2770" s="268"/>
      <c r="I2770" s="100">
        <f t="shared" si="221"/>
        <v>0</v>
      </c>
      <c r="J2770" s="93"/>
      <c r="K2770" s="74"/>
      <c r="L2770" s="98"/>
    </row>
    <row r="2771" spans="1:12" x14ac:dyDescent="0.4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27"/>
      <c r="F2771" s="411"/>
      <c r="G2771" s="114"/>
      <c r="H2771" s="268"/>
      <c r="I2771" s="100">
        <f t="shared" si="221"/>
        <v>0</v>
      </c>
      <c r="J2771" s="93"/>
      <c r="K2771" s="74"/>
      <c r="L2771" s="98"/>
    </row>
    <row r="2772" spans="1:12" x14ac:dyDescent="0.4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27"/>
      <c r="F2772" s="411"/>
      <c r="G2772" s="114"/>
      <c r="H2772" s="268"/>
      <c r="I2772" s="100">
        <f t="shared" si="221"/>
        <v>0</v>
      </c>
      <c r="J2772" s="93"/>
      <c r="K2772" s="74"/>
      <c r="L2772" s="98"/>
    </row>
    <row r="2773" spans="1:12" x14ac:dyDescent="0.4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27"/>
      <c r="F2773" s="411"/>
      <c r="G2773" s="114"/>
      <c r="H2773" s="268"/>
      <c r="I2773" s="100">
        <f t="shared" si="221"/>
        <v>0</v>
      </c>
      <c r="J2773" s="93"/>
      <c r="K2773" s="74"/>
      <c r="L2773" s="98"/>
    </row>
    <row r="2774" spans="1:12" x14ac:dyDescent="0.4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27"/>
      <c r="F2774" s="411"/>
      <c r="G2774" s="114"/>
      <c r="H2774" s="268"/>
      <c r="I2774" s="100">
        <f t="shared" si="221"/>
        <v>0</v>
      </c>
      <c r="J2774" s="93"/>
      <c r="K2774" s="74"/>
      <c r="L2774" s="98"/>
    </row>
    <row r="2775" spans="1:12" x14ac:dyDescent="0.4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27"/>
      <c r="F2775" s="411"/>
      <c r="G2775" s="114"/>
      <c r="H2775" s="268"/>
      <c r="I2775" s="100">
        <f t="shared" si="221"/>
        <v>0</v>
      </c>
      <c r="J2775" s="93"/>
      <c r="K2775" s="74"/>
      <c r="L2775" s="98"/>
    </row>
    <row r="2776" spans="1:12" x14ac:dyDescent="0.4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27"/>
      <c r="F2776" s="411"/>
      <c r="G2776" s="114"/>
      <c r="H2776" s="268"/>
      <c r="I2776" s="100">
        <f t="shared" si="221"/>
        <v>0</v>
      </c>
      <c r="J2776" s="93"/>
      <c r="K2776" s="74"/>
      <c r="L2776" s="98"/>
    </row>
    <row r="2777" spans="1:12" x14ac:dyDescent="0.4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27"/>
      <c r="F2777" s="411"/>
      <c r="G2777" s="114"/>
      <c r="H2777" s="268"/>
      <c r="I2777" s="100">
        <f t="shared" si="221"/>
        <v>0</v>
      </c>
      <c r="J2777" s="93"/>
      <c r="K2777" s="74"/>
      <c r="L2777" s="98"/>
    </row>
    <row r="2778" spans="1:12" x14ac:dyDescent="0.4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27"/>
      <c r="F2778" s="411"/>
      <c r="G2778" s="114"/>
      <c r="H2778" s="268"/>
      <c r="I2778" s="100">
        <f t="shared" si="221"/>
        <v>0</v>
      </c>
      <c r="J2778" s="93"/>
      <c r="K2778" s="74"/>
      <c r="L2778" s="98"/>
    </row>
    <row r="2779" spans="1:12" x14ac:dyDescent="0.4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27"/>
      <c r="F2779" s="411"/>
      <c r="G2779" s="114"/>
      <c r="H2779" s="268"/>
      <c r="I2779" s="100">
        <f t="shared" si="221"/>
        <v>0</v>
      </c>
      <c r="J2779" s="93"/>
      <c r="K2779" s="74"/>
      <c r="L2779" s="98"/>
    </row>
    <row r="2780" spans="1:12" x14ac:dyDescent="0.4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27"/>
      <c r="F2780" s="411"/>
      <c r="G2780" s="114"/>
      <c r="H2780" s="268"/>
      <c r="I2780" s="100">
        <f t="shared" si="221"/>
        <v>0</v>
      </c>
      <c r="J2780" s="93"/>
      <c r="K2780" s="74"/>
      <c r="L2780" s="98"/>
    </row>
    <row r="2781" spans="1:12" x14ac:dyDescent="0.4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27"/>
      <c r="F2781" s="411"/>
      <c r="G2781" s="114"/>
      <c r="H2781" s="268"/>
      <c r="I2781" s="100">
        <f t="shared" si="221"/>
        <v>0</v>
      </c>
      <c r="J2781" s="93"/>
      <c r="K2781" s="74"/>
      <c r="L2781" s="98"/>
    </row>
    <row r="2782" spans="1:12" x14ac:dyDescent="0.4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27"/>
      <c r="F2782" s="411"/>
      <c r="G2782" s="114"/>
      <c r="H2782" s="268"/>
      <c r="I2782" s="100">
        <f t="shared" si="221"/>
        <v>0</v>
      </c>
      <c r="J2782" s="93"/>
      <c r="K2782" s="74"/>
      <c r="L2782" s="98"/>
    </row>
    <row r="2783" spans="1:12" x14ac:dyDescent="0.4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27"/>
      <c r="F2783" s="411"/>
      <c r="G2783" s="114"/>
      <c r="H2783" s="268"/>
      <c r="I2783" s="100">
        <f t="shared" si="221"/>
        <v>0</v>
      </c>
      <c r="J2783" s="93"/>
      <c r="K2783" s="74"/>
      <c r="L2783" s="98"/>
    </row>
    <row r="2784" spans="1:12" x14ac:dyDescent="0.4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27"/>
      <c r="F2784" s="411"/>
      <c r="G2784" s="114"/>
      <c r="H2784" s="268"/>
      <c r="I2784" s="100">
        <f t="shared" si="221"/>
        <v>0</v>
      </c>
      <c r="J2784" s="93"/>
      <c r="K2784" s="74"/>
      <c r="L2784" s="98"/>
    </row>
    <row r="2785" spans="1:12" x14ac:dyDescent="0.4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27"/>
      <c r="F2785" s="411"/>
      <c r="G2785" s="114"/>
      <c r="H2785" s="268"/>
      <c r="I2785" s="100">
        <f t="shared" si="221"/>
        <v>0</v>
      </c>
      <c r="J2785" s="93"/>
      <c r="K2785" s="74"/>
      <c r="L2785" s="98"/>
    </row>
    <row r="2786" spans="1:12" x14ac:dyDescent="0.4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27"/>
      <c r="F2786" s="411"/>
      <c r="G2786" s="114"/>
      <c r="H2786" s="268"/>
      <c r="I2786" s="100">
        <f t="shared" si="221"/>
        <v>0</v>
      </c>
      <c r="J2786" s="93"/>
      <c r="K2786" s="74"/>
      <c r="L2786" s="98"/>
    </row>
    <row r="2787" spans="1:12" x14ac:dyDescent="0.4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27"/>
      <c r="F2787" s="411"/>
      <c r="G2787" s="114"/>
      <c r="H2787" s="268"/>
      <c r="I2787" s="100">
        <f t="shared" si="221"/>
        <v>0</v>
      </c>
      <c r="J2787" s="93"/>
      <c r="K2787" s="74"/>
      <c r="L2787" s="98"/>
    </row>
    <row r="2788" spans="1:12" x14ac:dyDescent="0.4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27"/>
      <c r="F2788" s="411"/>
      <c r="G2788" s="114"/>
      <c r="H2788" s="268"/>
      <c r="I2788" s="100">
        <f t="shared" si="221"/>
        <v>0</v>
      </c>
      <c r="J2788" s="93"/>
      <c r="K2788" s="74"/>
      <c r="L2788" s="98"/>
    </row>
    <row r="2789" spans="1:12" x14ac:dyDescent="0.4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27"/>
      <c r="F2789" s="411"/>
      <c r="G2789" s="114"/>
      <c r="H2789" s="268"/>
      <c r="I2789" s="100">
        <f t="shared" si="221"/>
        <v>0</v>
      </c>
      <c r="J2789" s="93"/>
      <c r="K2789" s="74"/>
      <c r="L2789" s="98"/>
    </row>
    <row r="2790" spans="1:12" x14ac:dyDescent="0.4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27"/>
      <c r="F2790" s="411"/>
      <c r="G2790" s="114"/>
      <c r="H2790" s="268"/>
      <c r="I2790" s="100">
        <f t="shared" si="221"/>
        <v>0</v>
      </c>
      <c r="J2790" s="93"/>
      <c r="K2790" s="74"/>
      <c r="L2790" s="98"/>
    </row>
    <row r="2791" spans="1:12" x14ac:dyDescent="0.4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27"/>
      <c r="F2791" s="411"/>
      <c r="G2791" s="114"/>
      <c r="H2791" s="268"/>
      <c r="I2791" s="100">
        <f t="shared" si="221"/>
        <v>0</v>
      </c>
      <c r="J2791" s="93"/>
      <c r="K2791" s="74"/>
      <c r="L2791" s="98"/>
    </row>
    <row r="2792" spans="1:12" x14ac:dyDescent="0.4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27"/>
      <c r="F2792" s="411"/>
      <c r="G2792" s="114"/>
      <c r="H2792" s="268"/>
      <c r="I2792" s="100">
        <f t="shared" si="221"/>
        <v>0</v>
      </c>
      <c r="J2792" s="93"/>
      <c r="K2792" s="74"/>
      <c r="L2792" s="98"/>
    </row>
    <row r="2793" spans="1:12" x14ac:dyDescent="0.4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27"/>
      <c r="F2793" s="411"/>
      <c r="G2793" s="114"/>
      <c r="H2793" s="268"/>
      <c r="I2793" s="100">
        <f t="shared" si="221"/>
        <v>0</v>
      </c>
      <c r="J2793" s="93"/>
      <c r="K2793" s="74"/>
      <c r="L2793" s="98"/>
    </row>
    <row r="2794" spans="1:12" x14ac:dyDescent="0.4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27"/>
      <c r="F2794" s="411"/>
      <c r="G2794" s="114"/>
      <c r="H2794" s="268"/>
      <c r="I2794" s="100">
        <f t="shared" si="221"/>
        <v>0</v>
      </c>
      <c r="J2794" s="93"/>
      <c r="K2794" s="74"/>
      <c r="L2794" s="98"/>
    </row>
    <row r="2795" spans="1:12" x14ac:dyDescent="0.4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27"/>
      <c r="F2795" s="411"/>
      <c r="G2795" s="114"/>
      <c r="H2795" s="268"/>
      <c r="I2795" s="100">
        <f t="shared" si="221"/>
        <v>0</v>
      </c>
      <c r="J2795" s="93"/>
      <c r="K2795" s="74"/>
      <c r="L2795" s="98"/>
    </row>
    <row r="2796" spans="1:12" x14ac:dyDescent="0.4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27"/>
      <c r="F2796" s="411"/>
      <c r="G2796" s="114"/>
      <c r="H2796" s="268"/>
      <c r="I2796" s="100">
        <f t="shared" si="221"/>
        <v>0</v>
      </c>
      <c r="J2796" s="93"/>
      <c r="K2796" s="74"/>
      <c r="L2796" s="98"/>
    </row>
    <row r="2797" spans="1:12" x14ac:dyDescent="0.4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27"/>
      <c r="F2797" s="411"/>
      <c r="G2797" s="114"/>
      <c r="H2797" s="268"/>
      <c r="I2797" s="100">
        <f t="shared" si="221"/>
        <v>0</v>
      </c>
      <c r="J2797" s="93"/>
      <c r="K2797" s="74"/>
      <c r="L2797" s="98"/>
    </row>
    <row r="2798" spans="1:12" x14ac:dyDescent="0.4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27"/>
      <c r="F2798" s="411"/>
      <c r="G2798" s="114"/>
      <c r="H2798" s="268"/>
      <c r="I2798" s="100">
        <f t="shared" si="221"/>
        <v>0</v>
      </c>
      <c r="J2798" s="93"/>
      <c r="K2798" s="74"/>
      <c r="L2798" s="98"/>
    </row>
    <row r="2799" spans="1:12" x14ac:dyDescent="0.4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27"/>
      <c r="F2799" s="411"/>
      <c r="G2799" s="114"/>
      <c r="H2799" s="268"/>
      <c r="I2799" s="100">
        <f t="shared" si="221"/>
        <v>0</v>
      </c>
      <c r="J2799" s="93"/>
      <c r="K2799" s="74"/>
      <c r="L2799" s="98"/>
    </row>
    <row r="2800" spans="1:12" x14ac:dyDescent="0.4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27"/>
      <c r="F2800" s="411"/>
      <c r="G2800" s="114"/>
      <c r="H2800" s="268"/>
      <c r="I2800" s="100">
        <f t="shared" si="221"/>
        <v>0</v>
      </c>
      <c r="J2800" s="93"/>
      <c r="K2800" s="74"/>
      <c r="L2800" s="98"/>
    </row>
    <row r="2801" spans="1:12" x14ac:dyDescent="0.4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27"/>
      <c r="F2801" s="411"/>
      <c r="G2801" s="114"/>
      <c r="H2801" s="268"/>
      <c r="I2801" s="100">
        <f t="shared" si="221"/>
        <v>0</v>
      </c>
      <c r="J2801" s="93"/>
      <c r="K2801" s="74"/>
      <c r="L2801" s="98"/>
    </row>
    <row r="2802" spans="1:12" x14ac:dyDescent="0.4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27"/>
      <c r="F2802" s="411"/>
      <c r="G2802" s="114"/>
      <c r="H2802" s="268"/>
      <c r="I2802" s="100">
        <f t="shared" si="221"/>
        <v>0</v>
      </c>
      <c r="J2802" s="93"/>
      <c r="K2802" s="74"/>
      <c r="L2802" s="98"/>
    </row>
    <row r="2803" spans="1:12" x14ac:dyDescent="0.4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27"/>
      <c r="F2803" s="411"/>
      <c r="G2803" s="114"/>
      <c r="H2803" s="268"/>
      <c r="I2803" s="100">
        <f t="shared" si="221"/>
        <v>0</v>
      </c>
      <c r="J2803" s="93"/>
      <c r="K2803" s="74"/>
      <c r="L2803" s="98"/>
    </row>
    <row r="2804" spans="1:12" x14ac:dyDescent="0.4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27"/>
      <c r="F2804" s="411"/>
      <c r="G2804" s="114"/>
      <c r="H2804" s="268"/>
      <c r="I2804" s="100">
        <f t="shared" si="221"/>
        <v>0</v>
      </c>
      <c r="J2804" s="93"/>
      <c r="K2804" s="74"/>
      <c r="L2804" s="98"/>
    </row>
    <row r="2805" spans="1:12" x14ac:dyDescent="0.4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27"/>
      <c r="F2805" s="411"/>
      <c r="G2805" s="114"/>
      <c r="H2805" s="268"/>
      <c r="I2805" s="100">
        <f t="shared" si="221"/>
        <v>0</v>
      </c>
      <c r="J2805" s="93"/>
      <c r="K2805" s="74"/>
      <c r="L2805" s="98"/>
    </row>
    <row r="2806" spans="1:12" x14ac:dyDescent="0.4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27"/>
      <c r="F2806" s="411"/>
      <c r="G2806" s="114"/>
      <c r="H2806" s="268"/>
      <c r="I2806" s="100">
        <f t="shared" si="221"/>
        <v>0</v>
      </c>
      <c r="J2806" s="93"/>
      <c r="K2806" s="74"/>
      <c r="L2806" s="98"/>
    </row>
    <row r="2807" spans="1:12" x14ac:dyDescent="0.4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27"/>
      <c r="F2807" s="411"/>
      <c r="G2807" s="114"/>
      <c r="H2807" s="268"/>
      <c r="I2807" s="100">
        <f t="shared" si="221"/>
        <v>0</v>
      </c>
      <c r="J2807" s="93"/>
      <c r="K2807" s="74"/>
      <c r="L2807" s="98"/>
    </row>
    <row r="2808" spans="1:12" x14ac:dyDescent="0.4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27"/>
      <c r="F2808" s="411"/>
      <c r="G2808" s="114"/>
      <c r="H2808" s="268"/>
      <c r="I2808" s="100">
        <f t="shared" si="221"/>
        <v>0</v>
      </c>
      <c r="J2808" s="93"/>
      <c r="K2808" s="74"/>
      <c r="L2808" s="98"/>
    </row>
    <row r="2809" spans="1:12" x14ac:dyDescent="0.4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27"/>
      <c r="F2809" s="411"/>
      <c r="G2809" s="114"/>
      <c r="H2809" s="268"/>
      <c r="I2809" s="100">
        <f t="shared" si="221"/>
        <v>0</v>
      </c>
      <c r="J2809" s="93"/>
      <c r="K2809" s="74"/>
      <c r="L2809" s="98"/>
    </row>
    <row r="2810" spans="1:12" x14ac:dyDescent="0.4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27"/>
      <c r="F2810" s="411"/>
      <c r="G2810" s="114"/>
      <c r="H2810" s="268"/>
      <c r="I2810" s="100">
        <f t="shared" si="221"/>
        <v>0</v>
      </c>
      <c r="J2810" s="93"/>
      <c r="K2810" s="74"/>
      <c r="L2810" s="98"/>
    </row>
    <row r="2811" spans="1:12" x14ac:dyDescent="0.4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27"/>
      <c r="F2811" s="411"/>
      <c r="G2811" s="114"/>
      <c r="H2811" s="268"/>
      <c r="I2811" s="100">
        <f t="shared" si="221"/>
        <v>0</v>
      </c>
      <c r="J2811" s="93"/>
      <c r="K2811" s="74"/>
      <c r="L2811" s="98"/>
    </row>
    <row r="2812" spans="1:12" x14ac:dyDescent="0.4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27"/>
      <c r="F2812" s="411"/>
      <c r="G2812" s="114"/>
      <c r="H2812" s="268"/>
      <c r="I2812" s="100">
        <f t="shared" si="221"/>
        <v>0</v>
      </c>
      <c r="J2812" s="93"/>
      <c r="K2812" s="74"/>
      <c r="L2812" s="98"/>
    </row>
    <row r="2813" spans="1:12" x14ac:dyDescent="0.4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27"/>
      <c r="F2813" s="411"/>
      <c r="G2813" s="114"/>
      <c r="H2813" s="268"/>
      <c r="I2813" s="100">
        <f t="shared" si="221"/>
        <v>0</v>
      </c>
      <c r="J2813" s="93"/>
      <c r="K2813" s="74"/>
      <c r="L2813" s="98"/>
    </row>
    <row r="2814" spans="1:12" x14ac:dyDescent="0.4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27"/>
      <c r="F2814" s="411"/>
      <c r="G2814" s="114"/>
      <c r="H2814" s="268"/>
      <c r="I2814" s="100">
        <f t="shared" si="221"/>
        <v>0</v>
      </c>
      <c r="J2814" s="93"/>
      <c r="K2814" s="74"/>
      <c r="L2814" s="98"/>
    </row>
    <row r="2815" spans="1:12" x14ac:dyDescent="0.4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27"/>
      <c r="F2815" s="411"/>
      <c r="G2815" s="114"/>
      <c r="H2815" s="268"/>
      <c r="I2815" s="100">
        <f t="shared" si="221"/>
        <v>0</v>
      </c>
      <c r="J2815" s="93"/>
      <c r="K2815" s="74"/>
      <c r="L2815" s="98"/>
    </row>
    <row r="2816" spans="1:12" x14ac:dyDescent="0.4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27"/>
      <c r="F2816" s="411"/>
      <c r="G2816" s="114"/>
      <c r="H2816" s="268"/>
      <c r="I2816" s="100">
        <f t="shared" si="221"/>
        <v>0</v>
      </c>
      <c r="J2816" s="93"/>
      <c r="K2816" s="74"/>
      <c r="L2816" s="98"/>
    </row>
    <row r="2817" spans="1:12" x14ac:dyDescent="0.4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27"/>
      <c r="F2817" s="411"/>
      <c r="G2817" s="114"/>
      <c r="H2817" s="268"/>
      <c r="I2817" s="100">
        <f t="shared" si="221"/>
        <v>0</v>
      </c>
      <c r="J2817" s="93"/>
      <c r="K2817" s="74"/>
      <c r="L2817" s="98"/>
    </row>
    <row r="2818" spans="1:12" x14ac:dyDescent="0.4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27"/>
      <c r="F2818" s="411"/>
      <c r="G2818" s="114"/>
      <c r="H2818" s="268"/>
      <c r="I2818" s="100">
        <f t="shared" si="221"/>
        <v>0</v>
      </c>
      <c r="J2818" s="93"/>
      <c r="K2818" s="74"/>
      <c r="L2818" s="98"/>
    </row>
    <row r="2819" spans="1:12" x14ac:dyDescent="0.4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27"/>
      <c r="F2819" s="411"/>
      <c r="G2819" s="114"/>
      <c r="H2819" s="268"/>
      <c r="I2819" s="100">
        <f t="shared" si="221"/>
        <v>0</v>
      </c>
      <c r="J2819" s="93"/>
      <c r="K2819" s="74"/>
      <c r="L2819" s="98"/>
    </row>
    <row r="2820" spans="1:12" x14ac:dyDescent="0.4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27"/>
      <c r="F2820" s="411"/>
      <c r="G2820" s="114"/>
      <c r="H2820" s="268"/>
      <c r="I2820" s="100">
        <f t="shared" si="221"/>
        <v>0</v>
      </c>
      <c r="J2820" s="93"/>
      <c r="K2820" s="74"/>
      <c r="L2820" s="98"/>
    </row>
    <row r="2821" spans="1:12" x14ac:dyDescent="0.4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27"/>
      <c r="F2821" s="411"/>
      <c r="G2821" s="114"/>
      <c r="H2821" s="268"/>
      <c r="I2821" s="100">
        <f t="shared" si="221"/>
        <v>0</v>
      </c>
      <c r="J2821" s="93"/>
      <c r="K2821" s="74"/>
      <c r="L2821" s="98"/>
    </row>
    <row r="2822" spans="1:12" x14ac:dyDescent="0.4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27"/>
      <c r="F2822" s="411"/>
      <c r="G2822" s="114"/>
      <c r="H2822" s="268"/>
      <c r="I2822" s="100">
        <f t="shared" si="221"/>
        <v>0</v>
      </c>
      <c r="J2822" s="93"/>
      <c r="K2822" s="74"/>
      <c r="L2822" s="98"/>
    </row>
    <row r="2823" spans="1:12" x14ac:dyDescent="0.4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27"/>
      <c r="F2823" s="411"/>
      <c r="G2823" s="114"/>
      <c r="H2823" s="268"/>
      <c r="I2823" s="100">
        <f t="shared" si="221"/>
        <v>0</v>
      </c>
      <c r="J2823" s="93"/>
      <c r="K2823" s="74"/>
      <c r="L2823" s="98"/>
    </row>
    <row r="2824" spans="1:12" x14ac:dyDescent="0.4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27"/>
      <c r="F2824" s="411"/>
      <c r="G2824" s="114"/>
      <c r="H2824" s="268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 x14ac:dyDescent="0.4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27"/>
      <c r="F2825" s="411"/>
      <c r="G2825" s="114"/>
      <c r="H2825" s="268"/>
      <c r="I2825" s="100">
        <f t="shared" si="226"/>
        <v>0</v>
      </c>
      <c r="J2825" s="93"/>
      <c r="K2825" s="74"/>
      <c r="L2825" s="98"/>
    </row>
    <row r="2826" spans="1:12" x14ac:dyDescent="0.4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27"/>
      <c r="F2826" s="411"/>
      <c r="G2826" s="114"/>
      <c r="H2826" s="268"/>
      <c r="I2826" s="100">
        <f t="shared" si="226"/>
        <v>0</v>
      </c>
      <c r="J2826" s="93"/>
      <c r="K2826" s="74"/>
      <c r="L2826" s="98"/>
    </row>
    <row r="2827" spans="1:12" x14ac:dyDescent="0.4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27"/>
      <c r="F2827" s="411"/>
      <c r="G2827" s="114"/>
      <c r="H2827" s="268"/>
      <c r="I2827" s="100">
        <f t="shared" si="226"/>
        <v>0</v>
      </c>
      <c r="J2827" s="93"/>
      <c r="K2827" s="74"/>
      <c r="L2827" s="98"/>
    </row>
    <row r="2828" spans="1:12" x14ac:dyDescent="0.4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27"/>
      <c r="F2828" s="411"/>
      <c r="G2828" s="114"/>
      <c r="H2828" s="268"/>
      <c r="I2828" s="100">
        <f t="shared" si="226"/>
        <v>0</v>
      </c>
      <c r="J2828" s="93"/>
      <c r="K2828" s="74"/>
      <c r="L2828" s="98"/>
    </row>
    <row r="2829" spans="1:12" x14ac:dyDescent="0.4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27"/>
      <c r="F2829" s="411"/>
      <c r="G2829" s="114"/>
      <c r="H2829" s="268"/>
      <c r="I2829" s="100">
        <f t="shared" si="226"/>
        <v>0</v>
      </c>
      <c r="J2829" s="93"/>
      <c r="K2829" s="74"/>
      <c r="L2829" s="98"/>
    </row>
    <row r="2830" spans="1:12" x14ac:dyDescent="0.4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27"/>
      <c r="F2830" s="411"/>
      <c r="G2830" s="114"/>
      <c r="H2830" s="268"/>
      <c r="I2830" s="100">
        <f t="shared" si="226"/>
        <v>0</v>
      </c>
      <c r="J2830" s="93"/>
      <c r="K2830" s="74"/>
      <c r="L2830" s="98"/>
    </row>
    <row r="2831" spans="1:12" x14ac:dyDescent="0.4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27"/>
      <c r="F2831" s="411"/>
      <c r="G2831" s="114"/>
      <c r="H2831" s="268"/>
      <c r="I2831" s="100">
        <f t="shared" si="226"/>
        <v>0</v>
      </c>
      <c r="J2831" s="93"/>
      <c r="K2831" s="74"/>
      <c r="L2831" s="98"/>
    </row>
    <row r="2832" spans="1:12" x14ac:dyDescent="0.4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27"/>
      <c r="F2832" s="411"/>
      <c r="G2832" s="114"/>
      <c r="H2832" s="268"/>
      <c r="I2832" s="100">
        <f t="shared" si="226"/>
        <v>0</v>
      </c>
      <c r="J2832" s="93"/>
      <c r="K2832" s="74"/>
      <c r="L2832" s="98"/>
    </row>
    <row r="2833" spans="1:12" x14ac:dyDescent="0.4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27"/>
      <c r="F2833" s="411"/>
      <c r="G2833" s="114"/>
      <c r="H2833" s="268"/>
      <c r="I2833" s="100">
        <f t="shared" si="226"/>
        <v>0</v>
      </c>
      <c r="J2833" s="93"/>
      <c r="K2833" s="74"/>
      <c r="L2833" s="98"/>
    </row>
    <row r="2834" spans="1:12" x14ac:dyDescent="0.4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27"/>
      <c r="F2834" s="411"/>
      <c r="G2834" s="114"/>
      <c r="H2834" s="268"/>
      <c r="I2834" s="100">
        <f t="shared" si="226"/>
        <v>0</v>
      </c>
      <c r="J2834" s="93"/>
      <c r="K2834" s="74"/>
      <c r="L2834" s="98"/>
    </row>
    <row r="2835" spans="1:12" x14ac:dyDescent="0.4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27"/>
      <c r="F2835" s="411"/>
      <c r="G2835" s="114"/>
      <c r="H2835" s="268"/>
      <c r="I2835" s="100">
        <f t="shared" si="226"/>
        <v>0</v>
      </c>
      <c r="J2835" s="93"/>
      <c r="K2835" s="74"/>
      <c r="L2835" s="98"/>
    </row>
    <row r="2836" spans="1:12" x14ac:dyDescent="0.4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27"/>
      <c r="F2836" s="411"/>
      <c r="G2836" s="114"/>
      <c r="H2836" s="268"/>
      <c r="I2836" s="100">
        <f t="shared" si="226"/>
        <v>0</v>
      </c>
      <c r="J2836" s="93"/>
      <c r="K2836" s="74"/>
      <c r="L2836" s="98"/>
    </row>
    <row r="2837" spans="1:12" x14ac:dyDescent="0.4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27"/>
      <c r="F2837" s="411"/>
      <c r="G2837" s="114"/>
      <c r="H2837" s="268"/>
      <c r="I2837" s="100">
        <f t="shared" si="226"/>
        <v>0</v>
      </c>
      <c r="J2837" s="93"/>
      <c r="K2837" s="74"/>
      <c r="L2837" s="98"/>
    </row>
    <row r="2838" spans="1:12" x14ac:dyDescent="0.4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27"/>
      <c r="F2838" s="411"/>
      <c r="G2838" s="114"/>
      <c r="H2838" s="268"/>
      <c r="I2838" s="100">
        <f t="shared" si="226"/>
        <v>0</v>
      </c>
      <c r="J2838" s="93"/>
      <c r="K2838" s="74"/>
      <c r="L2838" s="98"/>
    </row>
    <row r="2839" spans="1:12" x14ac:dyDescent="0.4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27"/>
      <c r="F2839" s="411"/>
      <c r="G2839" s="114"/>
      <c r="H2839" s="268"/>
      <c r="I2839" s="100">
        <f t="shared" si="226"/>
        <v>0</v>
      </c>
      <c r="J2839" s="93"/>
      <c r="K2839" s="74"/>
      <c r="L2839" s="98"/>
    </row>
    <row r="2840" spans="1:12" x14ac:dyDescent="0.4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27"/>
      <c r="F2840" s="411"/>
      <c r="G2840" s="114"/>
      <c r="H2840" s="268"/>
      <c r="I2840" s="100">
        <f t="shared" si="226"/>
        <v>0</v>
      </c>
      <c r="J2840" s="93"/>
      <c r="K2840" s="74"/>
      <c r="L2840" s="98"/>
    </row>
    <row r="2841" spans="1:12" x14ac:dyDescent="0.4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27"/>
      <c r="F2841" s="411"/>
      <c r="G2841" s="114"/>
      <c r="H2841" s="268"/>
      <c r="I2841" s="100">
        <f t="shared" si="226"/>
        <v>0</v>
      </c>
      <c r="J2841" s="93"/>
      <c r="K2841" s="74"/>
      <c r="L2841" s="98"/>
    </row>
    <row r="2842" spans="1:12" x14ac:dyDescent="0.4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27"/>
      <c r="F2842" s="411"/>
      <c r="G2842" s="114"/>
      <c r="H2842" s="268"/>
      <c r="I2842" s="100">
        <f t="shared" si="226"/>
        <v>0</v>
      </c>
      <c r="J2842" s="93"/>
      <c r="K2842" s="74"/>
      <c r="L2842" s="98"/>
    </row>
    <row r="2843" spans="1:12" x14ac:dyDescent="0.4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27"/>
      <c r="F2843" s="411"/>
      <c r="G2843" s="114"/>
      <c r="H2843" s="268"/>
      <c r="I2843" s="100">
        <f t="shared" si="226"/>
        <v>0</v>
      </c>
      <c r="J2843" s="93"/>
      <c r="K2843" s="74"/>
      <c r="L2843" s="98"/>
    </row>
    <row r="2844" spans="1:12" x14ac:dyDescent="0.4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27"/>
      <c r="F2844" s="411"/>
      <c r="G2844" s="114"/>
      <c r="H2844" s="268"/>
      <c r="I2844" s="100">
        <f t="shared" si="226"/>
        <v>0</v>
      </c>
      <c r="J2844" s="93"/>
      <c r="K2844" s="74"/>
      <c r="L2844" s="98"/>
    </row>
    <row r="2845" spans="1:12" x14ac:dyDescent="0.4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27"/>
      <c r="F2845" s="411"/>
      <c r="G2845" s="114"/>
      <c r="H2845" s="268"/>
      <c r="I2845" s="100">
        <f t="shared" si="226"/>
        <v>0</v>
      </c>
      <c r="J2845" s="93"/>
      <c r="K2845" s="74"/>
      <c r="L2845" s="98"/>
    </row>
    <row r="2846" spans="1:12" x14ac:dyDescent="0.4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27"/>
      <c r="F2846" s="411"/>
      <c r="G2846" s="114"/>
      <c r="H2846" s="268"/>
      <c r="I2846" s="100">
        <f t="shared" si="226"/>
        <v>0</v>
      </c>
      <c r="J2846" s="93"/>
      <c r="K2846" s="74"/>
      <c r="L2846" s="98"/>
    </row>
    <row r="2847" spans="1:12" x14ac:dyDescent="0.4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27"/>
      <c r="F2847" s="411"/>
      <c r="G2847" s="114"/>
      <c r="H2847" s="268"/>
      <c r="I2847" s="100">
        <f t="shared" si="226"/>
        <v>0</v>
      </c>
      <c r="J2847" s="93"/>
      <c r="K2847" s="74"/>
      <c r="L2847" s="98"/>
    </row>
    <row r="2848" spans="1:12" x14ac:dyDescent="0.4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27"/>
      <c r="F2848" s="411"/>
      <c r="G2848" s="114"/>
      <c r="H2848" s="268"/>
      <c r="I2848" s="100">
        <f t="shared" si="226"/>
        <v>0</v>
      </c>
      <c r="J2848" s="93"/>
      <c r="K2848" s="74"/>
      <c r="L2848" s="98"/>
    </row>
    <row r="2849" spans="1:12" x14ac:dyDescent="0.4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27"/>
      <c r="F2849" s="411"/>
      <c r="G2849" s="114"/>
      <c r="H2849" s="268"/>
      <c r="I2849" s="100">
        <f t="shared" si="226"/>
        <v>0</v>
      </c>
      <c r="J2849" s="93"/>
      <c r="K2849" s="74"/>
      <c r="L2849" s="98"/>
    </row>
    <row r="2850" spans="1:12" x14ac:dyDescent="0.4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27"/>
      <c r="F2850" s="411"/>
      <c r="G2850" s="114"/>
      <c r="H2850" s="268"/>
      <c r="I2850" s="100">
        <f t="shared" si="226"/>
        <v>0</v>
      </c>
      <c r="J2850" s="93"/>
      <c r="K2850" s="74"/>
      <c r="L2850" s="98"/>
    </row>
    <row r="2851" spans="1:12" x14ac:dyDescent="0.4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27"/>
      <c r="F2851" s="411"/>
      <c r="G2851" s="114"/>
      <c r="H2851" s="268"/>
      <c r="I2851" s="100">
        <f t="shared" si="226"/>
        <v>0</v>
      </c>
      <c r="J2851" s="93"/>
      <c r="K2851" s="74"/>
      <c r="L2851" s="98"/>
    </row>
    <row r="2852" spans="1:12" x14ac:dyDescent="0.4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27"/>
      <c r="F2852" s="411"/>
      <c r="G2852" s="114"/>
      <c r="H2852" s="268"/>
      <c r="I2852" s="100">
        <f t="shared" si="226"/>
        <v>0</v>
      </c>
      <c r="J2852" s="93"/>
      <c r="K2852" s="74"/>
      <c r="L2852" s="98"/>
    </row>
    <row r="2853" spans="1:12" x14ac:dyDescent="0.4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27"/>
      <c r="F2853" s="411"/>
      <c r="G2853" s="114"/>
      <c r="H2853" s="268"/>
      <c r="I2853" s="100">
        <f t="shared" si="226"/>
        <v>0</v>
      </c>
      <c r="J2853" s="93"/>
      <c r="K2853" s="74"/>
      <c r="L2853" s="98"/>
    </row>
    <row r="2854" spans="1:12" x14ac:dyDescent="0.4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27"/>
      <c r="F2854" s="411"/>
      <c r="G2854" s="114"/>
      <c r="H2854" s="268"/>
      <c r="I2854" s="100">
        <f t="shared" si="226"/>
        <v>0</v>
      </c>
      <c r="J2854" s="93"/>
      <c r="K2854" s="74"/>
      <c r="L2854" s="98"/>
    </row>
    <row r="2855" spans="1:12" x14ac:dyDescent="0.4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27"/>
      <c r="F2855" s="411"/>
      <c r="G2855" s="114"/>
      <c r="H2855" s="268"/>
      <c r="I2855" s="100">
        <f t="shared" si="226"/>
        <v>0</v>
      </c>
      <c r="J2855" s="93"/>
      <c r="K2855" s="74"/>
      <c r="L2855" s="98"/>
    </row>
    <row r="2856" spans="1:12" x14ac:dyDescent="0.4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27"/>
      <c r="F2856" s="411"/>
      <c r="G2856" s="114"/>
      <c r="H2856" s="268"/>
      <c r="I2856" s="100">
        <f t="shared" si="226"/>
        <v>0</v>
      </c>
      <c r="J2856" s="93"/>
      <c r="K2856" s="74"/>
      <c r="L2856" s="98"/>
    </row>
    <row r="2857" spans="1:12" x14ac:dyDescent="0.4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27"/>
      <c r="F2857" s="411"/>
      <c r="G2857" s="114"/>
      <c r="H2857" s="268"/>
      <c r="I2857" s="100">
        <f t="shared" si="226"/>
        <v>0</v>
      </c>
      <c r="J2857" s="93"/>
      <c r="K2857" s="74"/>
      <c r="L2857" s="98"/>
    </row>
    <row r="2858" spans="1:12" x14ac:dyDescent="0.4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27"/>
      <c r="F2858" s="411"/>
      <c r="G2858" s="114"/>
      <c r="H2858" s="268"/>
      <c r="I2858" s="100">
        <f t="shared" si="226"/>
        <v>0</v>
      </c>
      <c r="J2858" s="93"/>
      <c r="K2858" s="74"/>
      <c r="L2858" s="98"/>
    </row>
    <row r="2859" spans="1:12" x14ac:dyDescent="0.4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27"/>
      <c r="F2859" s="411"/>
      <c r="G2859" s="114"/>
      <c r="H2859" s="268"/>
      <c r="I2859" s="100">
        <f t="shared" si="226"/>
        <v>0</v>
      </c>
      <c r="J2859" s="93"/>
      <c r="K2859" s="74"/>
      <c r="L2859" s="98"/>
    </row>
    <row r="2860" spans="1:12" x14ac:dyDescent="0.4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27"/>
      <c r="F2860" s="411"/>
      <c r="G2860" s="114"/>
      <c r="H2860" s="268"/>
      <c r="I2860" s="100">
        <f t="shared" si="226"/>
        <v>0</v>
      </c>
      <c r="J2860" s="93"/>
      <c r="K2860" s="74"/>
      <c r="L2860" s="98"/>
    </row>
    <row r="2861" spans="1:12" x14ac:dyDescent="0.4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27"/>
      <c r="F2861" s="411"/>
      <c r="G2861" s="114"/>
      <c r="H2861" s="268"/>
      <c r="I2861" s="100">
        <f t="shared" si="226"/>
        <v>0</v>
      </c>
      <c r="J2861" s="93"/>
      <c r="K2861" s="74"/>
      <c r="L2861" s="98"/>
    </row>
    <row r="2862" spans="1:12" x14ac:dyDescent="0.4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27"/>
      <c r="F2862" s="411"/>
      <c r="G2862" s="114"/>
      <c r="H2862" s="268"/>
      <c r="I2862" s="100">
        <f t="shared" si="226"/>
        <v>0</v>
      </c>
      <c r="J2862" s="93"/>
      <c r="K2862" s="74"/>
      <c r="L2862" s="98"/>
    </row>
    <row r="2863" spans="1:12" x14ac:dyDescent="0.4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27"/>
      <c r="F2863" s="411"/>
      <c r="G2863" s="114"/>
      <c r="H2863" s="268"/>
      <c r="I2863" s="100">
        <f t="shared" si="226"/>
        <v>0</v>
      </c>
      <c r="J2863" s="93"/>
      <c r="K2863" s="74"/>
      <c r="L2863" s="98"/>
    </row>
    <row r="2864" spans="1:12" x14ac:dyDescent="0.4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27"/>
      <c r="F2864" s="411"/>
      <c r="G2864" s="114"/>
      <c r="H2864" s="268"/>
      <c r="I2864" s="100">
        <f t="shared" si="226"/>
        <v>0</v>
      </c>
      <c r="J2864" s="93"/>
      <c r="K2864" s="74"/>
      <c r="L2864" s="98"/>
    </row>
    <row r="2865" spans="1:12" x14ac:dyDescent="0.4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27"/>
      <c r="F2865" s="411"/>
      <c r="G2865" s="114"/>
      <c r="H2865" s="268"/>
      <c r="I2865" s="100">
        <f t="shared" si="226"/>
        <v>0</v>
      </c>
      <c r="J2865" s="93"/>
      <c r="K2865" s="74"/>
      <c r="L2865" s="98"/>
    </row>
    <row r="2866" spans="1:12" x14ac:dyDescent="0.4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27"/>
      <c r="F2866" s="411"/>
      <c r="G2866" s="114"/>
      <c r="H2866" s="268"/>
      <c r="I2866" s="100">
        <f t="shared" si="226"/>
        <v>0</v>
      </c>
      <c r="J2866" s="93"/>
      <c r="K2866" s="74"/>
      <c r="L2866" s="98"/>
    </row>
    <row r="2867" spans="1:12" x14ac:dyDescent="0.4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27"/>
      <c r="F2867" s="411"/>
      <c r="G2867" s="114"/>
      <c r="H2867" s="268"/>
      <c r="I2867" s="100">
        <f t="shared" si="226"/>
        <v>0</v>
      </c>
      <c r="J2867" s="93"/>
      <c r="K2867" s="74"/>
      <c r="L2867" s="98"/>
    </row>
    <row r="2868" spans="1:12" x14ac:dyDescent="0.4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27"/>
      <c r="F2868" s="411"/>
      <c r="G2868" s="114"/>
      <c r="H2868" s="268"/>
      <c r="I2868" s="100">
        <f t="shared" si="226"/>
        <v>0</v>
      </c>
      <c r="J2868" s="93"/>
      <c r="K2868" s="74"/>
      <c r="L2868" s="98"/>
    </row>
    <row r="2869" spans="1:12" x14ac:dyDescent="0.4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27"/>
      <c r="F2869" s="411"/>
      <c r="G2869" s="114"/>
      <c r="H2869" s="268"/>
      <c r="I2869" s="100">
        <f t="shared" si="226"/>
        <v>0</v>
      </c>
      <c r="J2869" s="93"/>
      <c r="K2869" s="74"/>
      <c r="L2869" s="98"/>
    </row>
    <row r="2870" spans="1:12" x14ac:dyDescent="0.4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27"/>
      <c r="F2870" s="411"/>
      <c r="G2870" s="114"/>
      <c r="H2870" s="268"/>
      <c r="I2870" s="100">
        <f t="shared" si="226"/>
        <v>0</v>
      </c>
      <c r="J2870" s="93"/>
      <c r="K2870" s="74"/>
      <c r="L2870" s="98"/>
    </row>
    <row r="2871" spans="1:12" x14ac:dyDescent="0.4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27"/>
      <c r="F2871" s="411"/>
      <c r="G2871" s="114"/>
      <c r="H2871" s="268"/>
      <c r="I2871" s="100">
        <f t="shared" si="226"/>
        <v>0</v>
      </c>
      <c r="J2871" s="93"/>
      <c r="K2871" s="74"/>
      <c r="L2871" s="98"/>
    </row>
    <row r="2872" spans="1:12" x14ac:dyDescent="0.4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27"/>
      <c r="F2872" s="411"/>
      <c r="G2872" s="114"/>
      <c r="H2872" s="268"/>
      <c r="I2872" s="100">
        <f t="shared" si="226"/>
        <v>0</v>
      </c>
      <c r="J2872" s="93"/>
      <c r="K2872" s="74"/>
      <c r="L2872" s="98"/>
    </row>
    <row r="2873" spans="1:12" x14ac:dyDescent="0.4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27"/>
      <c r="F2873" s="411"/>
      <c r="G2873" s="114"/>
      <c r="H2873" s="268"/>
      <c r="I2873" s="100">
        <f t="shared" si="226"/>
        <v>0</v>
      </c>
      <c r="J2873" s="93"/>
      <c r="K2873" s="74"/>
      <c r="L2873" s="98"/>
    </row>
    <row r="2874" spans="1:12" x14ac:dyDescent="0.4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27"/>
      <c r="F2874" s="411"/>
      <c r="G2874" s="114"/>
      <c r="H2874" s="268"/>
      <c r="I2874" s="100">
        <f t="shared" si="226"/>
        <v>0</v>
      </c>
      <c r="J2874" s="93"/>
      <c r="K2874" s="74"/>
      <c r="L2874" s="98"/>
    </row>
    <row r="2875" spans="1:12" x14ac:dyDescent="0.4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27"/>
      <c r="F2875" s="411"/>
      <c r="G2875" s="114"/>
      <c r="H2875" s="268"/>
      <c r="I2875" s="100">
        <f t="shared" si="226"/>
        <v>0</v>
      </c>
      <c r="J2875" s="93"/>
      <c r="K2875" s="74"/>
      <c r="L2875" s="98"/>
    </row>
    <row r="2876" spans="1:12" x14ac:dyDescent="0.4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27"/>
      <c r="F2876" s="411"/>
      <c r="G2876" s="114"/>
      <c r="H2876" s="268"/>
      <c r="I2876" s="100">
        <f t="shared" si="226"/>
        <v>0</v>
      </c>
      <c r="J2876" s="93"/>
      <c r="K2876" s="74"/>
      <c r="L2876" s="98"/>
    </row>
    <row r="2877" spans="1:12" x14ac:dyDescent="0.4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27"/>
      <c r="F2877" s="411"/>
      <c r="G2877" s="114"/>
      <c r="H2877" s="268"/>
      <c r="I2877" s="100">
        <f t="shared" si="226"/>
        <v>0</v>
      </c>
      <c r="J2877" s="93"/>
      <c r="K2877" s="74"/>
      <c r="L2877" s="98"/>
    </row>
    <row r="2878" spans="1:12" x14ac:dyDescent="0.4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27"/>
      <c r="F2878" s="411"/>
      <c r="G2878" s="114"/>
      <c r="H2878" s="268"/>
      <c r="I2878" s="100">
        <f t="shared" si="226"/>
        <v>0</v>
      </c>
      <c r="J2878" s="93"/>
      <c r="K2878" s="74"/>
      <c r="L2878" s="98"/>
    </row>
    <row r="2879" spans="1:12" x14ac:dyDescent="0.4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27"/>
      <c r="F2879" s="411"/>
      <c r="G2879" s="114"/>
      <c r="H2879" s="268"/>
      <c r="I2879" s="100">
        <f t="shared" si="226"/>
        <v>0</v>
      </c>
      <c r="J2879" s="93"/>
      <c r="K2879" s="74"/>
      <c r="L2879" s="98"/>
    </row>
    <row r="2880" spans="1:12" x14ac:dyDescent="0.4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27"/>
      <c r="F2880" s="411"/>
      <c r="G2880" s="114"/>
      <c r="H2880" s="268"/>
      <c r="I2880" s="100">
        <f t="shared" si="226"/>
        <v>0</v>
      </c>
      <c r="J2880" s="93"/>
      <c r="K2880" s="74"/>
      <c r="L2880" s="98"/>
    </row>
    <row r="2881" spans="1:12" x14ac:dyDescent="0.4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27"/>
      <c r="F2881" s="411"/>
      <c r="G2881" s="114"/>
      <c r="H2881" s="268"/>
      <c r="I2881" s="100">
        <f t="shared" si="226"/>
        <v>0</v>
      </c>
      <c r="J2881" s="93"/>
      <c r="K2881" s="74"/>
      <c r="L2881" s="98"/>
    </row>
    <row r="2882" spans="1:12" x14ac:dyDescent="0.4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27"/>
      <c r="F2882" s="411"/>
      <c r="G2882" s="114"/>
      <c r="H2882" s="268"/>
      <c r="I2882" s="100">
        <f t="shared" si="226"/>
        <v>0</v>
      </c>
      <c r="J2882" s="93"/>
      <c r="K2882" s="74"/>
      <c r="L2882" s="98"/>
    </row>
    <row r="2883" spans="1:12" x14ac:dyDescent="0.4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27"/>
      <c r="F2883" s="411"/>
      <c r="G2883" s="114"/>
      <c r="H2883" s="268"/>
      <c r="I2883" s="100">
        <f t="shared" si="226"/>
        <v>0</v>
      </c>
      <c r="J2883" s="93"/>
      <c r="K2883" s="74"/>
      <c r="L2883" s="98"/>
    </row>
    <row r="2884" spans="1:12" x14ac:dyDescent="0.4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27"/>
      <c r="F2884" s="411"/>
      <c r="G2884" s="114"/>
      <c r="H2884" s="268"/>
      <c r="I2884" s="100">
        <f t="shared" si="226"/>
        <v>0</v>
      </c>
      <c r="J2884" s="93"/>
      <c r="K2884" s="74"/>
      <c r="L2884" s="98"/>
    </row>
    <row r="2885" spans="1:12" x14ac:dyDescent="0.4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27"/>
      <c r="F2885" s="411"/>
      <c r="G2885" s="114"/>
      <c r="H2885" s="268"/>
      <c r="I2885" s="100">
        <f t="shared" si="226"/>
        <v>0</v>
      </c>
      <c r="J2885" s="93"/>
      <c r="K2885" s="74"/>
      <c r="L2885" s="98"/>
    </row>
    <row r="2886" spans="1:12" x14ac:dyDescent="0.4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27"/>
      <c r="F2886" s="411"/>
      <c r="G2886" s="114"/>
      <c r="H2886" s="268"/>
      <c r="I2886" s="100">
        <f t="shared" si="226"/>
        <v>0</v>
      </c>
      <c r="J2886" s="93"/>
      <c r="K2886" s="74"/>
      <c r="L2886" s="98"/>
    </row>
    <row r="2887" spans="1:12" x14ac:dyDescent="0.4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27"/>
      <c r="F2887" s="411"/>
      <c r="G2887" s="114"/>
      <c r="H2887" s="268"/>
      <c r="I2887" s="100">
        <f t="shared" si="226"/>
        <v>0</v>
      </c>
      <c r="J2887" s="93"/>
      <c r="K2887" s="74"/>
      <c r="L2887" s="98"/>
    </row>
    <row r="2888" spans="1:12" x14ac:dyDescent="0.4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27"/>
      <c r="F2888" s="411"/>
      <c r="G2888" s="114"/>
      <c r="H2888" s="268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 x14ac:dyDescent="0.4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27"/>
      <c r="F2889" s="411"/>
      <c r="G2889" s="114"/>
      <c r="H2889" s="268"/>
      <c r="I2889" s="100">
        <f t="shared" si="231"/>
        <v>0</v>
      </c>
      <c r="J2889" s="93"/>
      <c r="K2889" s="74"/>
      <c r="L2889" s="98"/>
    </row>
    <row r="2890" spans="1:12" x14ac:dyDescent="0.4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27"/>
      <c r="F2890" s="411"/>
      <c r="G2890" s="114"/>
      <c r="H2890" s="268"/>
      <c r="I2890" s="100">
        <f t="shared" si="231"/>
        <v>0</v>
      </c>
      <c r="J2890" s="93"/>
      <c r="K2890" s="74"/>
      <c r="L2890" s="98"/>
    </row>
    <row r="2891" spans="1:12" x14ac:dyDescent="0.4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27"/>
      <c r="F2891" s="411"/>
      <c r="G2891" s="114"/>
      <c r="H2891" s="268"/>
      <c r="I2891" s="100">
        <f t="shared" si="231"/>
        <v>0</v>
      </c>
      <c r="J2891" s="93"/>
      <c r="K2891" s="74"/>
      <c r="L2891" s="98"/>
    </row>
    <row r="2892" spans="1:12" x14ac:dyDescent="0.4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27"/>
      <c r="F2892" s="411"/>
      <c r="G2892" s="114"/>
      <c r="H2892" s="268"/>
      <c r="I2892" s="100">
        <f t="shared" si="231"/>
        <v>0</v>
      </c>
      <c r="J2892" s="93"/>
      <c r="K2892" s="74"/>
      <c r="L2892" s="98"/>
    </row>
    <row r="2893" spans="1:12" x14ac:dyDescent="0.4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27"/>
      <c r="F2893" s="411"/>
      <c r="G2893" s="114"/>
      <c r="H2893" s="268"/>
      <c r="I2893" s="100">
        <f t="shared" si="231"/>
        <v>0</v>
      </c>
      <c r="J2893" s="93"/>
      <c r="K2893" s="74"/>
      <c r="L2893" s="98"/>
    </row>
    <row r="2894" spans="1:12" x14ac:dyDescent="0.4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27"/>
      <c r="F2894" s="411"/>
      <c r="G2894" s="114"/>
      <c r="H2894" s="268"/>
      <c r="I2894" s="100">
        <f t="shared" si="231"/>
        <v>0</v>
      </c>
      <c r="J2894" s="93"/>
      <c r="K2894" s="74"/>
      <c r="L2894" s="98"/>
    </row>
    <row r="2895" spans="1:12" x14ac:dyDescent="0.4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27"/>
      <c r="F2895" s="411"/>
      <c r="G2895" s="114"/>
      <c r="H2895" s="268"/>
      <c r="I2895" s="100">
        <f t="shared" si="231"/>
        <v>0</v>
      </c>
      <c r="J2895" s="93"/>
      <c r="K2895" s="74"/>
      <c r="L2895" s="98"/>
    </row>
    <row r="2896" spans="1:12" x14ac:dyDescent="0.4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27"/>
      <c r="F2896" s="411"/>
      <c r="G2896" s="114"/>
      <c r="H2896" s="268"/>
      <c r="I2896" s="100">
        <f t="shared" si="231"/>
        <v>0</v>
      </c>
      <c r="J2896" s="93"/>
      <c r="K2896" s="74"/>
      <c r="L2896" s="98"/>
    </row>
    <row r="2897" spans="1:12" x14ac:dyDescent="0.4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27"/>
      <c r="F2897" s="411"/>
      <c r="G2897" s="114"/>
      <c r="H2897" s="268"/>
      <c r="I2897" s="100">
        <f t="shared" si="231"/>
        <v>0</v>
      </c>
      <c r="J2897" s="93"/>
      <c r="K2897" s="74"/>
      <c r="L2897" s="98"/>
    </row>
    <row r="2898" spans="1:12" x14ac:dyDescent="0.4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27"/>
      <c r="F2898" s="411"/>
      <c r="G2898" s="114"/>
      <c r="H2898" s="268"/>
      <c r="I2898" s="100">
        <f t="shared" si="231"/>
        <v>0</v>
      </c>
      <c r="J2898" s="93"/>
      <c r="K2898" s="74"/>
      <c r="L2898" s="98"/>
    </row>
    <row r="2899" spans="1:12" x14ac:dyDescent="0.4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27"/>
      <c r="F2899" s="411"/>
      <c r="G2899" s="114"/>
      <c r="H2899" s="268"/>
      <c r="I2899" s="100">
        <f t="shared" si="231"/>
        <v>0</v>
      </c>
      <c r="J2899" s="93"/>
      <c r="K2899" s="74"/>
      <c r="L2899" s="98"/>
    </row>
    <row r="2900" spans="1:12" x14ac:dyDescent="0.4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27"/>
      <c r="F2900" s="411"/>
      <c r="G2900" s="114"/>
      <c r="H2900" s="268"/>
      <c r="I2900" s="100">
        <f t="shared" si="231"/>
        <v>0</v>
      </c>
      <c r="J2900" s="93"/>
      <c r="K2900" s="74"/>
      <c r="L2900" s="98"/>
    </row>
    <row r="2901" spans="1:12" x14ac:dyDescent="0.4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27"/>
      <c r="F2901" s="411"/>
      <c r="G2901" s="114"/>
      <c r="H2901" s="268"/>
      <c r="I2901" s="100">
        <f t="shared" si="231"/>
        <v>0</v>
      </c>
      <c r="J2901" s="93"/>
      <c r="K2901" s="74"/>
      <c r="L2901" s="98"/>
    </row>
    <row r="2902" spans="1:12" x14ac:dyDescent="0.4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27"/>
      <c r="F2902" s="411"/>
      <c r="G2902" s="114"/>
      <c r="H2902" s="268"/>
      <c r="I2902" s="100">
        <f t="shared" si="231"/>
        <v>0</v>
      </c>
      <c r="J2902" s="93"/>
      <c r="K2902" s="74"/>
      <c r="L2902" s="98"/>
    </row>
    <row r="2903" spans="1:12" x14ac:dyDescent="0.4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27"/>
      <c r="F2903" s="411"/>
      <c r="G2903" s="114"/>
      <c r="H2903" s="268"/>
      <c r="I2903" s="100">
        <f t="shared" si="231"/>
        <v>0</v>
      </c>
      <c r="J2903" s="93"/>
      <c r="K2903" s="74"/>
      <c r="L2903" s="98"/>
    </row>
    <row r="2904" spans="1:12" x14ac:dyDescent="0.4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27"/>
      <c r="F2904" s="411"/>
      <c r="G2904" s="114"/>
      <c r="H2904" s="268"/>
      <c r="I2904" s="100">
        <f t="shared" si="231"/>
        <v>0</v>
      </c>
      <c r="J2904" s="93"/>
      <c r="K2904" s="74"/>
      <c r="L2904" s="98"/>
    </row>
    <row r="2905" spans="1:12" x14ac:dyDescent="0.4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27"/>
      <c r="F2905" s="411"/>
      <c r="G2905" s="114"/>
      <c r="H2905" s="268"/>
      <c r="I2905" s="100">
        <f t="shared" si="231"/>
        <v>0</v>
      </c>
      <c r="J2905" s="93"/>
      <c r="K2905" s="74"/>
      <c r="L2905" s="98"/>
    </row>
    <row r="2906" spans="1:12" x14ac:dyDescent="0.4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27"/>
      <c r="F2906" s="411"/>
      <c r="G2906" s="114"/>
      <c r="H2906" s="268"/>
      <c r="I2906" s="100">
        <f t="shared" si="231"/>
        <v>0</v>
      </c>
      <c r="J2906" s="93"/>
      <c r="K2906" s="74"/>
      <c r="L2906" s="98"/>
    </row>
    <row r="2907" spans="1:12" x14ac:dyDescent="0.4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27"/>
      <c r="F2907" s="411"/>
      <c r="G2907" s="114"/>
      <c r="H2907" s="268"/>
      <c r="I2907" s="100">
        <f t="shared" si="231"/>
        <v>0</v>
      </c>
      <c r="J2907" s="93"/>
      <c r="K2907" s="74"/>
      <c r="L2907" s="98"/>
    </row>
    <row r="2908" spans="1:12" x14ac:dyDescent="0.4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27"/>
      <c r="F2908" s="411"/>
      <c r="G2908" s="114"/>
      <c r="H2908" s="268"/>
      <c r="I2908" s="100">
        <f t="shared" si="231"/>
        <v>0</v>
      </c>
      <c r="J2908" s="93"/>
      <c r="K2908" s="74"/>
      <c r="L2908" s="98"/>
    </row>
    <row r="2909" spans="1:12" x14ac:dyDescent="0.4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27"/>
      <c r="F2909" s="411"/>
      <c r="G2909" s="114"/>
      <c r="H2909" s="268"/>
      <c r="I2909" s="100">
        <f t="shared" si="231"/>
        <v>0</v>
      </c>
      <c r="J2909" s="93"/>
      <c r="K2909" s="74"/>
      <c r="L2909" s="98"/>
    </row>
    <row r="2910" spans="1:12" x14ac:dyDescent="0.4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27"/>
      <c r="F2910" s="411"/>
      <c r="G2910" s="114"/>
      <c r="H2910" s="268"/>
      <c r="I2910" s="100">
        <f t="shared" si="231"/>
        <v>0</v>
      </c>
      <c r="J2910" s="93"/>
      <c r="K2910" s="74"/>
      <c r="L2910" s="98"/>
    </row>
    <row r="2911" spans="1:12" x14ac:dyDescent="0.4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27"/>
      <c r="F2911" s="411"/>
      <c r="G2911" s="114"/>
      <c r="H2911" s="268"/>
      <c r="I2911" s="100">
        <f t="shared" si="231"/>
        <v>0</v>
      </c>
      <c r="J2911" s="93"/>
      <c r="K2911" s="74"/>
      <c r="L2911" s="98"/>
    </row>
    <row r="2912" spans="1:12" x14ac:dyDescent="0.4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27"/>
      <c r="F2912" s="411"/>
      <c r="G2912" s="114"/>
      <c r="H2912" s="268"/>
      <c r="I2912" s="100">
        <f t="shared" si="231"/>
        <v>0</v>
      </c>
      <c r="J2912" s="93"/>
      <c r="K2912" s="74"/>
      <c r="L2912" s="98"/>
    </row>
    <row r="2913" spans="1:12" x14ac:dyDescent="0.4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27"/>
      <c r="F2913" s="411"/>
      <c r="G2913" s="114"/>
      <c r="H2913" s="268"/>
      <c r="I2913" s="100">
        <f t="shared" si="231"/>
        <v>0</v>
      </c>
      <c r="J2913" s="93"/>
      <c r="K2913" s="74"/>
      <c r="L2913" s="98"/>
    </row>
    <row r="2914" spans="1:12" x14ac:dyDescent="0.4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27"/>
      <c r="F2914" s="411"/>
      <c r="G2914" s="114"/>
      <c r="H2914" s="268"/>
      <c r="I2914" s="100">
        <f t="shared" si="231"/>
        <v>0</v>
      </c>
      <c r="J2914" s="93"/>
      <c r="K2914" s="74"/>
      <c r="L2914" s="98"/>
    </row>
    <row r="2915" spans="1:12" x14ac:dyDescent="0.4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27"/>
      <c r="F2915" s="411"/>
      <c r="G2915" s="114"/>
      <c r="H2915" s="268"/>
      <c r="I2915" s="100">
        <f t="shared" si="231"/>
        <v>0</v>
      </c>
      <c r="J2915" s="93"/>
      <c r="K2915" s="74"/>
      <c r="L2915" s="98"/>
    </row>
    <row r="2916" spans="1:12" x14ac:dyDescent="0.4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27"/>
      <c r="F2916" s="411"/>
      <c r="G2916" s="114"/>
      <c r="H2916" s="268"/>
      <c r="I2916" s="100">
        <f t="shared" si="231"/>
        <v>0</v>
      </c>
      <c r="J2916" s="93"/>
      <c r="K2916" s="74"/>
      <c r="L2916" s="98"/>
    </row>
    <row r="2917" spans="1:12" x14ac:dyDescent="0.4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27"/>
      <c r="F2917" s="411"/>
      <c r="G2917" s="114"/>
      <c r="H2917" s="268"/>
      <c r="I2917" s="100">
        <f t="shared" si="231"/>
        <v>0</v>
      </c>
      <c r="J2917" s="93"/>
      <c r="K2917" s="74"/>
      <c r="L2917" s="98"/>
    </row>
    <row r="2918" spans="1:12" x14ac:dyDescent="0.4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27"/>
      <c r="F2918" s="411"/>
      <c r="G2918" s="114"/>
      <c r="H2918" s="268"/>
      <c r="I2918" s="100">
        <f t="shared" si="231"/>
        <v>0</v>
      </c>
      <c r="J2918" s="93"/>
      <c r="K2918" s="74"/>
      <c r="L2918" s="98"/>
    </row>
    <row r="2919" spans="1:12" x14ac:dyDescent="0.4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27"/>
      <c r="F2919" s="411"/>
      <c r="G2919" s="114"/>
      <c r="H2919" s="268"/>
      <c r="I2919" s="100">
        <f t="shared" si="231"/>
        <v>0</v>
      </c>
      <c r="J2919" s="93"/>
      <c r="K2919" s="74"/>
      <c r="L2919" s="98"/>
    </row>
    <row r="2920" spans="1:12" x14ac:dyDescent="0.4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27"/>
      <c r="F2920" s="411"/>
      <c r="G2920" s="114"/>
      <c r="H2920" s="268"/>
      <c r="I2920" s="100">
        <f t="shared" si="231"/>
        <v>0</v>
      </c>
      <c r="J2920" s="93"/>
      <c r="K2920" s="74"/>
      <c r="L2920" s="98"/>
    </row>
    <row r="2921" spans="1:12" x14ac:dyDescent="0.4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27"/>
      <c r="F2921" s="411"/>
      <c r="G2921" s="114"/>
      <c r="H2921" s="268"/>
      <c r="I2921" s="100">
        <f t="shared" si="231"/>
        <v>0</v>
      </c>
      <c r="J2921" s="93"/>
      <c r="K2921" s="74"/>
      <c r="L2921" s="98"/>
    </row>
    <row r="2922" spans="1:12" x14ac:dyDescent="0.4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27"/>
      <c r="F2922" s="411"/>
      <c r="G2922" s="114"/>
      <c r="H2922" s="268"/>
      <c r="I2922" s="100">
        <f t="shared" si="231"/>
        <v>0</v>
      </c>
      <c r="J2922" s="93"/>
      <c r="K2922" s="74"/>
      <c r="L2922" s="98"/>
    </row>
    <row r="2923" spans="1:12" x14ac:dyDescent="0.4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27"/>
      <c r="F2923" s="411"/>
      <c r="G2923" s="114"/>
      <c r="H2923" s="268"/>
      <c r="I2923" s="100">
        <f t="shared" si="231"/>
        <v>0</v>
      </c>
      <c r="J2923" s="93"/>
      <c r="K2923" s="74"/>
      <c r="L2923" s="98"/>
    </row>
    <row r="2924" spans="1:12" x14ac:dyDescent="0.4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27"/>
      <c r="F2924" s="411"/>
      <c r="G2924" s="114"/>
      <c r="H2924" s="268"/>
      <c r="I2924" s="100">
        <f t="shared" si="231"/>
        <v>0</v>
      </c>
      <c r="J2924" s="93"/>
      <c r="K2924" s="74"/>
      <c r="L2924" s="98"/>
    </row>
    <row r="2925" spans="1:12" x14ac:dyDescent="0.4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27"/>
      <c r="F2925" s="411"/>
      <c r="G2925" s="114"/>
      <c r="H2925" s="268"/>
      <c r="I2925" s="100">
        <f t="shared" si="231"/>
        <v>0</v>
      </c>
      <c r="J2925" s="93"/>
      <c r="K2925" s="74"/>
      <c r="L2925" s="98"/>
    </row>
    <row r="2926" spans="1:12" x14ac:dyDescent="0.4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27"/>
      <c r="F2926" s="411"/>
      <c r="G2926" s="114"/>
      <c r="H2926" s="268"/>
      <c r="I2926" s="100">
        <f t="shared" si="231"/>
        <v>0</v>
      </c>
      <c r="J2926" s="93"/>
      <c r="K2926" s="74"/>
      <c r="L2926" s="98"/>
    </row>
    <row r="2927" spans="1:12" x14ac:dyDescent="0.4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27"/>
      <c r="F2927" s="411"/>
      <c r="G2927" s="114"/>
      <c r="H2927" s="268"/>
      <c r="I2927" s="100">
        <f t="shared" si="231"/>
        <v>0</v>
      </c>
      <c r="J2927" s="93"/>
      <c r="K2927" s="74"/>
      <c r="L2927" s="98"/>
    </row>
    <row r="2928" spans="1:12" x14ac:dyDescent="0.4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27"/>
      <c r="F2928" s="411"/>
      <c r="G2928" s="114"/>
      <c r="H2928" s="268"/>
      <c r="I2928" s="100">
        <f t="shared" si="231"/>
        <v>0</v>
      </c>
      <c r="J2928" s="93"/>
      <c r="K2928" s="74"/>
      <c r="L2928" s="98"/>
    </row>
    <row r="2929" spans="1:12" x14ac:dyDescent="0.4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27"/>
      <c r="F2929" s="411"/>
      <c r="G2929" s="114"/>
      <c r="H2929" s="268"/>
      <c r="I2929" s="100">
        <f t="shared" si="231"/>
        <v>0</v>
      </c>
      <c r="J2929" s="93"/>
      <c r="K2929" s="74"/>
      <c r="L2929" s="98"/>
    </row>
    <row r="2930" spans="1:12" x14ac:dyDescent="0.4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27"/>
      <c r="F2930" s="411"/>
      <c r="G2930" s="114"/>
      <c r="H2930" s="268"/>
      <c r="I2930" s="100">
        <f t="shared" si="231"/>
        <v>0</v>
      </c>
      <c r="J2930" s="93"/>
      <c r="K2930" s="74"/>
      <c r="L2930" s="98"/>
    </row>
    <row r="2931" spans="1:12" x14ac:dyDescent="0.4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27"/>
      <c r="F2931" s="411"/>
      <c r="G2931" s="114"/>
      <c r="H2931" s="268"/>
      <c r="I2931" s="100">
        <f t="shared" si="231"/>
        <v>0</v>
      </c>
      <c r="J2931" s="93"/>
      <c r="K2931" s="74"/>
      <c r="L2931" s="98"/>
    </row>
    <row r="2932" spans="1:12" x14ac:dyDescent="0.4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27"/>
      <c r="F2932" s="411"/>
      <c r="G2932" s="114"/>
      <c r="H2932" s="268"/>
      <c r="I2932" s="100">
        <f t="shared" si="231"/>
        <v>0</v>
      </c>
      <c r="J2932" s="93"/>
      <c r="K2932" s="74"/>
      <c r="L2932" s="98"/>
    </row>
    <row r="2933" spans="1:12" x14ac:dyDescent="0.4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27"/>
      <c r="F2933" s="411"/>
      <c r="G2933" s="114"/>
      <c r="H2933" s="268"/>
      <c r="I2933" s="100">
        <f t="shared" si="231"/>
        <v>0</v>
      </c>
      <c r="J2933" s="93"/>
      <c r="K2933" s="74"/>
      <c r="L2933" s="98"/>
    </row>
    <row r="2934" spans="1:12" x14ac:dyDescent="0.4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27"/>
      <c r="F2934" s="411"/>
      <c r="G2934" s="114"/>
      <c r="H2934" s="268"/>
      <c r="I2934" s="100">
        <f t="shared" si="231"/>
        <v>0</v>
      </c>
      <c r="J2934" s="93"/>
      <c r="K2934" s="74"/>
      <c r="L2934" s="98"/>
    </row>
    <row r="2935" spans="1:12" x14ac:dyDescent="0.4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27"/>
      <c r="F2935" s="411"/>
      <c r="G2935" s="114"/>
      <c r="H2935" s="268"/>
      <c r="I2935" s="100">
        <f t="shared" si="231"/>
        <v>0</v>
      </c>
      <c r="J2935" s="93"/>
      <c r="K2935" s="74"/>
      <c r="L2935" s="98"/>
    </row>
    <row r="2936" spans="1:12" x14ac:dyDescent="0.4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27"/>
      <c r="F2936" s="411"/>
      <c r="G2936" s="114"/>
      <c r="H2936" s="268"/>
      <c r="I2936" s="100">
        <f t="shared" si="231"/>
        <v>0</v>
      </c>
      <c r="J2936" s="93"/>
      <c r="K2936" s="74"/>
      <c r="L2936" s="98"/>
    </row>
    <row r="2937" spans="1:12" x14ac:dyDescent="0.4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27"/>
      <c r="F2937" s="411"/>
      <c r="G2937" s="114"/>
      <c r="H2937" s="268"/>
      <c r="I2937" s="100">
        <f t="shared" si="231"/>
        <v>0</v>
      </c>
      <c r="J2937" s="93"/>
      <c r="K2937" s="74"/>
      <c r="L2937" s="98"/>
    </row>
    <row r="2938" spans="1:12" x14ac:dyDescent="0.4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27"/>
      <c r="F2938" s="411"/>
      <c r="G2938" s="114"/>
      <c r="H2938" s="268"/>
      <c r="I2938" s="100">
        <f t="shared" si="231"/>
        <v>0</v>
      </c>
      <c r="J2938" s="93"/>
      <c r="K2938" s="74"/>
      <c r="L2938" s="98"/>
    </row>
    <row r="2939" spans="1:12" x14ac:dyDescent="0.4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27"/>
      <c r="F2939" s="411"/>
      <c r="G2939" s="114"/>
      <c r="H2939" s="268"/>
      <c r="I2939" s="100">
        <f t="shared" si="231"/>
        <v>0</v>
      </c>
      <c r="J2939" s="93"/>
      <c r="K2939" s="74"/>
      <c r="L2939" s="98"/>
    </row>
    <row r="2940" spans="1:12" x14ac:dyDescent="0.4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27"/>
      <c r="F2940" s="411"/>
      <c r="G2940" s="114"/>
      <c r="H2940" s="268"/>
      <c r="I2940" s="100">
        <f t="shared" si="231"/>
        <v>0</v>
      </c>
      <c r="J2940" s="93"/>
      <c r="K2940" s="74"/>
      <c r="L2940" s="98"/>
    </row>
    <row r="2941" spans="1:12" x14ac:dyDescent="0.4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27"/>
      <c r="F2941" s="411"/>
      <c r="G2941" s="114"/>
      <c r="H2941" s="268"/>
      <c r="I2941" s="100">
        <f t="shared" si="231"/>
        <v>0</v>
      </c>
      <c r="J2941" s="93"/>
      <c r="K2941" s="74"/>
      <c r="L2941" s="98"/>
    </row>
    <row r="2942" spans="1:12" x14ac:dyDescent="0.4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27"/>
      <c r="F2942" s="411"/>
      <c r="G2942" s="114"/>
      <c r="H2942" s="268"/>
      <c r="I2942" s="100">
        <f t="shared" si="231"/>
        <v>0</v>
      </c>
      <c r="J2942" s="93"/>
      <c r="K2942" s="74"/>
      <c r="L2942" s="98"/>
    </row>
    <row r="2943" spans="1:12" x14ac:dyDescent="0.4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27"/>
      <c r="F2943" s="411"/>
      <c r="G2943" s="114"/>
      <c r="H2943" s="268"/>
      <c r="I2943" s="100">
        <f t="shared" si="231"/>
        <v>0</v>
      </c>
      <c r="J2943" s="93"/>
      <c r="K2943" s="74"/>
      <c r="L2943" s="98"/>
    </row>
    <row r="2944" spans="1:12" x14ac:dyDescent="0.4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27"/>
      <c r="F2944" s="411"/>
      <c r="G2944" s="114"/>
      <c r="H2944" s="268"/>
      <c r="I2944" s="100">
        <f t="shared" si="231"/>
        <v>0</v>
      </c>
      <c r="J2944" s="93"/>
      <c r="K2944" s="74"/>
      <c r="L2944" s="98"/>
    </row>
    <row r="2945" spans="1:12" x14ac:dyDescent="0.4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27"/>
      <c r="F2945" s="411"/>
      <c r="G2945" s="114"/>
      <c r="H2945" s="268"/>
      <c r="I2945" s="100">
        <f t="shared" si="231"/>
        <v>0</v>
      </c>
      <c r="J2945" s="93"/>
      <c r="K2945" s="74"/>
      <c r="L2945" s="98"/>
    </row>
    <row r="2946" spans="1:12" x14ac:dyDescent="0.4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27"/>
      <c r="F2946" s="411"/>
      <c r="G2946" s="114"/>
      <c r="H2946" s="268"/>
      <c r="I2946" s="100">
        <f t="shared" si="231"/>
        <v>0</v>
      </c>
      <c r="J2946" s="93"/>
      <c r="K2946" s="74"/>
      <c r="L2946" s="98"/>
    </row>
    <row r="2947" spans="1:12" x14ac:dyDescent="0.4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27"/>
      <c r="F2947" s="411"/>
      <c r="G2947" s="114"/>
      <c r="H2947" s="268"/>
      <c r="I2947" s="100">
        <f t="shared" si="231"/>
        <v>0</v>
      </c>
      <c r="J2947" s="93"/>
      <c r="K2947" s="74"/>
      <c r="L2947" s="98"/>
    </row>
    <row r="2948" spans="1:12" x14ac:dyDescent="0.4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27"/>
      <c r="F2948" s="411"/>
      <c r="G2948" s="114"/>
      <c r="H2948" s="268"/>
      <c r="I2948" s="100">
        <f t="shared" si="231"/>
        <v>0</v>
      </c>
      <c r="J2948" s="93"/>
      <c r="K2948" s="74"/>
      <c r="L2948" s="98"/>
    </row>
    <row r="2949" spans="1:12" x14ac:dyDescent="0.4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27"/>
      <c r="F2949" s="411"/>
      <c r="G2949" s="114"/>
      <c r="H2949" s="268"/>
      <c r="I2949" s="100">
        <f t="shared" si="231"/>
        <v>0</v>
      </c>
      <c r="J2949" s="93"/>
      <c r="K2949" s="74"/>
      <c r="L2949" s="98"/>
    </row>
    <row r="2950" spans="1:12" x14ac:dyDescent="0.4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27"/>
      <c r="F2950" s="411"/>
      <c r="G2950" s="114"/>
      <c r="H2950" s="268"/>
      <c r="I2950" s="100">
        <f t="shared" si="231"/>
        <v>0</v>
      </c>
      <c r="J2950" s="93"/>
      <c r="K2950" s="74"/>
      <c r="L2950" s="98"/>
    </row>
    <row r="2951" spans="1:12" x14ac:dyDescent="0.4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27"/>
      <c r="F2951" s="411"/>
      <c r="G2951" s="114"/>
      <c r="H2951" s="268"/>
      <c r="I2951" s="100">
        <f t="shared" si="231"/>
        <v>0</v>
      </c>
      <c r="J2951" s="93"/>
      <c r="K2951" s="74"/>
      <c r="L2951" s="98"/>
    </row>
    <row r="2952" spans="1:12" x14ac:dyDescent="0.4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27"/>
      <c r="F2952" s="411"/>
      <c r="G2952" s="114"/>
      <c r="H2952" s="268"/>
      <c r="I2952" s="100">
        <f t="shared" ref="I2952:I3000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 x14ac:dyDescent="0.4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27"/>
      <c r="F2953" s="411"/>
      <c r="G2953" s="114"/>
      <c r="H2953" s="268"/>
      <c r="I2953" s="100">
        <f t="shared" si="236"/>
        <v>0</v>
      </c>
      <c r="J2953" s="93"/>
      <c r="K2953" s="74"/>
      <c r="L2953" s="98"/>
    </row>
    <row r="2954" spans="1:12" x14ac:dyDescent="0.4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27"/>
      <c r="F2954" s="411"/>
      <c r="G2954" s="114"/>
      <c r="H2954" s="268"/>
      <c r="I2954" s="100">
        <f t="shared" si="236"/>
        <v>0</v>
      </c>
      <c r="J2954" s="93"/>
      <c r="K2954" s="74"/>
      <c r="L2954" s="98"/>
    </row>
    <row r="2955" spans="1:12" x14ac:dyDescent="0.4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27"/>
      <c r="F2955" s="411"/>
      <c r="G2955" s="114"/>
      <c r="H2955" s="268"/>
      <c r="I2955" s="100">
        <f t="shared" si="236"/>
        <v>0</v>
      </c>
      <c r="J2955" s="93"/>
      <c r="K2955" s="74"/>
      <c r="L2955" s="98"/>
    </row>
    <row r="2956" spans="1:12" x14ac:dyDescent="0.4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27"/>
      <c r="F2956" s="411"/>
      <c r="G2956" s="114"/>
      <c r="H2956" s="268"/>
      <c r="I2956" s="100">
        <f t="shared" si="236"/>
        <v>0</v>
      </c>
      <c r="J2956" s="93"/>
      <c r="K2956" s="74"/>
      <c r="L2956" s="98"/>
    </row>
    <row r="2957" spans="1:12" x14ac:dyDescent="0.4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27"/>
      <c r="F2957" s="411"/>
      <c r="G2957" s="114"/>
      <c r="H2957" s="268"/>
      <c r="I2957" s="100">
        <f t="shared" si="236"/>
        <v>0</v>
      </c>
      <c r="J2957" s="93"/>
      <c r="K2957" s="74"/>
      <c r="L2957" s="98"/>
    </row>
    <row r="2958" spans="1:12" x14ac:dyDescent="0.4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27"/>
      <c r="F2958" s="411"/>
      <c r="G2958" s="114"/>
      <c r="H2958" s="268"/>
      <c r="I2958" s="100">
        <f t="shared" si="236"/>
        <v>0</v>
      </c>
      <c r="J2958" s="93"/>
      <c r="K2958" s="74"/>
      <c r="L2958" s="98"/>
    </row>
    <row r="2959" spans="1:12" x14ac:dyDescent="0.4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27"/>
      <c r="F2959" s="411"/>
      <c r="G2959" s="114"/>
      <c r="H2959" s="268"/>
      <c r="I2959" s="100">
        <f t="shared" si="236"/>
        <v>0</v>
      </c>
      <c r="J2959" s="93"/>
      <c r="K2959" s="74"/>
      <c r="L2959" s="98"/>
    </row>
    <row r="2960" spans="1:12" x14ac:dyDescent="0.4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27"/>
      <c r="F2960" s="411"/>
      <c r="G2960" s="114"/>
      <c r="H2960" s="268"/>
      <c r="I2960" s="100">
        <f t="shared" si="236"/>
        <v>0</v>
      </c>
      <c r="J2960" s="93"/>
      <c r="K2960" s="74"/>
      <c r="L2960" s="98"/>
    </row>
    <row r="2961" spans="1:12" x14ac:dyDescent="0.4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27"/>
      <c r="F2961" s="411"/>
      <c r="G2961" s="114"/>
      <c r="H2961" s="268"/>
      <c r="I2961" s="100">
        <f t="shared" si="236"/>
        <v>0</v>
      </c>
      <c r="J2961" s="93"/>
      <c r="K2961" s="74"/>
      <c r="L2961" s="98"/>
    </row>
    <row r="2962" spans="1:12" x14ac:dyDescent="0.4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27"/>
      <c r="F2962" s="411"/>
      <c r="G2962" s="114"/>
      <c r="H2962" s="268"/>
      <c r="I2962" s="100">
        <f t="shared" si="236"/>
        <v>0</v>
      </c>
      <c r="J2962" s="93"/>
      <c r="K2962" s="74"/>
      <c r="L2962" s="98"/>
    </row>
    <row r="2963" spans="1:12" x14ac:dyDescent="0.4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27"/>
      <c r="F2963" s="411"/>
      <c r="G2963" s="114"/>
      <c r="H2963" s="268"/>
      <c r="I2963" s="100">
        <f t="shared" si="236"/>
        <v>0</v>
      </c>
      <c r="J2963" s="93"/>
      <c r="K2963" s="74"/>
      <c r="L2963" s="98"/>
    </row>
    <row r="2964" spans="1:12" x14ac:dyDescent="0.4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27"/>
      <c r="F2964" s="411"/>
      <c r="G2964" s="114"/>
      <c r="H2964" s="268"/>
      <c r="I2964" s="100">
        <f t="shared" si="236"/>
        <v>0</v>
      </c>
      <c r="J2964" s="93"/>
      <c r="K2964" s="74"/>
      <c r="L2964" s="98"/>
    </row>
    <row r="2965" spans="1:12" x14ac:dyDescent="0.4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27"/>
      <c r="F2965" s="411"/>
      <c r="G2965" s="114"/>
      <c r="H2965" s="268"/>
      <c r="I2965" s="100">
        <f t="shared" si="236"/>
        <v>0</v>
      </c>
      <c r="J2965" s="93"/>
      <c r="K2965" s="74"/>
      <c r="L2965" s="98"/>
    </row>
    <row r="2966" spans="1:12" x14ac:dyDescent="0.4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27"/>
      <c r="F2966" s="411"/>
      <c r="G2966" s="114"/>
      <c r="H2966" s="268"/>
      <c r="I2966" s="100">
        <f t="shared" si="236"/>
        <v>0</v>
      </c>
      <c r="J2966" s="93"/>
      <c r="K2966" s="74"/>
      <c r="L2966" s="98"/>
    </row>
    <row r="2967" spans="1:12" x14ac:dyDescent="0.4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27"/>
      <c r="F2967" s="411"/>
      <c r="G2967" s="114"/>
      <c r="H2967" s="268"/>
      <c r="I2967" s="100">
        <f t="shared" si="236"/>
        <v>0</v>
      </c>
      <c r="J2967" s="93"/>
      <c r="K2967" s="74"/>
      <c r="L2967" s="98"/>
    </row>
    <row r="2968" spans="1:12" x14ac:dyDescent="0.4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27"/>
      <c r="F2968" s="411"/>
      <c r="G2968" s="114"/>
      <c r="H2968" s="268"/>
      <c r="I2968" s="100">
        <f t="shared" si="236"/>
        <v>0</v>
      </c>
      <c r="J2968" s="93"/>
      <c r="K2968" s="74"/>
      <c r="L2968" s="98"/>
    </row>
    <row r="2969" spans="1:12" x14ac:dyDescent="0.4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27"/>
      <c r="F2969" s="411"/>
      <c r="G2969" s="114"/>
      <c r="H2969" s="268"/>
      <c r="I2969" s="100">
        <f t="shared" si="236"/>
        <v>0</v>
      </c>
      <c r="J2969" s="93"/>
      <c r="K2969" s="74"/>
      <c r="L2969" s="98"/>
    </row>
    <row r="2970" spans="1:12" x14ac:dyDescent="0.4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27"/>
      <c r="F2970" s="411"/>
      <c r="G2970" s="114"/>
      <c r="H2970" s="268"/>
      <c r="I2970" s="100">
        <f t="shared" si="236"/>
        <v>0</v>
      </c>
      <c r="J2970" s="93"/>
      <c r="K2970" s="74"/>
      <c r="L2970" s="98"/>
    </row>
    <row r="2971" spans="1:12" x14ac:dyDescent="0.4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27"/>
      <c r="F2971" s="411"/>
      <c r="G2971" s="114"/>
      <c r="H2971" s="268"/>
      <c r="I2971" s="100">
        <f t="shared" si="236"/>
        <v>0</v>
      </c>
      <c r="J2971" s="93"/>
      <c r="K2971" s="74"/>
      <c r="L2971" s="98"/>
    </row>
    <row r="2972" spans="1:12" x14ac:dyDescent="0.4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27"/>
      <c r="F2972" s="411"/>
      <c r="G2972" s="114"/>
      <c r="H2972" s="268"/>
      <c r="I2972" s="100">
        <f t="shared" si="236"/>
        <v>0</v>
      </c>
      <c r="J2972" s="93"/>
      <c r="K2972" s="74"/>
      <c r="L2972" s="98"/>
    </row>
    <row r="2973" spans="1:12" x14ac:dyDescent="0.4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27"/>
      <c r="F2973" s="411"/>
      <c r="G2973" s="114"/>
      <c r="H2973" s="268"/>
      <c r="I2973" s="100">
        <f t="shared" si="236"/>
        <v>0</v>
      </c>
      <c r="J2973" s="93"/>
      <c r="K2973" s="74"/>
      <c r="L2973" s="98"/>
    </row>
    <row r="2974" spans="1:12" x14ac:dyDescent="0.4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27"/>
      <c r="F2974" s="411"/>
      <c r="G2974" s="114"/>
      <c r="H2974" s="268"/>
      <c r="I2974" s="100">
        <f t="shared" si="236"/>
        <v>0</v>
      </c>
      <c r="J2974" s="93"/>
      <c r="K2974" s="74"/>
      <c r="L2974" s="98"/>
    </row>
    <row r="2975" spans="1:12" x14ac:dyDescent="0.4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27"/>
      <c r="F2975" s="411"/>
      <c r="G2975" s="114"/>
      <c r="H2975" s="268"/>
      <c r="I2975" s="100">
        <f t="shared" si="236"/>
        <v>0</v>
      </c>
      <c r="J2975" s="93"/>
      <c r="K2975" s="74"/>
      <c r="L2975" s="98"/>
    </row>
    <row r="2976" spans="1:12" x14ac:dyDescent="0.4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27"/>
      <c r="F2976" s="411"/>
      <c r="G2976" s="114"/>
      <c r="H2976" s="268"/>
      <c r="I2976" s="100">
        <f t="shared" si="236"/>
        <v>0</v>
      </c>
      <c r="J2976" s="93"/>
      <c r="K2976" s="74"/>
      <c r="L2976" s="98"/>
    </row>
    <row r="2977" spans="1:12" x14ac:dyDescent="0.4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27"/>
      <c r="F2977" s="411"/>
      <c r="G2977" s="114"/>
      <c r="H2977" s="268"/>
      <c r="I2977" s="100">
        <f t="shared" si="236"/>
        <v>0</v>
      </c>
      <c r="J2977" s="93"/>
      <c r="K2977" s="74"/>
      <c r="L2977" s="98"/>
    </row>
    <row r="2978" spans="1:12" x14ac:dyDescent="0.4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27"/>
      <c r="F2978" s="411"/>
      <c r="G2978" s="114"/>
      <c r="H2978" s="268"/>
      <c r="I2978" s="100">
        <f t="shared" si="236"/>
        <v>0</v>
      </c>
      <c r="J2978" s="93"/>
      <c r="K2978" s="74"/>
      <c r="L2978" s="98"/>
    </row>
    <row r="2979" spans="1:12" x14ac:dyDescent="0.4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27"/>
      <c r="F2979" s="411"/>
      <c r="G2979" s="114"/>
      <c r="H2979" s="268"/>
      <c r="I2979" s="100">
        <f t="shared" si="236"/>
        <v>0</v>
      </c>
      <c r="J2979" s="93"/>
      <c r="K2979" s="74"/>
      <c r="L2979" s="98"/>
    </row>
    <row r="2980" spans="1:12" x14ac:dyDescent="0.4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27"/>
      <c r="F2980" s="411"/>
      <c r="G2980" s="114"/>
      <c r="H2980" s="268"/>
      <c r="I2980" s="100">
        <f t="shared" si="236"/>
        <v>0</v>
      </c>
      <c r="J2980" s="93"/>
      <c r="K2980" s="74"/>
      <c r="L2980" s="98"/>
    </row>
    <row r="2981" spans="1:12" x14ac:dyDescent="0.4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27"/>
      <c r="F2981" s="411"/>
      <c r="G2981" s="114"/>
      <c r="H2981" s="268"/>
      <c r="I2981" s="100">
        <f t="shared" si="236"/>
        <v>0</v>
      </c>
      <c r="J2981" s="93"/>
      <c r="K2981" s="74"/>
      <c r="L2981" s="98"/>
    </row>
    <row r="2982" spans="1:12" x14ac:dyDescent="0.4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27"/>
      <c r="F2982" s="411"/>
      <c r="G2982" s="114"/>
      <c r="H2982" s="268"/>
      <c r="I2982" s="100">
        <f t="shared" si="236"/>
        <v>0</v>
      </c>
      <c r="J2982" s="93"/>
      <c r="K2982" s="74"/>
      <c r="L2982" s="98"/>
    </row>
    <row r="2983" spans="1:12" x14ac:dyDescent="0.4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27"/>
      <c r="F2983" s="411"/>
      <c r="G2983" s="114"/>
      <c r="H2983" s="268"/>
      <c r="I2983" s="100">
        <f t="shared" si="236"/>
        <v>0</v>
      </c>
      <c r="J2983" s="93"/>
      <c r="K2983" s="74"/>
      <c r="L2983" s="98"/>
    </row>
    <row r="2984" spans="1:12" x14ac:dyDescent="0.4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27"/>
      <c r="F2984" s="411"/>
      <c r="G2984" s="114"/>
      <c r="H2984" s="268"/>
      <c r="I2984" s="100">
        <f t="shared" si="236"/>
        <v>0</v>
      </c>
      <c r="J2984" s="93"/>
      <c r="K2984" s="74"/>
      <c r="L2984" s="98"/>
    </row>
    <row r="2985" spans="1:12" x14ac:dyDescent="0.4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27"/>
      <c r="F2985" s="411"/>
      <c r="G2985" s="114"/>
      <c r="H2985" s="268"/>
      <c r="I2985" s="100">
        <f t="shared" si="236"/>
        <v>0</v>
      </c>
      <c r="J2985" s="93"/>
      <c r="K2985" s="74"/>
      <c r="L2985" s="98"/>
    </row>
    <row r="2986" spans="1:12" x14ac:dyDescent="0.4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27"/>
      <c r="F2986" s="411"/>
      <c r="G2986" s="114"/>
      <c r="H2986" s="268"/>
      <c r="I2986" s="100">
        <f t="shared" si="236"/>
        <v>0</v>
      </c>
      <c r="J2986" s="93"/>
      <c r="K2986" s="74"/>
      <c r="L2986" s="98"/>
    </row>
    <row r="2987" spans="1:12" x14ac:dyDescent="0.4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27"/>
      <c r="F2987" s="411"/>
      <c r="G2987" s="114"/>
      <c r="H2987" s="268"/>
      <c r="I2987" s="100">
        <f t="shared" si="236"/>
        <v>0</v>
      </c>
      <c r="J2987" s="93"/>
      <c r="K2987" s="74"/>
      <c r="L2987" s="98"/>
    </row>
    <row r="2988" spans="1:12" x14ac:dyDescent="0.4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27"/>
      <c r="F2988" s="411"/>
      <c r="G2988" s="114"/>
      <c r="H2988" s="268"/>
      <c r="I2988" s="100">
        <f t="shared" si="236"/>
        <v>0</v>
      </c>
      <c r="J2988" s="93"/>
      <c r="K2988" s="74"/>
      <c r="L2988" s="98"/>
    </row>
    <row r="2989" spans="1:12" x14ac:dyDescent="0.4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27"/>
      <c r="F2989" s="411"/>
      <c r="G2989" s="114"/>
      <c r="H2989" s="268"/>
      <c r="I2989" s="100">
        <f t="shared" si="236"/>
        <v>0</v>
      </c>
      <c r="J2989" s="93"/>
      <c r="K2989" s="74"/>
      <c r="L2989" s="98"/>
    </row>
    <row r="2990" spans="1:12" x14ac:dyDescent="0.4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27"/>
      <c r="F2990" s="411"/>
      <c r="G2990" s="114"/>
      <c r="H2990" s="268"/>
      <c r="I2990" s="100">
        <f t="shared" si="236"/>
        <v>0</v>
      </c>
      <c r="J2990" s="93"/>
      <c r="K2990" s="74"/>
      <c r="L2990" s="98"/>
    </row>
    <row r="2991" spans="1:12" x14ac:dyDescent="0.4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27"/>
      <c r="F2991" s="411"/>
      <c r="G2991" s="114"/>
      <c r="H2991" s="268"/>
      <c r="I2991" s="100">
        <f t="shared" si="236"/>
        <v>0</v>
      </c>
      <c r="J2991" s="93"/>
      <c r="K2991" s="74"/>
      <c r="L2991" s="98"/>
    </row>
    <row r="2992" spans="1:12" x14ac:dyDescent="0.4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27"/>
      <c r="F2992" s="411"/>
      <c r="G2992" s="114"/>
      <c r="H2992" s="268"/>
      <c r="I2992" s="100">
        <f t="shared" si="236"/>
        <v>0</v>
      </c>
      <c r="J2992" s="93"/>
      <c r="K2992" s="74"/>
      <c r="L2992" s="98"/>
    </row>
    <row r="2993" spans="1:12" x14ac:dyDescent="0.4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27"/>
      <c r="F2993" s="411"/>
      <c r="G2993" s="114"/>
      <c r="H2993" s="268"/>
      <c r="I2993" s="100">
        <f t="shared" si="236"/>
        <v>0</v>
      </c>
      <c r="J2993" s="93"/>
      <c r="K2993" s="74"/>
      <c r="L2993" s="98"/>
    </row>
    <row r="2994" spans="1:12" x14ac:dyDescent="0.4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27"/>
      <c r="F2994" s="411"/>
      <c r="G2994" s="114"/>
      <c r="H2994" s="268"/>
      <c r="I2994" s="100">
        <f t="shared" si="236"/>
        <v>0</v>
      </c>
      <c r="J2994" s="93"/>
      <c r="K2994" s="74"/>
      <c r="L2994" s="98"/>
    </row>
    <row r="2995" spans="1:12" x14ac:dyDescent="0.4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27"/>
      <c r="F2995" s="411"/>
      <c r="G2995" s="114"/>
      <c r="H2995" s="268"/>
      <c r="I2995" s="100">
        <f t="shared" si="236"/>
        <v>0</v>
      </c>
      <c r="J2995" s="93"/>
      <c r="K2995" s="74"/>
      <c r="L2995" s="98"/>
    </row>
    <row r="2996" spans="1:12" x14ac:dyDescent="0.4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27"/>
      <c r="F2996" s="411"/>
      <c r="G2996" s="114"/>
      <c r="H2996" s="268"/>
      <c r="I2996" s="100">
        <f t="shared" si="236"/>
        <v>0</v>
      </c>
      <c r="J2996" s="93"/>
      <c r="K2996" s="74"/>
      <c r="L2996" s="98"/>
    </row>
    <row r="2997" spans="1:12" x14ac:dyDescent="0.4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27"/>
      <c r="F2997" s="411"/>
      <c r="G2997" s="114"/>
      <c r="H2997" s="268"/>
      <c r="I2997" s="100">
        <f t="shared" si="236"/>
        <v>0</v>
      </c>
      <c r="J2997" s="93"/>
      <c r="K2997" s="74"/>
      <c r="L2997" s="98"/>
    </row>
    <row r="2998" spans="1:12" x14ac:dyDescent="0.4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27"/>
      <c r="F2998" s="411"/>
      <c r="G2998" s="114"/>
      <c r="H2998" s="268"/>
      <c r="I2998" s="100">
        <f t="shared" si="236"/>
        <v>0</v>
      </c>
      <c r="J2998" s="93"/>
      <c r="K2998" s="74"/>
      <c r="L2998" s="98"/>
    </row>
    <row r="2999" spans="1:12" x14ac:dyDescent="0.4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27"/>
      <c r="F2999" s="411"/>
      <c r="G2999" s="114"/>
      <c r="H2999" s="268"/>
      <c r="I2999" s="100">
        <f t="shared" si="236"/>
        <v>0</v>
      </c>
      <c r="J2999" s="93"/>
      <c r="K2999" s="74"/>
      <c r="L2999" s="98"/>
    </row>
    <row r="3000" spans="1:12" x14ac:dyDescent="0.4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27"/>
      <c r="F3000" s="411"/>
      <c r="G3000" s="114"/>
      <c r="H3000" s="268"/>
      <c r="I3000" s="100">
        <f t="shared" si="236"/>
        <v>0</v>
      </c>
      <c r="J3000" s="93"/>
      <c r="K3000" s="74"/>
      <c r="L3000" s="98"/>
    </row>
    <row r="3002" spans="1:12" x14ac:dyDescent="0.4">
      <c r="I3002" s="112" t="s">
        <v>232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56" priority="19">
      <formula>H7&gt;0</formula>
    </cfRule>
  </conditionalFormatting>
  <conditionalFormatting sqref="F7:F8 F3001:F3004">
    <cfRule type="expression" dxfId="55" priority="20">
      <formula>H7&gt;0</formula>
    </cfRule>
  </conditionalFormatting>
  <conditionalFormatting sqref="H7:H12 H15:H3004">
    <cfRule type="expression" dxfId="54" priority="21">
      <formula>H7&gt;0</formula>
    </cfRule>
  </conditionalFormatting>
  <conditionalFormatting sqref="I7:I3004">
    <cfRule type="expression" dxfId="53" priority="22">
      <formula>H7</formula>
    </cfRule>
  </conditionalFormatting>
  <conditionalFormatting sqref="J7:J12 J14:J3004">
    <cfRule type="expression" dxfId="52" priority="23">
      <formula>H7&gt;0</formula>
    </cfRule>
  </conditionalFormatting>
  <conditionalFormatting sqref="K7:K12 K14:K3004">
    <cfRule type="expression" dxfId="51" priority="24">
      <formula>H7&gt;0</formula>
    </cfRule>
  </conditionalFormatting>
  <conditionalFormatting sqref="L7:L12 L14:L3004">
    <cfRule type="expression" dxfId="50" priority="25">
      <formula>H7&gt;0</formula>
    </cfRule>
  </conditionalFormatting>
  <conditionalFormatting sqref="G7:G12 G14:G3004">
    <cfRule type="expression" dxfId="49" priority="26">
      <formula>H7&gt;0</formula>
    </cfRule>
  </conditionalFormatting>
  <conditionalFormatting sqref="H14:H15">
    <cfRule type="expression" dxfId="48" priority="13">
      <formula>H14&gt;0</formula>
    </cfRule>
  </conditionalFormatting>
  <conditionalFormatting sqref="E13">
    <cfRule type="expression" dxfId="47" priority="3">
      <formula>H13&gt;0</formula>
    </cfRule>
  </conditionalFormatting>
  <conditionalFormatting sqref="H13">
    <cfRule type="expression" dxfId="46" priority="5">
      <formula>H13&gt;0</formula>
    </cfRule>
  </conditionalFormatting>
  <conditionalFormatting sqref="K13">
    <cfRule type="expression" dxfId="45" priority="8">
      <formula>H13&gt;0</formula>
    </cfRule>
  </conditionalFormatting>
  <conditionalFormatting sqref="L13">
    <cfRule type="expression" dxfId="44" priority="9">
      <formula>H13&gt;0</formula>
    </cfRule>
  </conditionalFormatting>
  <conditionalFormatting sqref="G13">
    <cfRule type="expression" dxfId="43" priority="10">
      <formula>H13&gt;0</formula>
    </cfRule>
  </conditionalFormatting>
  <conditionalFormatting sqref="J13">
    <cfRule type="expression" dxfId="42" priority="2">
      <formula>H13&gt;0</formula>
    </cfRule>
  </conditionalFormatting>
  <conditionalFormatting sqref="F9:F3000">
    <cfRule type="expression" dxfId="41" priority="1">
      <formula>H9&gt;0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39" customFormat="1" ht="17" customHeight="1" x14ac:dyDescent="0.4">
      <c r="A1" s="234" t="str">
        <f ca="1">日記簿!E1</f>
        <v/>
      </c>
      <c r="C1" s="248"/>
      <c r="D1" s="249" t="s">
        <v>25</v>
      </c>
      <c r="E1" s="250">
        <f>IF(F3=0,0,MATCH(F3,傳票編號,0))</f>
        <v>11</v>
      </c>
      <c r="F1" s="249" t="s">
        <v>26</v>
      </c>
      <c r="G1" s="250">
        <f>IF(F3=0,0,COUNTIF(傳票編號,F3))</f>
        <v>5</v>
      </c>
      <c r="H1" s="251"/>
      <c r="I1" s="251"/>
    </row>
    <row r="2" spans="1:9" ht="25" x14ac:dyDescent="0.55000000000000004">
      <c r="B2" s="6"/>
      <c r="C2" s="32"/>
      <c r="D2" s="3" t="str">
        <f>公司名稱</f>
        <v>社團法人ＯＯ協會</v>
      </c>
    </row>
    <row r="3" spans="1:9" ht="21.5" x14ac:dyDescent="0.45">
      <c r="B3" s="6"/>
      <c r="C3" s="6"/>
      <c r="D3" s="130" t="s">
        <v>8</v>
      </c>
      <c r="E3" s="33" t="s">
        <v>11</v>
      </c>
      <c r="F3" s="169" t="s">
        <v>242</v>
      </c>
      <c r="H3" s="113"/>
    </row>
    <row r="4" spans="1:9" x14ac:dyDescent="0.4">
      <c r="B4" s="434" t="str">
        <f ca="1">IF(F3=0,"",INDIRECT(ADDRESS(E1,7,1,1,"日記簿")))</f>
        <v>辦公室起租</v>
      </c>
      <c r="C4" s="434"/>
      <c r="D4" s="412">
        <f ca="1">IF(F3=0,"",INDIRECT(ADDRESS(E1,4,1,1,"日記簿")))</f>
        <v>43647</v>
      </c>
      <c r="E4" s="200"/>
      <c r="F4" s="200"/>
      <c r="G4" s="53"/>
    </row>
    <row r="5" spans="1:9" ht="5.15" customHeight="1" thickBot="1" x14ac:dyDescent="0.45">
      <c r="B5" s="34"/>
      <c r="C5" s="35"/>
    </row>
    <row r="6" spans="1:9" ht="25" customHeight="1" thickBot="1" x14ac:dyDescent="0.45">
      <c r="B6" s="210" t="s">
        <v>198</v>
      </c>
      <c r="C6" s="211" t="s">
        <v>197</v>
      </c>
      <c r="D6" s="212" t="s">
        <v>10</v>
      </c>
      <c r="E6" s="213" t="s">
        <v>3</v>
      </c>
      <c r="F6" s="214" t="s">
        <v>4</v>
      </c>
    </row>
    <row r="7" spans="1:9" ht="26" customHeight="1" x14ac:dyDescent="0.4">
      <c r="B7" s="206">
        <f ca="1">IF(傳票列數&gt;=1,INDIRECT(ADDRESS(傳票起始列,8,1,1,"日記簿")),0)</f>
        <v>1410</v>
      </c>
      <c r="C7" s="269" t="str">
        <f ca="1">IF(傳票列數&gt;=1,INDIRECT(ADDRESS(傳票起始列,9,1,1,"日記簿")),0)</f>
        <v>存出保證金</v>
      </c>
      <c r="D7" s="207" t="str">
        <f ca="1">IF(傳票列數&gt;=1,INDIRECT(ADDRESS(傳票起始列,10,1,1,"日記簿")),0)</f>
        <v>押金二個月</v>
      </c>
      <c r="E7" s="208">
        <f ca="1">IF(傳票列數&gt;=1,INDIRECT(ADDRESS(傳票起始列,11,1,1,"日記簿")),"")</f>
        <v>100000</v>
      </c>
      <c r="F7" s="209">
        <f ca="1">IF(傳票列數&gt;=1,INDIRECT(ADDRESS(傳票起始列,12,1,1,"日記簿")),"")</f>
        <v>0</v>
      </c>
    </row>
    <row r="8" spans="1:9" ht="26" customHeight="1" x14ac:dyDescent="0.4">
      <c r="B8" s="201">
        <f ca="1">IF(傳票列數&gt;=2,INDIRECT(ADDRESS(傳票起始列+1,8,1,1,"日記簿")),0)</f>
        <v>5207</v>
      </c>
      <c r="C8" s="270" t="str">
        <f ca="1">IF(傳票列數&gt;=2,INDIRECT(ADDRESS(傳票起始列+1,9,1,1,"日記簿")),0)</f>
        <v>租賦費</v>
      </c>
      <c r="D8" s="203" t="str">
        <f ca="1">IF(傳票列數&gt;=2,INDIRECT(ADDRESS(傳票起始列+1,10,1,1,"日記簿")),0)</f>
        <v>7月租金</v>
      </c>
      <c r="E8" s="204">
        <f ca="1">IF(傳票列數&gt;=2,INDIRECT(ADDRESS(傳票起始列+1,11,1,1,"日記簿")),"")</f>
        <v>50000</v>
      </c>
      <c r="F8" s="205">
        <f ca="1">IF(傳票列數&gt;=2,INDIRECT(ADDRESS(傳票起始列+1,12,1,1,"日記簿")),"")</f>
        <v>0</v>
      </c>
    </row>
    <row r="9" spans="1:9" ht="26" customHeight="1" x14ac:dyDescent="0.4">
      <c r="B9" s="201">
        <f ca="1">IF(傳票列數&gt;=3,INDIRECT(ADDRESS(傳票起始列+2,8,1,1,"日記簿")),0)</f>
        <v>21401</v>
      </c>
      <c r="C9" s="270" t="str">
        <f ca="1">IF(傳票列數&gt;=3,INDIRECT(ADDRESS(傳票起始列+2,9,1,1,"日記簿")),0)</f>
        <v>代收款項-健保費</v>
      </c>
      <c r="D9" s="203" t="str">
        <f ca="1">IF(傳票列數&gt;=3,INDIRECT(ADDRESS(傳票起始列+2,10,1,1,"日記簿")),0)</f>
        <v>7月租金</v>
      </c>
      <c r="E9" s="204">
        <f ca="1">IF(傳票列數&gt;=3,INDIRECT(ADDRESS(傳票起始列+2,11,1,1,"日記簿")),"")</f>
        <v>0</v>
      </c>
      <c r="F9" s="205">
        <f ca="1">IF(傳票列數&gt;=3,INDIRECT(ADDRESS(傳票起始列+2,12,1,1,"日記簿")),"")</f>
        <v>955</v>
      </c>
    </row>
    <row r="10" spans="1:9" ht="26" customHeight="1" x14ac:dyDescent="0.4">
      <c r="B10" s="201">
        <f ca="1">IF(傳票列數&gt;=4,INDIRECT(ADDRESS(傳票起始列+3,8,1,1,"日記簿")),0)</f>
        <v>21403</v>
      </c>
      <c r="C10" s="270" t="str">
        <f ca="1">IF(傳票列數&gt;=4,INDIRECT(ADDRESS(傳票起始列+3,9,1,1,"日記簿")),0)</f>
        <v>代收款項-扣繳稅款</v>
      </c>
      <c r="D10" s="203" t="str">
        <f ca="1">IF(傳票列數&gt;=4,INDIRECT(ADDRESS(傳票起始列+3,10,1,1,"日記簿")),0)</f>
        <v>7月租金</v>
      </c>
      <c r="E10" s="204">
        <f ca="1">IF(傳票列數&gt;=4,INDIRECT(ADDRESS(傳票起始列+3,11,1,1,"日記簿")),"")</f>
        <v>0</v>
      </c>
      <c r="F10" s="205">
        <f ca="1">IF(傳票列數&gt;=4,INDIRECT(ADDRESS(傳票起始列+3,12,1,1,"日記簿")),"")</f>
        <v>5000</v>
      </c>
    </row>
    <row r="11" spans="1:9" ht="26" customHeight="1" x14ac:dyDescent="0.4">
      <c r="B11" s="201">
        <f ca="1">IF(傳票列數&gt;=5,INDIRECT(ADDRESS(傳票起始列+4,8,1,1,"日記簿")),0)</f>
        <v>1120</v>
      </c>
      <c r="C11" s="270" t="str">
        <f ca="1">IF(傳票列數&gt;=5,INDIRECT(ADDRESS(傳票起始列+4,9,1,1,"日記簿")),0)</f>
        <v>銀行存款</v>
      </c>
      <c r="D11" s="203" t="str">
        <f ca="1">IF(傳票列數&gt;=5,INDIRECT(ADDRESS(傳票起始列+4,10,1,1,"日記簿")),0)</f>
        <v>7月租金及押金</v>
      </c>
      <c r="E11" s="204">
        <f ca="1">IF(傳票列數&gt;=5,INDIRECT(ADDRESS(傳票起始列+4,11,1,1,"日記簿")),"")</f>
        <v>0</v>
      </c>
      <c r="F11" s="205">
        <f ca="1">IF(傳票列數&gt;=5,INDIRECT(ADDRESS(傳票起始列+4,12,1,1,"日記簿")),"")</f>
        <v>144045</v>
      </c>
    </row>
    <row r="12" spans="1:9" ht="26" customHeight="1" x14ac:dyDescent="0.4">
      <c r="B12" s="201">
        <f ca="1">IF(傳票列數&gt;=6,INDIRECT(ADDRESS(傳票起始列+5,8,1,1,"日記簿")),0)</f>
        <v>0</v>
      </c>
      <c r="C12" s="270">
        <f ca="1">IF(傳票列數&gt;=6,INDIRECT(ADDRESS(傳票起始列+5,9,1,1,"日記簿")),0)</f>
        <v>0</v>
      </c>
      <c r="D12" s="203">
        <f ca="1">IF(傳票列數&gt;=6,INDIRECT(ADDRESS(傳票起始列+5,10,1,1,"日記簿")),0)</f>
        <v>0</v>
      </c>
      <c r="E12" s="204" t="str">
        <f ca="1">IF(傳票列數&gt;=6,INDIRECT(ADDRESS(傳票起始列+5,11,1,1,"日記簿")),"")</f>
        <v/>
      </c>
      <c r="F12" s="205" t="str">
        <f ca="1">IF(傳票列數&gt;=6,INDIRECT(ADDRESS(傳票起始列+5,12,1,1,"日記簿")),"")</f>
        <v/>
      </c>
    </row>
    <row r="13" spans="1:9" ht="26" customHeight="1" x14ac:dyDescent="0.4">
      <c r="B13" s="201">
        <f ca="1">IF(傳票列數&gt;=7,INDIRECT(ADDRESS(傳票起始列+6,8,1,1,"日記簿")),0)</f>
        <v>0</v>
      </c>
      <c r="C13" s="270">
        <f ca="1">IF(傳票列數&gt;=7,INDIRECT(ADDRESS(傳票起始列+6,9,1,1,"日記簿")),0)</f>
        <v>0</v>
      </c>
      <c r="D13" s="203">
        <f ca="1">IF(傳票列數&gt;=7,INDIRECT(ADDRESS(傳票起始列+6,10,1,1,"日記簿")),0)</f>
        <v>0</v>
      </c>
      <c r="E13" s="204" t="str">
        <f ca="1">IF(傳票列數&gt;=7,INDIRECT(ADDRESS(傳票起始列+6,11,1,1,"日記簿")),"")</f>
        <v/>
      </c>
      <c r="F13" s="205" t="str">
        <f ca="1">IF(傳票列數&gt;=7,INDIRECT(ADDRESS(傳票起始列+6,12,1,1,"日記簿")),"")</f>
        <v/>
      </c>
    </row>
    <row r="14" spans="1:9" ht="26" customHeight="1" x14ac:dyDescent="0.4">
      <c r="B14" s="201">
        <f ca="1">IF(傳票列數&gt;=8,INDIRECT(ADDRESS(傳票起始列+7,8,1,1,"日記簿")),0)</f>
        <v>0</v>
      </c>
      <c r="C14" s="270">
        <f ca="1">IF(傳票列數&gt;=8,INDIRECT(ADDRESS(傳票起始列+7,9,1,1,"日記簿")),0)</f>
        <v>0</v>
      </c>
      <c r="D14" s="203">
        <f ca="1">IF(傳票列數&gt;=8,INDIRECT(ADDRESS(傳票起始列+7,10,1,1,"日記簿")),0)</f>
        <v>0</v>
      </c>
      <c r="E14" s="204" t="str">
        <f ca="1">IF(傳票列數&gt;=8,INDIRECT(ADDRESS(傳票起始列+7,11,1,1,"日記簿")),"")</f>
        <v/>
      </c>
      <c r="F14" s="205" t="str">
        <f ca="1">IF(傳票列數&gt;=8,INDIRECT(ADDRESS(傳票起始列+7,12,1,1,"日記簿")),"")</f>
        <v/>
      </c>
    </row>
    <row r="15" spans="1:9" ht="26" customHeight="1" x14ac:dyDescent="0.4">
      <c r="B15" s="201">
        <f ca="1">IF(傳票列數&gt;=9,INDIRECT(ADDRESS(傳票起始列+8,8,1,1,"日記簿")),0)</f>
        <v>0</v>
      </c>
      <c r="C15" s="270">
        <f ca="1">IF(傳票列數&gt;=9,INDIRECT(ADDRESS(傳票起始列+8,9,1,1,"日記簿")),0)</f>
        <v>0</v>
      </c>
      <c r="D15" s="203">
        <f ca="1">IF(傳票列數&gt;=9,INDIRECT(ADDRESS(傳票起始列+8,10,1,1,"日記簿")),0)</f>
        <v>0</v>
      </c>
      <c r="E15" s="204" t="str">
        <f ca="1">IF(傳票列數&gt;=9,INDIRECT(ADDRESS(傳票起始列+8,11,1,1,"日記簿")),"")</f>
        <v/>
      </c>
      <c r="F15" s="205" t="str">
        <f ca="1">IF(傳票列數&gt;=9,INDIRECT(ADDRESS(傳票起始列+8,12,1,1,"日記簿")),"")</f>
        <v/>
      </c>
    </row>
    <row r="16" spans="1:9" ht="26" customHeight="1" thickBot="1" x14ac:dyDescent="0.45">
      <c r="B16" s="201">
        <f ca="1">IF(傳票列數&gt;=10,INDIRECT(ADDRESS(傳票起始列+9,8,1,1,"日記簿")),0)</f>
        <v>0</v>
      </c>
      <c r="C16" s="270">
        <f ca="1">IF(傳票列數&gt;=10,INDIRECT(ADDRESS(傳票起始列+9,9,1,1,"日記簿")),0)</f>
        <v>0</v>
      </c>
      <c r="D16" s="203">
        <f ca="1">IF(傳票列數&gt;=10,INDIRECT(ADDRESS(傳票起始列+9,10,1,1,"日記簿")),0)</f>
        <v>0</v>
      </c>
      <c r="E16" s="204" t="str">
        <f ca="1">IF(傳票列數&gt;=10,INDIRECT(ADDRESS(傳票起始列+9,11,1,1,"日記簿")),"")</f>
        <v/>
      </c>
      <c r="F16" s="205" t="str">
        <f ca="1">IF(傳票列數&gt;=10,INDIRECT(ADDRESS(傳票起始列+9,12,1,1,"日記簿")),"")</f>
        <v/>
      </c>
    </row>
    <row r="17" spans="2:6" ht="25" hidden="1" customHeight="1" x14ac:dyDescent="0.4">
      <c r="B17" s="201">
        <f ca="1">IF(傳票列數&gt;=11,INDIRECT(ADDRESS(傳票起始列+10,8,1,1,"日記簿")),0)</f>
        <v>0</v>
      </c>
      <c r="C17" s="202">
        <f ca="1">IF(傳票列數&gt;=11,INDIRECT(ADDRESS(傳票起始列+10,9,1,1,"日記簿")),0)</f>
        <v>0</v>
      </c>
      <c r="D17" s="203">
        <f ca="1">IF(傳票列數&gt;=11,INDIRECT(ADDRESS(傳票起始列+10,10,1,1,"日記簿")),0)</f>
        <v>0</v>
      </c>
      <c r="E17" s="204" t="str">
        <f ca="1">IF(傳票列數&gt;=11,INDIRECT(ADDRESS(傳票起始列+10,11,1,1,"日記簿")),"")</f>
        <v/>
      </c>
      <c r="F17" s="205" t="str">
        <f ca="1">IF(傳票列數&gt;=11,INDIRECT(ADDRESS(傳票起始列+10,12,1,1,"日記簿")),"")</f>
        <v/>
      </c>
    </row>
    <row r="18" spans="2:6" ht="25" hidden="1" customHeight="1" x14ac:dyDescent="0.4">
      <c r="B18" s="201">
        <f ca="1">IF(傳票列數&gt;=12,INDIRECT(ADDRESS(傳票起始列+11,8,1,1,"日記簿")),0)</f>
        <v>0</v>
      </c>
      <c r="C18" s="202">
        <f ca="1">IF(傳票列數&gt;=12,INDIRECT(ADDRESS(傳票起始列+11,9,1,1,"日記簿")),0)</f>
        <v>0</v>
      </c>
      <c r="D18" s="203">
        <f ca="1">IF(傳票列數&gt;=12,INDIRECT(ADDRESS(傳票起始列+11,10,1,1,"日記簿")),0)</f>
        <v>0</v>
      </c>
      <c r="E18" s="204" t="str">
        <f ca="1">IF(傳票列數&gt;=12,INDIRECT(ADDRESS(傳票起始列+11,11,1,1,"日記簿")),"")</f>
        <v/>
      </c>
      <c r="F18" s="205" t="str">
        <f ca="1">IF(傳票列數&gt;=12,INDIRECT(ADDRESS(傳票起始列+11,12,1,1,"日記簿")),"")</f>
        <v/>
      </c>
    </row>
    <row r="19" spans="2:6" ht="25" hidden="1" customHeight="1" x14ac:dyDescent="0.4">
      <c r="B19" s="201">
        <f ca="1">IF(傳票列數&gt;=13,INDIRECT(ADDRESS(傳票起始列+12,8,1,1,"日記簿")),0)</f>
        <v>0</v>
      </c>
      <c r="C19" s="202">
        <f ca="1">IF(傳票列數&gt;=13,INDIRECT(ADDRESS(傳票起始列+12,9,1,1,"日記簿")),0)</f>
        <v>0</v>
      </c>
      <c r="D19" s="203">
        <f ca="1">IF(傳票列數&gt;=13,INDIRECT(ADDRESS(傳票起始列+12,10,1,1,"日記簿")),0)</f>
        <v>0</v>
      </c>
      <c r="E19" s="204" t="str">
        <f ca="1">IF(傳票列數&gt;=13,INDIRECT(ADDRESS(傳票起始列+12,11,1,1,"日記簿")),"")</f>
        <v/>
      </c>
      <c r="F19" s="205" t="str">
        <f ca="1">IF(傳票列數&gt;=13,INDIRECT(ADDRESS(傳票起始列+12,12,1,1,"日記簿")),"")</f>
        <v/>
      </c>
    </row>
    <row r="20" spans="2:6" ht="25" hidden="1" customHeight="1" x14ac:dyDescent="0.4">
      <c r="B20" s="201">
        <f ca="1">IF(傳票列數&gt;=14,INDIRECT(ADDRESS(傳票起始列+13,8,1,1,"日記簿")),0)</f>
        <v>0</v>
      </c>
      <c r="C20" s="202">
        <f ca="1">IF(傳票列數&gt;=14,INDIRECT(ADDRESS(傳票起始列+13,9,1,1,"日記簿")),0)</f>
        <v>0</v>
      </c>
      <c r="D20" s="203">
        <f ca="1">IF(傳票列數&gt;=14,INDIRECT(ADDRESS(傳票起始列+13,10,1,1,"日記簿")),0)</f>
        <v>0</v>
      </c>
      <c r="E20" s="204" t="str">
        <f ca="1">IF(傳票列數&gt;=14,INDIRECT(ADDRESS(傳票起始列+13,11,1,1,"日記簿")),"")</f>
        <v/>
      </c>
      <c r="F20" s="205" t="str">
        <f ca="1">IF(傳票列數&gt;=14,INDIRECT(ADDRESS(傳票起始列+13,12,1,1,"日記簿")),"")</f>
        <v/>
      </c>
    </row>
    <row r="21" spans="2:6" ht="25" hidden="1" customHeight="1" x14ac:dyDescent="0.4">
      <c r="B21" s="201">
        <f ca="1">IF(傳票列數&gt;=15,INDIRECT(ADDRESS(傳票起始列+14,8,1,1,"日記簿")),0)</f>
        <v>0</v>
      </c>
      <c r="C21" s="202">
        <f ca="1">IF(傳票列數&gt;=15,INDIRECT(ADDRESS(傳票起始列+14,9,1,1,"日記簿")),0)</f>
        <v>0</v>
      </c>
      <c r="D21" s="203">
        <f ca="1">IF(傳票列數&gt;=15,INDIRECT(ADDRESS(傳票起始列+14,10,1,1,"日記簿")),0)</f>
        <v>0</v>
      </c>
      <c r="E21" s="204" t="str">
        <f ca="1">IF(傳票列數&gt;=15,INDIRECT(ADDRESS(傳票起始列+14,11,1,1,"日記簿")),"")</f>
        <v/>
      </c>
      <c r="F21" s="205" t="str">
        <f ca="1">IF(傳票列數&gt;=15,INDIRECT(ADDRESS(傳票起始列+14,12,1,1,"日記簿")),"")</f>
        <v/>
      </c>
    </row>
    <row r="22" spans="2:6" ht="25" hidden="1" customHeight="1" x14ac:dyDescent="0.4">
      <c r="B22" s="201">
        <f ca="1">IF(傳票列數&gt;=16,INDIRECT(ADDRESS(傳票起始列+15,8,1,1,"日記簿")),0)</f>
        <v>0</v>
      </c>
      <c r="C22" s="202">
        <f ca="1">IF(傳票列數&gt;=16,INDIRECT(ADDRESS(傳票起始列+15,9,1,1,"日記簿")),0)</f>
        <v>0</v>
      </c>
      <c r="D22" s="203">
        <f ca="1">IF(傳票列數&gt;=16,INDIRECT(ADDRESS(傳票起始列+15,10,1,1,"日記簿")),0)</f>
        <v>0</v>
      </c>
      <c r="E22" s="204" t="str">
        <f ca="1">IF(傳票列數&gt;=16,INDIRECT(ADDRESS(傳票起始列+15,11,1,1,"日記簿")),"")</f>
        <v/>
      </c>
      <c r="F22" s="205" t="str">
        <f ca="1">IF(傳票列數&gt;=16,INDIRECT(ADDRESS(傳票起始列+15,12,1,1,"日記簿")),"")</f>
        <v/>
      </c>
    </row>
    <row r="23" spans="2:6" ht="25" hidden="1" customHeight="1" x14ac:dyDescent="0.4">
      <c r="B23" s="201">
        <f ca="1">IF(傳票列數&gt;=17,INDIRECT(ADDRESS(傳票起始列+16,8,1,1,"日記簿")),0)</f>
        <v>0</v>
      </c>
      <c r="C23" s="202">
        <f ca="1">IF(傳票列數&gt;=17,INDIRECT(ADDRESS(傳票起始列+16,9,1,1,"日記簿")),0)</f>
        <v>0</v>
      </c>
      <c r="D23" s="203">
        <f ca="1">IF(傳票列數&gt;=17,INDIRECT(ADDRESS(傳票起始列+16,10,1,1,"日記簿")),0)</f>
        <v>0</v>
      </c>
      <c r="E23" s="204" t="str">
        <f ca="1">IF(傳票列數&gt;=17,INDIRECT(ADDRESS(傳票起始列+16,11,1,1,"日記簿")),"")</f>
        <v/>
      </c>
      <c r="F23" s="205" t="str">
        <f ca="1">IF(傳票列數&gt;=17,INDIRECT(ADDRESS(傳票起始列+16,12,1,1,"日記簿")),"")</f>
        <v/>
      </c>
    </row>
    <row r="24" spans="2:6" ht="25" hidden="1" customHeight="1" x14ac:dyDescent="0.4">
      <c r="B24" s="201">
        <f ca="1">IF(傳票列數&gt;=18,INDIRECT(ADDRESS(傳票起始列+17,8,1,1,"日記簿")),0)</f>
        <v>0</v>
      </c>
      <c r="C24" s="202">
        <f ca="1">IF(傳票列數&gt;=18,INDIRECT(ADDRESS(傳票起始列+17,9,1,1,"日記簿")),0)</f>
        <v>0</v>
      </c>
      <c r="D24" s="203">
        <f ca="1">IF(傳票列數&gt;=18,INDIRECT(ADDRESS(傳票起始列+17,10,1,1,"日記簿")),0)</f>
        <v>0</v>
      </c>
      <c r="E24" s="204" t="str">
        <f ca="1">IF(傳票列數&gt;=18,INDIRECT(ADDRESS(傳票起始列+17,11,1,1,"日記簿")),"")</f>
        <v/>
      </c>
      <c r="F24" s="205" t="str">
        <f ca="1">IF(傳票列數&gt;=18,INDIRECT(ADDRESS(傳票起始列+17,12,1,1,"日記簿")),"")</f>
        <v/>
      </c>
    </row>
    <row r="25" spans="2:6" ht="25" hidden="1" customHeight="1" x14ac:dyDescent="0.4">
      <c r="B25" s="201">
        <f ca="1">IF(傳票列數&gt;=19,INDIRECT(ADDRESS(傳票起始列+18,8,1,1,"日記簿")),0)</f>
        <v>0</v>
      </c>
      <c r="C25" s="202">
        <f ca="1">IF(傳票列數&gt;=19,INDIRECT(ADDRESS(傳票起始列+18,9,1,1,"日記簿")),0)</f>
        <v>0</v>
      </c>
      <c r="D25" s="203">
        <f ca="1">IF(傳票列數&gt;=19,INDIRECT(ADDRESS(傳票起始列+18,10,1,1,"日記簿")),0)</f>
        <v>0</v>
      </c>
      <c r="E25" s="204" t="str">
        <f ca="1">IF(傳票列數&gt;=19,INDIRECT(ADDRESS(傳票起始列+18,11,1,1,"日記簿")),"")</f>
        <v/>
      </c>
      <c r="F25" s="205" t="str">
        <f ca="1">IF(傳票列數&gt;=19,INDIRECT(ADDRESS(傳票起始列+18,12,1,1,"日記簿")),"")</f>
        <v/>
      </c>
    </row>
    <row r="26" spans="2:6" ht="25" hidden="1" customHeight="1" thickBot="1" x14ac:dyDescent="0.45">
      <c r="B26" s="218">
        <f ca="1">IF(傳票列數&gt;=20,INDIRECT(ADDRESS(傳票起始列+19,8,1,1,"日記簿")),0)</f>
        <v>0</v>
      </c>
      <c r="C26" s="219">
        <f ca="1">IF(傳票列數&gt;=20,INDIRECT(ADDRESS(傳票起始列+19,9,1,1,"日記簿")),0)</f>
        <v>0</v>
      </c>
      <c r="D26" s="220">
        <f ca="1">IF(傳票列數&gt;=20,INDIRECT(ADDRESS(傳票起始列+19,10,1,1,"日記簿")),0)</f>
        <v>0</v>
      </c>
      <c r="E26" s="221" t="str">
        <f ca="1">IF(傳票列數&gt;=20,INDIRECT(ADDRESS(傳票起始列+19,11,1,1,"日記簿")),"")</f>
        <v/>
      </c>
      <c r="F26" s="222" t="str">
        <f ca="1">IF(傳票列數&gt;=20,INDIRECT(ADDRESS(傳票起始列+19,12,1,1,"日記簿")),"")</f>
        <v/>
      </c>
    </row>
    <row r="27" spans="2:6" ht="25" customHeight="1" thickTop="1" thickBot="1" x14ac:dyDescent="0.45">
      <c r="B27" s="36" t="s">
        <v>9</v>
      </c>
      <c r="C27" s="37"/>
      <c r="D27" s="215"/>
      <c r="E27" s="216">
        <f ca="1">SUM(E7:E26)</f>
        <v>150000</v>
      </c>
      <c r="F27" s="217">
        <f ca="1">SUM(F7:F26)</f>
        <v>150000</v>
      </c>
    </row>
    <row r="29" spans="2:6" x14ac:dyDescent="0.4">
      <c r="B29" s="432" t="s">
        <v>257</v>
      </c>
      <c r="C29" s="433"/>
      <c r="D29" s="433"/>
      <c r="E29" s="433"/>
      <c r="F29" s="433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6" customFormat="1" ht="17" customHeight="1" x14ac:dyDescent="0.4">
      <c r="A1" s="234" t="str">
        <f ca="1">日記簿!E1</f>
        <v/>
      </c>
      <c r="B1" s="235"/>
      <c r="F1" s="237" t="str">
        <f>IF(B5="","",VLOOKUP(B5,會計科目表,4,FALSE))</f>
        <v>借</v>
      </c>
      <c r="G1" s="238">
        <f>筆數</f>
        <v>2</v>
      </c>
      <c r="H1" s="239" t="str">
        <f>IF(G1&gt;493,"注意！資料筆數超過單次可列印上限493筆，請分期間列印","")</f>
        <v/>
      </c>
      <c r="I1" s="240"/>
      <c r="J1" s="240"/>
    </row>
    <row r="2" spans="1:10" ht="25" x14ac:dyDescent="0.55000000000000004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 x14ac:dyDescent="0.45">
      <c r="A3" s="137" t="s">
        <v>195</v>
      </c>
      <c r="B3" s="85"/>
      <c r="C3" s="84"/>
      <c r="D3" s="84"/>
      <c r="E3" s="86"/>
      <c r="F3" s="86"/>
      <c r="G3" s="84"/>
      <c r="H3" s="84"/>
    </row>
    <row r="4" spans="1:10" ht="18.75" customHeight="1" x14ac:dyDescent="0.4">
      <c r="A4" s="7"/>
      <c r="B4" s="8"/>
      <c r="D4" s="417">
        <v>43467</v>
      </c>
      <c r="E4" s="416">
        <v>43830</v>
      </c>
      <c r="G4" s="7"/>
    </row>
    <row r="5" spans="1:10" ht="20" thickBot="1" x14ac:dyDescent="0.45">
      <c r="A5" s="223" t="s">
        <v>199</v>
      </c>
      <c r="B5" s="282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68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9"/>
      <c r="B7" s="80"/>
      <c r="C7" s="436">
        <f>IF(B5&gt;4000,0,IF(H7&gt;0,"【期初餘額】",0))</f>
        <v>0</v>
      </c>
      <c r="D7" s="437"/>
      <c r="E7" s="437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 x14ac:dyDescent="0.4">
      <c r="A8" s="87" t="str">
        <f ca="1">IF(ROW()-7&lt;=筆數,VLOOKUP(ROW()-7,日記表,3,FALSE),0)</f>
        <v>19001</v>
      </c>
      <c r="B8" s="99">
        <f ca="1">IF(ROW()-7&lt;=筆數,VLOOKUP(ROW()-7,日記表,4,FALSE),0)</f>
        <v>43647</v>
      </c>
      <c r="C8" s="435" t="str">
        <f ca="1">IF(ROW()-7&lt;=筆數,VLOOKUP(ROW()-7,日記表,10,FALSE),0)</f>
        <v>創立</v>
      </c>
      <c r="D8" s="435"/>
      <c r="E8" s="435"/>
      <c r="F8" s="88">
        <f ca="1">IF(ROW()-7&lt;=筆數,VLOOKUP(ROW()-7,日記表,11,FALSE),0)</f>
        <v>1500000</v>
      </c>
      <c r="G8" s="88">
        <f ca="1">IF(ROW()-7&lt;=筆數,VLOOKUP(ROW()-7,日記表,12,FALSE),0)</f>
        <v>0</v>
      </c>
      <c r="H8" s="164">
        <f ca="1">IF(A8=0,"",IF(DC="借",H7+F8-G8,H7+G8-F8))</f>
        <v>1500000</v>
      </c>
    </row>
    <row r="9" spans="1:10" x14ac:dyDescent="0.4">
      <c r="A9" s="87" t="str">
        <f t="shared" ref="A9:A72" ca="1" si="0">IF(ROW()-7&lt;=筆數,VLOOKUP(ROW()-7,日記表,3,FALSE),0)</f>
        <v>19002</v>
      </c>
      <c r="B9" s="99">
        <f t="shared" ref="B9:B72" ca="1" si="1">IF(ROW()-7&lt;=筆數,VLOOKUP(ROW()-7,日記表,4,FALSE),0)</f>
        <v>43647</v>
      </c>
      <c r="C9" s="435" t="str">
        <f t="shared" ref="C9:C72" ca="1" si="2">IF(ROW()-7&lt;=筆數,VLOOKUP(ROW()-7,日記表,10,FALSE),0)</f>
        <v>7月租金及押金</v>
      </c>
      <c r="D9" s="435"/>
      <c r="E9" s="435"/>
      <c r="F9" s="88">
        <f ca="1">IF(ROW()-7&lt;=筆數,VLOOKUP(ROW()-7,日記表,11,FALSE),0)</f>
        <v>0</v>
      </c>
      <c r="G9" s="88">
        <f ca="1">IF(ROW()-7&lt;=筆數,VLOOKUP(ROW()-7,日記表,12,FALSE),0)</f>
        <v>144045</v>
      </c>
      <c r="H9" s="164">
        <f ca="1">IF(A9=0,"",IF(DC="借",H8+F9-G9,H8+G9-F9))</f>
        <v>1355955</v>
      </c>
    </row>
    <row r="10" spans="1:10" x14ac:dyDescent="0.4">
      <c r="A10" s="87">
        <f t="shared" si="0"/>
        <v>0</v>
      </c>
      <c r="B10" s="99">
        <f t="shared" si="1"/>
        <v>0</v>
      </c>
      <c r="C10" s="435">
        <f t="shared" si="2"/>
        <v>0</v>
      </c>
      <c r="D10" s="435"/>
      <c r="E10" s="435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4" t="str">
        <f t="shared" ref="H10:H73" si="5">IF(A10=0,"",IF(DC="借",H9+F10-G10,H9+G10-F10))</f>
        <v/>
      </c>
    </row>
    <row r="11" spans="1:10" x14ac:dyDescent="0.4">
      <c r="A11" s="87">
        <f t="shared" si="0"/>
        <v>0</v>
      </c>
      <c r="B11" s="99">
        <f t="shared" si="1"/>
        <v>0</v>
      </c>
      <c r="C11" s="435">
        <f t="shared" si="2"/>
        <v>0</v>
      </c>
      <c r="D11" s="435"/>
      <c r="E11" s="435"/>
      <c r="F11" s="88">
        <f t="shared" si="3"/>
        <v>0</v>
      </c>
      <c r="G11" s="88">
        <f t="shared" si="4"/>
        <v>0</v>
      </c>
      <c r="H11" s="164" t="str">
        <f t="shared" si="5"/>
        <v/>
      </c>
    </row>
    <row r="12" spans="1:10" x14ac:dyDescent="0.4">
      <c r="A12" s="87">
        <f t="shared" si="0"/>
        <v>0</v>
      </c>
      <c r="B12" s="99">
        <f t="shared" si="1"/>
        <v>0</v>
      </c>
      <c r="C12" s="435">
        <f t="shared" si="2"/>
        <v>0</v>
      </c>
      <c r="D12" s="435"/>
      <c r="E12" s="435"/>
      <c r="F12" s="88">
        <f t="shared" si="3"/>
        <v>0</v>
      </c>
      <c r="G12" s="88">
        <f t="shared" si="4"/>
        <v>0</v>
      </c>
      <c r="H12" s="164" t="str">
        <f t="shared" si="5"/>
        <v/>
      </c>
    </row>
    <row r="13" spans="1:10" x14ac:dyDescent="0.4">
      <c r="A13" s="87">
        <f t="shared" si="0"/>
        <v>0</v>
      </c>
      <c r="B13" s="99">
        <f t="shared" si="1"/>
        <v>0</v>
      </c>
      <c r="C13" s="435">
        <f t="shared" si="2"/>
        <v>0</v>
      </c>
      <c r="D13" s="435"/>
      <c r="E13" s="435"/>
      <c r="F13" s="88">
        <f t="shared" si="3"/>
        <v>0</v>
      </c>
      <c r="G13" s="88">
        <f t="shared" si="4"/>
        <v>0</v>
      </c>
      <c r="H13" s="164" t="str">
        <f t="shared" si="5"/>
        <v/>
      </c>
    </row>
    <row r="14" spans="1:10" x14ac:dyDescent="0.4">
      <c r="A14" s="87">
        <f t="shared" si="0"/>
        <v>0</v>
      </c>
      <c r="B14" s="99">
        <f t="shared" si="1"/>
        <v>0</v>
      </c>
      <c r="C14" s="435">
        <f t="shared" si="2"/>
        <v>0</v>
      </c>
      <c r="D14" s="435"/>
      <c r="E14" s="435"/>
      <c r="F14" s="88">
        <f t="shared" si="3"/>
        <v>0</v>
      </c>
      <c r="G14" s="88">
        <f t="shared" si="4"/>
        <v>0</v>
      </c>
      <c r="H14" s="164" t="str">
        <f t="shared" si="5"/>
        <v/>
      </c>
    </row>
    <row r="15" spans="1:10" x14ac:dyDescent="0.4">
      <c r="A15" s="87">
        <f t="shared" si="0"/>
        <v>0</v>
      </c>
      <c r="B15" s="99">
        <f t="shared" si="1"/>
        <v>0</v>
      </c>
      <c r="C15" s="435">
        <f t="shared" si="2"/>
        <v>0</v>
      </c>
      <c r="D15" s="435"/>
      <c r="E15" s="435"/>
      <c r="F15" s="88">
        <f t="shared" si="3"/>
        <v>0</v>
      </c>
      <c r="G15" s="88">
        <f t="shared" si="4"/>
        <v>0</v>
      </c>
      <c r="H15" s="164" t="str">
        <f t="shared" si="5"/>
        <v/>
      </c>
    </row>
    <row r="16" spans="1:10" x14ac:dyDescent="0.4">
      <c r="A16" s="87">
        <f t="shared" si="0"/>
        <v>0</v>
      </c>
      <c r="B16" s="99">
        <f t="shared" si="1"/>
        <v>0</v>
      </c>
      <c r="C16" s="435">
        <f t="shared" si="2"/>
        <v>0</v>
      </c>
      <c r="D16" s="435"/>
      <c r="E16" s="435"/>
      <c r="F16" s="88">
        <f t="shared" si="3"/>
        <v>0</v>
      </c>
      <c r="G16" s="88">
        <f t="shared" si="4"/>
        <v>0</v>
      </c>
      <c r="H16" s="164" t="str">
        <f t="shared" si="5"/>
        <v/>
      </c>
    </row>
    <row r="17" spans="1:8" x14ac:dyDescent="0.4">
      <c r="A17" s="87">
        <f t="shared" si="0"/>
        <v>0</v>
      </c>
      <c r="B17" s="99">
        <f t="shared" si="1"/>
        <v>0</v>
      </c>
      <c r="C17" s="435">
        <f t="shared" si="2"/>
        <v>0</v>
      </c>
      <c r="D17" s="435"/>
      <c r="E17" s="435"/>
      <c r="F17" s="88">
        <f t="shared" si="3"/>
        <v>0</v>
      </c>
      <c r="G17" s="88">
        <f t="shared" si="4"/>
        <v>0</v>
      </c>
      <c r="H17" s="164" t="str">
        <f t="shared" si="5"/>
        <v/>
      </c>
    </row>
    <row r="18" spans="1:8" x14ac:dyDescent="0.4">
      <c r="A18" s="87">
        <f t="shared" si="0"/>
        <v>0</v>
      </c>
      <c r="B18" s="99">
        <f t="shared" si="1"/>
        <v>0</v>
      </c>
      <c r="C18" s="435">
        <f t="shared" si="2"/>
        <v>0</v>
      </c>
      <c r="D18" s="435"/>
      <c r="E18" s="435"/>
      <c r="F18" s="88">
        <f t="shared" si="3"/>
        <v>0</v>
      </c>
      <c r="G18" s="88">
        <f t="shared" si="4"/>
        <v>0</v>
      </c>
      <c r="H18" s="164" t="str">
        <f t="shared" si="5"/>
        <v/>
      </c>
    </row>
    <row r="19" spans="1:8" x14ac:dyDescent="0.4">
      <c r="A19" s="87">
        <f t="shared" si="0"/>
        <v>0</v>
      </c>
      <c r="B19" s="99">
        <f t="shared" si="1"/>
        <v>0</v>
      </c>
      <c r="C19" s="435">
        <f t="shared" si="2"/>
        <v>0</v>
      </c>
      <c r="D19" s="435"/>
      <c r="E19" s="435"/>
      <c r="F19" s="88">
        <f t="shared" si="3"/>
        <v>0</v>
      </c>
      <c r="G19" s="88">
        <f t="shared" si="4"/>
        <v>0</v>
      </c>
      <c r="H19" s="164" t="str">
        <f t="shared" si="5"/>
        <v/>
      </c>
    </row>
    <row r="20" spans="1:8" x14ac:dyDescent="0.4">
      <c r="A20" s="87">
        <f t="shared" si="0"/>
        <v>0</v>
      </c>
      <c r="B20" s="99">
        <f t="shared" si="1"/>
        <v>0</v>
      </c>
      <c r="C20" s="435">
        <f t="shared" si="2"/>
        <v>0</v>
      </c>
      <c r="D20" s="435"/>
      <c r="E20" s="435"/>
      <c r="F20" s="88">
        <f t="shared" si="3"/>
        <v>0</v>
      </c>
      <c r="G20" s="88">
        <f t="shared" si="4"/>
        <v>0</v>
      </c>
      <c r="H20" s="164" t="str">
        <f t="shared" si="5"/>
        <v/>
      </c>
    </row>
    <row r="21" spans="1:8" x14ac:dyDescent="0.4">
      <c r="A21" s="87">
        <f t="shared" si="0"/>
        <v>0</v>
      </c>
      <c r="B21" s="99">
        <f t="shared" si="1"/>
        <v>0</v>
      </c>
      <c r="C21" s="435">
        <f t="shared" si="2"/>
        <v>0</v>
      </c>
      <c r="D21" s="435"/>
      <c r="E21" s="435"/>
      <c r="F21" s="88">
        <f t="shared" si="3"/>
        <v>0</v>
      </c>
      <c r="G21" s="88">
        <f t="shared" si="4"/>
        <v>0</v>
      </c>
      <c r="H21" s="164" t="str">
        <f t="shared" si="5"/>
        <v/>
      </c>
    </row>
    <row r="22" spans="1:8" x14ac:dyDescent="0.4">
      <c r="A22" s="87">
        <f t="shared" si="0"/>
        <v>0</v>
      </c>
      <c r="B22" s="99">
        <f t="shared" si="1"/>
        <v>0</v>
      </c>
      <c r="C22" s="435">
        <f t="shared" si="2"/>
        <v>0</v>
      </c>
      <c r="D22" s="435"/>
      <c r="E22" s="435"/>
      <c r="F22" s="88">
        <f t="shared" si="3"/>
        <v>0</v>
      </c>
      <c r="G22" s="88">
        <f t="shared" si="4"/>
        <v>0</v>
      </c>
      <c r="H22" s="164" t="str">
        <f t="shared" si="5"/>
        <v/>
      </c>
    </row>
    <row r="23" spans="1:8" x14ac:dyDescent="0.4">
      <c r="A23" s="87">
        <f t="shared" si="0"/>
        <v>0</v>
      </c>
      <c r="B23" s="99">
        <f t="shared" si="1"/>
        <v>0</v>
      </c>
      <c r="C23" s="435">
        <f t="shared" si="2"/>
        <v>0</v>
      </c>
      <c r="D23" s="435"/>
      <c r="E23" s="435"/>
      <c r="F23" s="88">
        <f t="shared" si="3"/>
        <v>0</v>
      </c>
      <c r="G23" s="88">
        <f t="shared" si="4"/>
        <v>0</v>
      </c>
      <c r="H23" s="164" t="str">
        <f t="shared" si="5"/>
        <v/>
      </c>
    </row>
    <row r="24" spans="1:8" x14ac:dyDescent="0.4">
      <c r="A24" s="87">
        <f t="shared" si="0"/>
        <v>0</v>
      </c>
      <c r="B24" s="99">
        <f t="shared" si="1"/>
        <v>0</v>
      </c>
      <c r="C24" s="435">
        <f t="shared" si="2"/>
        <v>0</v>
      </c>
      <c r="D24" s="435"/>
      <c r="E24" s="435"/>
      <c r="F24" s="88">
        <f t="shared" si="3"/>
        <v>0</v>
      </c>
      <c r="G24" s="88">
        <f t="shared" si="4"/>
        <v>0</v>
      </c>
      <c r="H24" s="164" t="str">
        <f t="shared" si="5"/>
        <v/>
      </c>
    </row>
    <row r="25" spans="1:8" x14ac:dyDescent="0.4">
      <c r="A25" s="87">
        <f t="shared" si="0"/>
        <v>0</v>
      </c>
      <c r="B25" s="99">
        <f t="shared" si="1"/>
        <v>0</v>
      </c>
      <c r="C25" s="435">
        <f t="shared" si="2"/>
        <v>0</v>
      </c>
      <c r="D25" s="435"/>
      <c r="E25" s="435"/>
      <c r="F25" s="88">
        <f t="shared" si="3"/>
        <v>0</v>
      </c>
      <c r="G25" s="88">
        <f t="shared" si="4"/>
        <v>0</v>
      </c>
      <c r="H25" s="164" t="str">
        <f t="shared" si="5"/>
        <v/>
      </c>
    </row>
    <row r="26" spans="1:8" x14ac:dyDescent="0.4">
      <c r="A26" s="87">
        <f t="shared" si="0"/>
        <v>0</v>
      </c>
      <c r="B26" s="99">
        <f t="shared" si="1"/>
        <v>0</v>
      </c>
      <c r="C26" s="435">
        <f t="shared" si="2"/>
        <v>0</v>
      </c>
      <c r="D26" s="435"/>
      <c r="E26" s="435"/>
      <c r="F26" s="88">
        <f t="shared" si="3"/>
        <v>0</v>
      </c>
      <c r="G26" s="88">
        <f t="shared" si="4"/>
        <v>0</v>
      </c>
      <c r="H26" s="164" t="str">
        <f t="shared" si="5"/>
        <v/>
      </c>
    </row>
    <row r="27" spans="1:8" x14ac:dyDescent="0.4">
      <c r="A27" s="87">
        <f t="shared" si="0"/>
        <v>0</v>
      </c>
      <c r="B27" s="99">
        <f t="shared" si="1"/>
        <v>0</v>
      </c>
      <c r="C27" s="435">
        <f t="shared" si="2"/>
        <v>0</v>
      </c>
      <c r="D27" s="435"/>
      <c r="E27" s="435"/>
      <c r="F27" s="88">
        <f t="shared" si="3"/>
        <v>0</v>
      </c>
      <c r="G27" s="88">
        <f t="shared" si="4"/>
        <v>0</v>
      </c>
      <c r="H27" s="164" t="str">
        <f t="shared" si="5"/>
        <v/>
      </c>
    </row>
    <row r="28" spans="1:8" x14ac:dyDescent="0.4">
      <c r="A28" s="87">
        <f t="shared" si="0"/>
        <v>0</v>
      </c>
      <c r="B28" s="99">
        <f t="shared" si="1"/>
        <v>0</v>
      </c>
      <c r="C28" s="435">
        <f t="shared" si="2"/>
        <v>0</v>
      </c>
      <c r="D28" s="435"/>
      <c r="E28" s="435"/>
      <c r="F28" s="88">
        <f t="shared" si="3"/>
        <v>0</v>
      </c>
      <c r="G28" s="88">
        <f t="shared" si="4"/>
        <v>0</v>
      </c>
      <c r="H28" s="164" t="str">
        <f t="shared" si="5"/>
        <v/>
      </c>
    </row>
    <row r="29" spans="1:8" x14ac:dyDescent="0.4">
      <c r="A29" s="87">
        <f t="shared" si="0"/>
        <v>0</v>
      </c>
      <c r="B29" s="99">
        <f t="shared" si="1"/>
        <v>0</v>
      </c>
      <c r="C29" s="435">
        <f t="shared" si="2"/>
        <v>0</v>
      </c>
      <c r="D29" s="435"/>
      <c r="E29" s="435"/>
      <c r="F29" s="88">
        <f t="shared" si="3"/>
        <v>0</v>
      </c>
      <c r="G29" s="88">
        <f t="shared" si="4"/>
        <v>0</v>
      </c>
      <c r="H29" s="164" t="str">
        <f t="shared" si="5"/>
        <v/>
      </c>
    </row>
    <row r="30" spans="1:8" x14ac:dyDescent="0.4">
      <c r="A30" s="87">
        <f t="shared" si="0"/>
        <v>0</v>
      </c>
      <c r="B30" s="99">
        <f t="shared" si="1"/>
        <v>0</v>
      </c>
      <c r="C30" s="435">
        <f t="shared" si="2"/>
        <v>0</v>
      </c>
      <c r="D30" s="435"/>
      <c r="E30" s="435"/>
      <c r="F30" s="88">
        <f t="shared" si="3"/>
        <v>0</v>
      </c>
      <c r="G30" s="88">
        <f t="shared" si="4"/>
        <v>0</v>
      </c>
      <c r="H30" s="164" t="str">
        <f t="shared" si="5"/>
        <v/>
      </c>
    </row>
    <row r="31" spans="1:8" x14ac:dyDescent="0.4">
      <c r="A31" s="87">
        <f t="shared" si="0"/>
        <v>0</v>
      </c>
      <c r="B31" s="99">
        <f t="shared" si="1"/>
        <v>0</v>
      </c>
      <c r="C31" s="435">
        <f t="shared" si="2"/>
        <v>0</v>
      </c>
      <c r="D31" s="435"/>
      <c r="E31" s="435"/>
      <c r="F31" s="88">
        <f t="shared" si="3"/>
        <v>0</v>
      </c>
      <c r="G31" s="88">
        <f t="shared" si="4"/>
        <v>0</v>
      </c>
      <c r="H31" s="164" t="str">
        <f t="shared" si="5"/>
        <v/>
      </c>
    </row>
    <row r="32" spans="1:8" x14ac:dyDescent="0.4">
      <c r="A32" s="87">
        <f t="shared" si="0"/>
        <v>0</v>
      </c>
      <c r="B32" s="99">
        <f t="shared" si="1"/>
        <v>0</v>
      </c>
      <c r="C32" s="435">
        <f t="shared" si="2"/>
        <v>0</v>
      </c>
      <c r="D32" s="435"/>
      <c r="E32" s="435"/>
      <c r="F32" s="88">
        <f t="shared" si="3"/>
        <v>0</v>
      </c>
      <c r="G32" s="88">
        <f t="shared" si="4"/>
        <v>0</v>
      </c>
      <c r="H32" s="164" t="str">
        <f t="shared" si="5"/>
        <v/>
      </c>
    </row>
    <row r="33" spans="1:8" x14ac:dyDescent="0.4">
      <c r="A33" s="87">
        <f t="shared" si="0"/>
        <v>0</v>
      </c>
      <c r="B33" s="99">
        <f t="shared" si="1"/>
        <v>0</v>
      </c>
      <c r="C33" s="435">
        <f t="shared" si="2"/>
        <v>0</v>
      </c>
      <c r="D33" s="435"/>
      <c r="E33" s="435"/>
      <c r="F33" s="88">
        <f t="shared" si="3"/>
        <v>0</v>
      </c>
      <c r="G33" s="88">
        <f t="shared" si="4"/>
        <v>0</v>
      </c>
      <c r="H33" s="164" t="str">
        <f t="shared" si="5"/>
        <v/>
      </c>
    </row>
    <row r="34" spans="1:8" x14ac:dyDescent="0.4">
      <c r="A34" s="87">
        <f t="shared" si="0"/>
        <v>0</v>
      </c>
      <c r="B34" s="99">
        <f t="shared" si="1"/>
        <v>0</v>
      </c>
      <c r="C34" s="435">
        <f t="shared" si="2"/>
        <v>0</v>
      </c>
      <c r="D34" s="435"/>
      <c r="E34" s="435"/>
      <c r="F34" s="88">
        <f t="shared" si="3"/>
        <v>0</v>
      </c>
      <c r="G34" s="88">
        <f t="shared" si="4"/>
        <v>0</v>
      </c>
      <c r="H34" s="164" t="str">
        <f t="shared" si="5"/>
        <v/>
      </c>
    </row>
    <row r="35" spans="1:8" x14ac:dyDescent="0.4">
      <c r="A35" s="87">
        <f t="shared" si="0"/>
        <v>0</v>
      </c>
      <c r="B35" s="99">
        <f t="shared" si="1"/>
        <v>0</v>
      </c>
      <c r="C35" s="435">
        <f t="shared" si="2"/>
        <v>0</v>
      </c>
      <c r="D35" s="435"/>
      <c r="E35" s="435"/>
      <c r="F35" s="88">
        <f t="shared" si="3"/>
        <v>0</v>
      </c>
      <c r="G35" s="88">
        <f t="shared" si="4"/>
        <v>0</v>
      </c>
      <c r="H35" s="164" t="str">
        <f t="shared" si="5"/>
        <v/>
      </c>
    </row>
    <row r="36" spans="1:8" x14ac:dyDescent="0.4">
      <c r="A36" s="87">
        <f t="shared" si="0"/>
        <v>0</v>
      </c>
      <c r="B36" s="99">
        <f t="shared" si="1"/>
        <v>0</v>
      </c>
      <c r="C36" s="435">
        <f t="shared" si="2"/>
        <v>0</v>
      </c>
      <c r="D36" s="435"/>
      <c r="E36" s="435"/>
      <c r="F36" s="88">
        <f t="shared" si="3"/>
        <v>0</v>
      </c>
      <c r="G36" s="88">
        <f t="shared" si="4"/>
        <v>0</v>
      </c>
      <c r="H36" s="164" t="str">
        <f t="shared" si="5"/>
        <v/>
      </c>
    </row>
    <row r="37" spans="1:8" x14ac:dyDescent="0.4">
      <c r="A37" s="87">
        <f t="shared" si="0"/>
        <v>0</v>
      </c>
      <c r="B37" s="99">
        <f t="shared" si="1"/>
        <v>0</v>
      </c>
      <c r="C37" s="435">
        <f t="shared" si="2"/>
        <v>0</v>
      </c>
      <c r="D37" s="435"/>
      <c r="E37" s="435"/>
      <c r="F37" s="88">
        <f t="shared" si="3"/>
        <v>0</v>
      </c>
      <c r="G37" s="88">
        <f t="shared" si="4"/>
        <v>0</v>
      </c>
      <c r="H37" s="164" t="str">
        <f t="shared" si="5"/>
        <v/>
      </c>
    </row>
    <row r="38" spans="1:8" x14ac:dyDescent="0.4">
      <c r="A38" s="87">
        <f t="shared" si="0"/>
        <v>0</v>
      </c>
      <c r="B38" s="99">
        <f t="shared" si="1"/>
        <v>0</v>
      </c>
      <c r="C38" s="435">
        <f t="shared" si="2"/>
        <v>0</v>
      </c>
      <c r="D38" s="435"/>
      <c r="E38" s="435"/>
      <c r="F38" s="88">
        <f t="shared" si="3"/>
        <v>0</v>
      </c>
      <c r="G38" s="88">
        <f t="shared" si="4"/>
        <v>0</v>
      </c>
      <c r="H38" s="164" t="str">
        <f t="shared" si="5"/>
        <v/>
      </c>
    </row>
    <row r="39" spans="1:8" x14ac:dyDescent="0.4">
      <c r="A39" s="87">
        <f t="shared" si="0"/>
        <v>0</v>
      </c>
      <c r="B39" s="99">
        <f t="shared" si="1"/>
        <v>0</v>
      </c>
      <c r="C39" s="435">
        <f t="shared" si="2"/>
        <v>0</v>
      </c>
      <c r="D39" s="435"/>
      <c r="E39" s="435"/>
      <c r="F39" s="88">
        <f t="shared" si="3"/>
        <v>0</v>
      </c>
      <c r="G39" s="88">
        <f t="shared" si="4"/>
        <v>0</v>
      </c>
      <c r="H39" s="164" t="str">
        <f t="shared" si="5"/>
        <v/>
      </c>
    </row>
    <row r="40" spans="1:8" x14ac:dyDescent="0.4">
      <c r="A40" s="87">
        <f t="shared" si="0"/>
        <v>0</v>
      </c>
      <c r="B40" s="99">
        <f t="shared" si="1"/>
        <v>0</v>
      </c>
      <c r="C40" s="435">
        <f t="shared" si="2"/>
        <v>0</v>
      </c>
      <c r="D40" s="435"/>
      <c r="E40" s="435"/>
      <c r="F40" s="88">
        <f t="shared" si="3"/>
        <v>0</v>
      </c>
      <c r="G40" s="88">
        <f t="shared" si="4"/>
        <v>0</v>
      </c>
      <c r="H40" s="164" t="str">
        <f t="shared" si="5"/>
        <v/>
      </c>
    </row>
    <row r="41" spans="1:8" x14ac:dyDescent="0.4">
      <c r="A41" s="87">
        <f t="shared" si="0"/>
        <v>0</v>
      </c>
      <c r="B41" s="99">
        <f t="shared" si="1"/>
        <v>0</v>
      </c>
      <c r="C41" s="435">
        <f t="shared" si="2"/>
        <v>0</v>
      </c>
      <c r="D41" s="435"/>
      <c r="E41" s="435"/>
      <c r="F41" s="88">
        <f t="shared" si="3"/>
        <v>0</v>
      </c>
      <c r="G41" s="88">
        <f t="shared" si="4"/>
        <v>0</v>
      </c>
      <c r="H41" s="164" t="str">
        <f t="shared" si="5"/>
        <v/>
      </c>
    </row>
    <row r="42" spans="1:8" x14ac:dyDescent="0.4">
      <c r="A42" s="87">
        <f t="shared" si="0"/>
        <v>0</v>
      </c>
      <c r="B42" s="99">
        <f t="shared" si="1"/>
        <v>0</v>
      </c>
      <c r="C42" s="435">
        <f t="shared" si="2"/>
        <v>0</v>
      </c>
      <c r="D42" s="435"/>
      <c r="E42" s="435"/>
      <c r="F42" s="88">
        <f t="shared" si="3"/>
        <v>0</v>
      </c>
      <c r="G42" s="88">
        <f t="shared" si="4"/>
        <v>0</v>
      </c>
      <c r="H42" s="164" t="str">
        <f t="shared" si="5"/>
        <v/>
      </c>
    </row>
    <row r="43" spans="1:8" x14ac:dyDescent="0.4">
      <c r="A43" s="87">
        <f t="shared" si="0"/>
        <v>0</v>
      </c>
      <c r="B43" s="99">
        <f t="shared" si="1"/>
        <v>0</v>
      </c>
      <c r="C43" s="435">
        <f t="shared" si="2"/>
        <v>0</v>
      </c>
      <c r="D43" s="435"/>
      <c r="E43" s="435"/>
      <c r="F43" s="88">
        <f t="shared" si="3"/>
        <v>0</v>
      </c>
      <c r="G43" s="88">
        <f t="shared" si="4"/>
        <v>0</v>
      </c>
      <c r="H43" s="164" t="str">
        <f t="shared" si="5"/>
        <v/>
      </c>
    </row>
    <row r="44" spans="1:8" x14ac:dyDescent="0.4">
      <c r="A44" s="87">
        <f t="shared" si="0"/>
        <v>0</v>
      </c>
      <c r="B44" s="99">
        <f t="shared" si="1"/>
        <v>0</v>
      </c>
      <c r="C44" s="435">
        <f t="shared" si="2"/>
        <v>0</v>
      </c>
      <c r="D44" s="435"/>
      <c r="E44" s="435"/>
      <c r="F44" s="88">
        <f t="shared" si="3"/>
        <v>0</v>
      </c>
      <c r="G44" s="88">
        <f t="shared" si="4"/>
        <v>0</v>
      </c>
      <c r="H44" s="164" t="str">
        <f t="shared" si="5"/>
        <v/>
      </c>
    </row>
    <row r="45" spans="1:8" x14ac:dyDescent="0.4">
      <c r="A45" s="87">
        <f t="shared" si="0"/>
        <v>0</v>
      </c>
      <c r="B45" s="99">
        <f t="shared" si="1"/>
        <v>0</v>
      </c>
      <c r="C45" s="435">
        <f t="shared" si="2"/>
        <v>0</v>
      </c>
      <c r="D45" s="435"/>
      <c r="E45" s="435"/>
      <c r="F45" s="88">
        <f t="shared" si="3"/>
        <v>0</v>
      </c>
      <c r="G45" s="88">
        <f t="shared" si="4"/>
        <v>0</v>
      </c>
      <c r="H45" s="164" t="str">
        <f t="shared" si="5"/>
        <v/>
      </c>
    </row>
    <row r="46" spans="1:8" x14ac:dyDescent="0.4">
      <c r="A46" s="87">
        <f t="shared" si="0"/>
        <v>0</v>
      </c>
      <c r="B46" s="99">
        <f t="shared" si="1"/>
        <v>0</v>
      </c>
      <c r="C46" s="435">
        <f t="shared" si="2"/>
        <v>0</v>
      </c>
      <c r="D46" s="435"/>
      <c r="E46" s="435"/>
      <c r="F46" s="88">
        <f t="shared" si="3"/>
        <v>0</v>
      </c>
      <c r="G46" s="88">
        <f t="shared" si="4"/>
        <v>0</v>
      </c>
      <c r="H46" s="164" t="str">
        <f t="shared" si="5"/>
        <v/>
      </c>
    </row>
    <row r="47" spans="1:8" x14ac:dyDescent="0.4">
      <c r="A47" s="87">
        <f t="shared" si="0"/>
        <v>0</v>
      </c>
      <c r="B47" s="99">
        <f t="shared" si="1"/>
        <v>0</v>
      </c>
      <c r="C47" s="435">
        <f t="shared" si="2"/>
        <v>0</v>
      </c>
      <c r="D47" s="435"/>
      <c r="E47" s="435"/>
      <c r="F47" s="88">
        <f t="shared" si="3"/>
        <v>0</v>
      </c>
      <c r="G47" s="88">
        <f t="shared" si="4"/>
        <v>0</v>
      </c>
      <c r="H47" s="164" t="str">
        <f t="shared" si="5"/>
        <v/>
      </c>
    </row>
    <row r="48" spans="1:8" x14ac:dyDescent="0.4">
      <c r="A48" s="87">
        <f t="shared" si="0"/>
        <v>0</v>
      </c>
      <c r="B48" s="99">
        <f t="shared" si="1"/>
        <v>0</v>
      </c>
      <c r="C48" s="435">
        <f t="shared" si="2"/>
        <v>0</v>
      </c>
      <c r="D48" s="435"/>
      <c r="E48" s="435"/>
      <c r="F48" s="88">
        <f t="shared" si="3"/>
        <v>0</v>
      </c>
      <c r="G48" s="88">
        <f t="shared" si="4"/>
        <v>0</v>
      </c>
      <c r="H48" s="164" t="str">
        <f t="shared" si="5"/>
        <v/>
      </c>
    </row>
    <row r="49" spans="1:8" x14ac:dyDescent="0.4">
      <c r="A49" s="87">
        <f t="shared" si="0"/>
        <v>0</v>
      </c>
      <c r="B49" s="99">
        <f t="shared" si="1"/>
        <v>0</v>
      </c>
      <c r="C49" s="435">
        <f t="shared" si="2"/>
        <v>0</v>
      </c>
      <c r="D49" s="435"/>
      <c r="E49" s="435"/>
      <c r="F49" s="88">
        <f t="shared" si="3"/>
        <v>0</v>
      </c>
      <c r="G49" s="88">
        <f t="shared" si="4"/>
        <v>0</v>
      </c>
      <c r="H49" s="164" t="str">
        <f t="shared" si="5"/>
        <v/>
      </c>
    </row>
    <row r="50" spans="1:8" x14ac:dyDescent="0.4">
      <c r="A50" s="87">
        <f t="shared" si="0"/>
        <v>0</v>
      </c>
      <c r="B50" s="99">
        <f t="shared" si="1"/>
        <v>0</v>
      </c>
      <c r="C50" s="435">
        <f t="shared" si="2"/>
        <v>0</v>
      </c>
      <c r="D50" s="435"/>
      <c r="E50" s="435"/>
      <c r="F50" s="88">
        <f t="shared" si="3"/>
        <v>0</v>
      </c>
      <c r="G50" s="88">
        <f t="shared" si="4"/>
        <v>0</v>
      </c>
      <c r="H50" s="164" t="str">
        <f t="shared" si="5"/>
        <v/>
      </c>
    </row>
    <row r="51" spans="1:8" x14ac:dyDescent="0.4">
      <c r="A51" s="87">
        <f t="shared" si="0"/>
        <v>0</v>
      </c>
      <c r="B51" s="99">
        <f t="shared" si="1"/>
        <v>0</v>
      </c>
      <c r="C51" s="435">
        <f t="shared" si="2"/>
        <v>0</v>
      </c>
      <c r="D51" s="435"/>
      <c r="E51" s="435"/>
      <c r="F51" s="88">
        <f t="shared" si="3"/>
        <v>0</v>
      </c>
      <c r="G51" s="88">
        <f t="shared" si="4"/>
        <v>0</v>
      </c>
      <c r="H51" s="164" t="str">
        <f t="shared" si="5"/>
        <v/>
      </c>
    </row>
    <row r="52" spans="1:8" x14ac:dyDescent="0.4">
      <c r="A52" s="87">
        <f t="shared" si="0"/>
        <v>0</v>
      </c>
      <c r="B52" s="99">
        <f t="shared" si="1"/>
        <v>0</v>
      </c>
      <c r="C52" s="435">
        <f t="shared" si="2"/>
        <v>0</v>
      </c>
      <c r="D52" s="435"/>
      <c r="E52" s="435"/>
      <c r="F52" s="88">
        <f t="shared" si="3"/>
        <v>0</v>
      </c>
      <c r="G52" s="88">
        <f t="shared" si="4"/>
        <v>0</v>
      </c>
      <c r="H52" s="164" t="str">
        <f t="shared" si="5"/>
        <v/>
      </c>
    </row>
    <row r="53" spans="1:8" x14ac:dyDescent="0.4">
      <c r="A53" s="87">
        <f t="shared" si="0"/>
        <v>0</v>
      </c>
      <c r="B53" s="99">
        <f t="shared" si="1"/>
        <v>0</v>
      </c>
      <c r="C53" s="435">
        <f t="shared" si="2"/>
        <v>0</v>
      </c>
      <c r="D53" s="435"/>
      <c r="E53" s="435"/>
      <c r="F53" s="88">
        <f t="shared" si="3"/>
        <v>0</v>
      </c>
      <c r="G53" s="88">
        <f t="shared" si="4"/>
        <v>0</v>
      </c>
      <c r="H53" s="164" t="str">
        <f t="shared" si="5"/>
        <v/>
      </c>
    </row>
    <row r="54" spans="1:8" x14ac:dyDescent="0.4">
      <c r="A54" s="87">
        <f t="shared" si="0"/>
        <v>0</v>
      </c>
      <c r="B54" s="99">
        <f t="shared" si="1"/>
        <v>0</v>
      </c>
      <c r="C54" s="435">
        <f t="shared" si="2"/>
        <v>0</v>
      </c>
      <c r="D54" s="435"/>
      <c r="E54" s="435"/>
      <c r="F54" s="88">
        <f t="shared" si="3"/>
        <v>0</v>
      </c>
      <c r="G54" s="88">
        <f t="shared" si="4"/>
        <v>0</v>
      </c>
      <c r="H54" s="164" t="str">
        <f t="shared" si="5"/>
        <v/>
      </c>
    </row>
    <row r="55" spans="1:8" x14ac:dyDescent="0.4">
      <c r="A55" s="87">
        <f t="shared" si="0"/>
        <v>0</v>
      </c>
      <c r="B55" s="99">
        <f t="shared" si="1"/>
        <v>0</v>
      </c>
      <c r="C55" s="435">
        <f t="shared" si="2"/>
        <v>0</v>
      </c>
      <c r="D55" s="435"/>
      <c r="E55" s="435"/>
      <c r="F55" s="88">
        <f t="shared" si="3"/>
        <v>0</v>
      </c>
      <c r="G55" s="88">
        <f t="shared" si="4"/>
        <v>0</v>
      </c>
      <c r="H55" s="164" t="str">
        <f t="shared" si="5"/>
        <v/>
      </c>
    </row>
    <row r="56" spans="1:8" x14ac:dyDescent="0.4">
      <c r="A56" s="87">
        <f t="shared" si="0"/>
        <v>0</v>
      </c>
      <c r="B56" s="99">
        <f t="shared" si="1"/>
        <v>0</v>
      </c>
      <c r="C56" s="435">
        <f t="shared" si="2"/>
        <v>0</v>
      </c>
      <c r="D56" s="435"/>
      <c r="E56" s="435"/>
      <c r="F56" s="88">
        <f t="shared" si="3"/>
        <v>0</v>
      </c>
      <c r="G56" s="88">
        <f t="shared" si="4"/>
        <v>0</v>
      </c>
      <c r="H56" s="164" t="str">
        <f t="shared" si="5"/>
        <v/>
      </c>
    </row>
    <row r="57" spans="1:8" x14ac:dyDescent="0.4">
      <c r="A57" s="87">
        <f t="shared" si="0"/>
        <v>0</v>
      </c>
      <c r="B57" s="99">
        <f t="shared" si="1"/>
        <v>0</v>
      </c>
      <c r="C57" s="435">
        <f t="shared" si="2"/>
        <v>0</v>
      </c>
      <c r="D57" s="435"/>
      <c r="E57" s="435"/>
      <c r="F57" s="88">
        <f t="shared" si="3"/>
        <v>0</v>
      </c>
      <c r="G57" s="88">
        <f t="shared" si="4"/>
        <v>0</v>
      </c>
      <c r="H57" s="164" t="str">
        <f t="shared" si="5"/>
        <v/>
      </c>
    </row>
    <row r="58" spans="1:8" x14ac:dyDescent="0.4">
      <c r="A58" s="87">
        <f t="shared" si="0"/>
        <v>0</v>
      </c>
      <c r="B58" s="99">
        <f t="shared" si="1"/>
        <v>0</v>
      </c>
      <c r="C58" s="435">
        <f t="shared" si="2"/>
        <v>0</v>
      </c>
      <c r="D58" s="435"/>
      <c r="E58" s="435"/>
      <c r="F58" s="88">
        <f t="shared" si="3"/>
        <v>0</v>
      </c>
      <c r="G58" s="88">
        <f t="shared" si="4"/>
        <v>0</v>
      </c>
      <c r="H58" s="164" t="str">
        <f t="shared" si="5"/>
        <v/>
      </c>
    </row>
    <row r="59" spans="1:8" x14ac:dyDescent="0.4">
      <c r="A59" s="87">
        <f t="shared" si="0"/>
        <v>0</v>
      </c>
      <c r="B59" s="99">
        <f t="shared" si="1"/>
        <v>0</v>
      </c>
      <c r="C59" s="435">
        <f t="shared" si="2"/>
        <v>0</v>
      </c>
      <c r="D59" s="435"/>
      <c r="E59" s="435"/>
      <c r="F59" s="88">
        <f t="shared" si="3"/>
        <v>0</v>
      </c>
      <c r="G59" s="88">
        <f t="shared" si="4"/>
        <v>0</v>
      </c>
      <c r="H59" s="164" t="str">
        <f t="shared" si="5"/>
        <v/>
      </c>
    </row>
    <row r="60" spans="1:8" x14ac:dyDescent="0.4">
      <c r="A60" s="87">
        <f t="shared" si="0"/>
        <v>0</v>
      </c>
      <c r="B60" s="99">
        <f t="shared" si="1"/>
        <v>0</v>
      </c>
      <c r="C60" s="435">
        <f t="shared" si="2"/>
        <v>0</v>
      </c>
      <c r="D60" s="435"/>
      <c r="E60" s="435"/>
      <c r="F60" s="88">
        <f t="shared" si="3"/>
        <v>0</v>
      </c>
      <c r="G60" s="88">
        <f t="shared" si="4"/>
        <v>0</v>
      </c>
      <c r="H60" s="164" t="str">
        <f t="shared" si="5"/>
        <v/>
      </c>
    </row>
    <row r="61" spans="1:8" x14ac:dyDescent="0.4">
      <c r="A61" s="87">
        <f t="shared" si="0"/>
        <v>0</v>
      </c>
      <c r="B61" s="99">
        <f t="shared" si="1"/>
        <v>0</v>
      </c>
      <c r="C61" s="435">
        <f t="shared" si="2"/>
        <v>0</v>
      </c>
      <c r="D61" s="435"/>
      <c r="E61" s="435"/>
      <c r="F61" s="88">
        <f t="shared" si="3"/>
        <v>0</v>
      </c>
      <c r="G61" s="88">
        <f t="shared" si="4"/>
        <v>0</v>
      </c>
      <c r="H61" s="164" t="str">
        <f t="shared" si="5"/>
        <v/>
      </c>
    </row>
    <row r="62" spans="1:8" x14ac:dyDescent="0.4">
      <c r="A62" s="87">
        <f t="shared" si="0"/>
        <v>0</v>
      </c>
      <c r="B62" s="99">
        <f t="shared" si="1"/>
        <v>0</v>
      </c>
      <c r="C62" s="435">
        <f t="shared" si="2"/>
        <v>0</v>
      </c>
      <c r="D62" s="435"/>
      <c r="E62" s="435"/>
      <c r="F62" s="88">
        <f t="shared" si="3"/>
        <v>0</v>
      </c>
      <c r="G62" s="88">
        <f t="shared" si="4"/>
        <v>0</v>
      </c>
      <c r="H62" s="164" t="str">
        <f t="shared" si="5"/>
        <v/>
      </c>
    </row>
    <row r="63" spans="1:8" x14ac:dyDescent="0.4">
      <c r="A63" s="87">
        <f t="shared" si="0"/>
        <v>0</v>
      </c>
      <c r="B63" s="99">
        <f t="shared" si="1"/>
        <v>0</v>
      </c>
      <c r="C63" s="435">
        <f t="shared" si="2"/>
        <v>0</v>
      </c>
      <c r="D63" s="435"/>
      <c r="E63" s="435"/>
      <c r="F63" s="88">
        <f t="shared" si="3"/>
        <v>0</v>
      </c>
      <c r="G63" s="88">
        <f t="shared" si="4"/>
        <v>0</v>
      </c>
      <c r="H63" s="164" t="str">
        <f t="shared" si="5"/>
        <v/>
      </c>
    </row>
    <row r="64" spans="1:8" x14ac:dyDescent="0.4">
      <c r="A64" s="87">
        <f t="shared" si="0"/>
        <v>0</v>
      </c>
      <c r="B64" s="99">
        <f t="shared" si="1"/>
        <v>0</v>
      </c>
      <c r="C64" s="435">
        <f t="shared" si="2"/>
        <v>0</v>
      </c>
      <c r="D64" s="435"/>
      <c r="E64" s="435"/>
      <c r="F64" s="88">
        <f t="shared" si="3"/>
        <v>0</v>
      </c>
      <c r="G64" s="88">
        <f t="shared" si="4"/>
        <v>0</v>
      </c>
      <c r="H64" s="164" t="str">
        <f t="shared" si="5"/>
        <v/>
      </c>
    </row>
    <row r="65" spans="1:8" x14ac:dyDescent="0.4">
      <c r="A65" s="87">
        <f t="shared" si="0"/>
        <v>0</v>
      </c>
      <c r="B65" s="99">
        <f t="shared" si="1"/>
        <v>0</v>
      </c>
      <c r="C65" s="435">
        <f t="shared" si="2"/>
        <v>0</v>
      </c>
      <c r="D65" s="435"/>
      <c r="E65" s="435"/>
      <c r="F65" s="88">
        <f t="shared" si="3"/>
        <v>0</v>
      </c>
      <c r="G65" s="88">
        <f t="shared" si="4"/>
        <v>0</v>
      </c>
      <c r="H65" s="164" t="str">
        <f t="shared" si="5"/>
        <v/>
      </c>
    </row>
    <row r="66" spans="1:8" x14ac:dyDescent="0.4">
      <c r="A66" s="87">
        <f t="shared" si="0"/>
        <v>0</v>
      </c>
      <c r="B66" s="99">
        <f t="shared" si="1"/>
        <v>0</v>
      </c>
      <c r="C66" s="435">
        <f t="shared" si="2"/>
        <v>0</v>
      </c>
      <c r="D66" s="435"/>
      <c r="E66" s="435"/>
      <c r="F66" s="88">
        <f t="shared" si="3"/>
        <v>0</v>
      </c>
      <c r="G66" s="88">
        <f t="shared" si="4"/>
        <v>0</v>
      </c>
      <c r="H66" s="164" t="str">
        <f t="shared" si="5"/>
        <v/>
      </c>
    </row>
    <row r="67" spans="1:8" x14ac:dyDescent="0.4">
      <c r="A67" s="87">
        <f t="shared" si="0"/>
        <v>0</v>
      </c>
      <c r="B67" s="99">
        <f t="shared" si="1"/>
        <v>0</v>
      </c>
      <c r="C67" s="435">
        <f t="shared" si="2"/>
        <v>0</v>
      </c>
      <c r="D67" s="435"/>
      <c r="E67" s="435"/>
      <c r="F67" s="88">
        <f t="shared" si="3"/>
        <v>0</v>
      </c>
      <c r="G67" s="88">
        <f t="shared" si="4"/>
        <v>0</v>
      </c>
      <c r="H67" s="164" t="str">
        <f t="shared" si="5"/>
        <v/>
      </c>
    </row>
    <row r="68" spans="1:8" x14ac:dyDescent="0.4">
      <c r="A68" s="87">
        <f t="shared" si="0"/>
        <v>0</v>
      </c>
      <c r="B68" s="99">
        <f t="shared" si="1"/>
        <v>0</v>
      </c>
      <c r="C68" s="435">
        <f t="shared" si="2"/>
        <v>0</v>
      </c>
      <c r="D68" s="435"/>
      <c r="E68" s="435"/>
      <c r="F68" s="88">
        <f t="shared" si="3"/>
        <v>0</v>
      </c>
      <c r="G68" s="88">
        <f t="shared" si="4"/>
        <v>0</v>
      </c>
      <c r="H68" s="164" t="str">
        <f t="shared" si="5"/>
        <v/>
      </c>
    </row>
    <row r="69" spans="1:8" x14ac:dyDescent="0.4">
      <c r="A69" s="87">
        <f t="shared" si="0"/>
        <v>0</v>
      </c>
      <c r="B69" s="99">
        <f t="shared" si="1"/>
        <v>0</v>
      </c>
      <c r="C69" s="435">
        <f t="shared" si="2"/>
        <v>0</v>
      </c>
      <c r="D69" s="435"/>
      <c r="E69" s="435"/>
      <c r="F69" s="88">
        <f t="shared" si="3"/>
        <v>0</v>
      </c>
      <c r="G69" s="88">
        <f t="shared" si="4"/>
        <v>0</v>
      </c>
      <c r="H69" s="164" t="str">
        <f t="shared" si="5"/>
        <v/>
      </c>
    </row>
    <row r="70" spans="1:8" x14ac:dyDescent="0.4">
      <c r="A70" s="87">
        <f t="shared" si="0"/>
        <v>0</v>
      </c>
      <c r="B70" s="99">
        <f t="shared" si="1"/>
        <v>0</v>
      </c>
      <c r="C70" s="435">
        <f t="shared" si="2"/>
        <v>0</v>
      </c>
      <c r="D70" s="435"/>
      <c r="E70" s="435"/>
      <c r="F70" s="88">
        <f t="shared" si="3"/>
        <v>0</v>
      </c>
      <c r="G70" s="88">
        <f t="shared" si="4"/>
        <v>0</v>
      </c>
      <c r="H70" s="164" t="str">
        <f t="shared" si="5"/>
        <v/>
      </c>
    </row>
    <row r="71" spans="1:8" x14ac:dyDescent="0.4">
      <c r="A71" s="87">
        <f t="shared" si="0"/>
        <v>0</v>
      </c>
      <c r="B71" s="99">
        <f t="shared" si="1"/>
        <v>0</v>
      </c>
      <c r="C71" s="435">
        <f t="shared" si="2"/>
        <v>0</v>
      </c>
      <c r="D71" s="435"/>
      <c r="E71" s="435"/>
      <c r="F71" s="88">
        <f t="shared" si="3"/>
        <v>0</v>
      </c>
      <c r="G71" s="88">
        <f t="shared" si="4"/>
        <v>0</v>
      </c>
      <c r="H71" s="164" t="str">
        <f t="shared" si="5"/>
        <v/>
      </c>
    </row>
    <row r="72" spans="1:8" x14ac:dyDescent="0.4">
      <c r="A72" s="87">
        <f t="shared" si="0"/>
        <v>0</v>
      </c>
      <c r="B72" s="99">
        <f t="shared" si="1"/>
        <v>0</v>
      </c>
      <c r="C72" s="435">
        <f t="shared" si="2"/>
        <v>0</v>
      </c>
      <c r="D72" s="435"/>
      <c r="E72" s="435"/>
      <c r="F72" s="88">
        <f t="shared" si="3"/>
        <v>0</v>
      </c>
      <c r="G72" s="88">
        <f t="shared" si="4"/>
        <v>0</v>
      </c>
      <c r="H72" s="164" t="str">
        <f t="shared" si="5"/>
        <v/>
      </c>
    </row>
    <row r="73" spans="1:8" x14ac:dyDescent="0.4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435">
        <f t="shared" ref="C73:C136" si="8">IF(ROW()-7&lt;=筆數,VLOOKUP(ROW()-7,日記表,10,FALSE),0)</f>
        <v>0</v>
      </c>
      <c r="D73" s="435"/>
      <c r="E73" s="435"/>
      <c r="F73" s="88">
        <f t="shared" si="3"/>
        <v>0</v>
      </c>
      <c r="G73" s="88">
        <f t="shared" si="4"/>
        <v>0</v>
      </c>
      <c r="H73" s="164" t="str">
        <f t="shared" si="5"/>
        <v/>
      </c>
    </row>
    <row r="74" spans="1:8" x14ac:dyDescent="0.4">
      <c r="A74" s="87">
        <f t="shared" si="6"/>
        <v>0</v>
      </c>
      <c r="B74" s="99">
        <f t="shared" si="7"/>
        <v>0</v>
      </c>
      <c r="C74" s="435">
        <f t="shared" si="8"/>
        <v>0</v>
      </c>
      <c r="D74" s="435"/>
      <c r="E74" s="435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4" t="str">
        <f t="shared" ref="H74:H137" si="11">IF(A74=0,"",IF(DC="借",H73+F74-G74,H73+G74-F74))</f>
        <v/>
      </c>
    </row>
    <row r="75" spans="1:8" x14ac:dyDescent="0.4">
      <c r="A75" s="87">
        <f t="shared" si="6"/>
        <v>0</v>
      </c>
      <c r="B75" s="99">
        <f t="shared" si="7"/>
        <v>0</v>
      </c>
      <c r="C75" s="435">
        <f t="shared" si="8"/>
        <v>0</v>
      </c>
      <c r="D75" s="435"/>
      <c r="E75" s="435"/>
      <c r="F75" s="88">
        <f t="shared" si="9"/>
        <v>0</v>
      </c>
      <c r="G75" s="88">
        <f t="shared" si="10"/>
        <v>0</v>
      </c>
      <c r="H75" s="164" t="str">
        <f t="shared" si="11"/>
        <v/>
      </c>
    </row>
    <row r="76" spans="1:8" x14ac:dyDescent="0.4">
      <c r="A76" s="87">
        <f t="shared" si="6"/>
        <v>0</v>
      </c>
      <c r="B76" s="99">
        <f t="shared" si="7"/>
        <v>0</v>
      </c>
      <c r="C76" s="435">
        <f t="shared" si="8"/>
        <v>0</v>
      </c>
      <c r="D76" s="435"/>
      <c r="E76" s="435"/>
      <c r="F76" s="88">
        <f t="shared" si="9"/>
        <v>0</v>
      </c>
      <c r="G76" s="88">
        <f t="shared" si="10"/>
        <v>0</v>
      </c>
      <c r="H76" s="164" t="str">
        <f t="shared" si="11"/>
        <v/>
      </c>
    </row>
    <row r="77" spans="1:8" x14ac:dyDescent="0.4">
      <c r="A77" s="87">
        <f t="shared" si="6"/>
        <v>0</v>
      </c>
      <c r="B77" s="99">
        <f t="shared" si="7"/>
        <v>0</v>
      </c>
      <c r="C77" s="435">
        <f t="shared" si="8"/>
        <v>0</v>
      </c>
      <c r="D77" s="435"/>
      <c r="E77" s="435"/>
      <c r="F77" s="88">
        <f t="shared" si="9"/>
        <v>0</v>
      </c>
      <c r="G77" s="88">
        <f t="shared" si="10"/>
        <v>0</v>
      </c>
      <c r="H77" s="164" t="str">
        <f t="shared" si="11"/>
        <v/>
      </c>
    </row>
    <row r="78" spans="1:8" x14ac:dyDescent="0.4">
      <c r="A78" s="87">
        <f t="shared" si="6"/>
        <v>0</v>
      </c>
      <c r="B78" s="99">
        <f t="shared" si="7"/>
        <v>0</v>
      </c>
      <c r="C78" s="435">
        <f t="shared" si="8"/>
        <v>0</v>
      </c>
      <c r="D78" s="435"/>
      <c r="E78" s="435"/>
      <c r="F78" s="88">
        <f t="shared" si="9"/>
        <v>0</v>
      </c>
      <c r="G78" s="88">
        <f t="shared" si="10"/>
        <v>0</v>
      </c>
      <c r="H78" s="164" t="str">
        <f t="shared" si="11"/>
        <v/>
      </c>
    </row>
    <row r="79" spans="1:8" x14ac:dyDescent="0.4">
      <c r="A79" s="87">
        <f t="shared" si="6"/>
        <v>0</v>
      </c>
      <c r="B79" s="99">
        <f t="shared" si="7"/>
        <v>0</v>
      </c>
      <c r="C79" s="435">
        <f t="shared" si="8"/>
        <v>0</v>
      </c>
      <c r="D79" s="435"/>
      <c r="E79" s="435"/>
      <c r="F79" s="88">
        <f t="shared" si="9"/>
        <v>0</v>
      </c>
      <c r="G79" s="88">
        <f t="shared" si="10"/>
        <v>0</v>
      </c>
      <c r="H79" s="164" t="str">
        <f t="shared" si="11"/>
        <v/>
      </c>
    </row>
    <row r="80" spans="1:8" x14ac:dyDescent="0.4">
      <c r="A80" s="87">
        <f t="shared" si="6"/>
        <v>0</v>
      </c>
      <c r="B80" s="99">
        <f t="shared" si="7"/>
        <v>0</v>
      </c>
      <c r="C80" s="435">
        <f t="shared" si="8"/>
        <v>0</v>
      </c>
      <c r="D80" s="435"/>
      <c r="E80" s="435"/>
      <c r="F80" s="88">
        <f t="shared" si="9"/>
        <v>0</v>
      </c>
      <c r="G80" s="88">
        <f t="shared" si="10"/>
        <v>0</v>
      </c>
      <c r="H80" s="164" t="str">
        <f t="shared" si="11"/>
        <v/>
      </c>
    </row>
    <row r="81" spans="1:8" x14ac:dyDescent="0.4">
      <c r="A81" s="87">
        <f t="shared" si="6"/>
        <v>0</v>
      </c>
      <c r="B81" s="99">
        <f t="shared" si="7"/>
        <v>0</v>
      </c>
      <c r="C81" s="435">
        <f t="shared" si="8"/>
        <v>0</v>
      </c>
      <c r="D81" s="435"/>
      <c r="E81" s="435"/>
      <c r="F81" s="88">
        <f t="shared" si="9"/>
        <v>0</v>
      </c>
      <c r="G81" s="88">
        <f t="shared" si="10"/>
        <v>0</v>
      </c>
      <c r="H81" s="164" t="str">
        <f t="shared" si="11"/>
        <v/>
      </c>
    </row>
    <row r="82" spans="1:8" x14ac:dyDescent="0.4">
      <c r="A82" s="87">
        <f t="shared" si="6"/>
        <v>0</v>
      </c>
      <c r="B82" s="99">
        <f t="shared" si="7"/>
        <v>0</v>
      </c>
      <c r="C82" s="435">
        <f t="shared" si="8"/>
        <v>0</v>
      </c>
      <c r="D82" s="435"/>
      <c r="E82" s="435"/>
      <c r="F82" s="88">
        <f t="shared" si="9"/>
        <v>0</v>
      </c>
      <c r="G82" s="88">
        <f t="shared" si="10"/>
        <v>0</v>
      </c>
      <c r="H82" s="164" t="str">
        <f t="shared" si="11"/>
        <v/>
      </c>
    </row>
    <row r="83" spans="1:8" x14ac:dyDescent="0.4">
      <c r="A83" s="87">
        <f t="shared" si="6"/>
        <v>0</v>
      </c>
      <c r="B83" s="99">
        <f t="shared" si="7"/>
        <v>0</v>
      </c>
      <c r="C83" s="435">
        <f t="shared" si="8"/>
        <v>0</v>
      </c>
      <c r="D83" s="435"/>
      <c r="E83" s="435"/>
      <c r="F83" s="88">
        <f t="shared" si="9"/>
        <v>0</v>
      </c>
      <c r="G83" s="88">
        <f t="shared" si="10"/>
        <v>0</v>
      </c>
      <c r="H83" s="164" t="str">
        <f t="shared" si="11"/>
        <v/>
      </c>
    </row>
    <row r="84" spans="1:8" x14ac:dyDescent="0.4">
      <c r="A84" s="87">
        <f t="shared" si="6"/>
        <v>0</v>
      </c>
      <c r="B84" s="99">
        <f t="shared" si="7"/>
        <v>0</v>
      </c>
      <c r="C84" s="435">
        <f t="shared" si="8"/>
        <v>0</v>
      </c>
      <c r="D84" s="435"/>
      <c r="E84" s="435"/>
      <c r="F84" s="88">
        <f t="shared" si="9"/>
        <v>0</v>
      </c>
      <c r="G84" s="88">
        <f t="shared" si="10"/>
        <v>0</v>
      </c>
      <c r="H84" s="164" t="str">
        <f t="shared" si="11"/>
        <v/>
      </c>
    </row>
    <row r="85" spans="1:8" x14ac:dyDescent="0.4">
      <c r="A85" s="87">
        <f t="shared" si="6"/>
        <v>0</v>
      </c>
      <c r="B85" s="99">
        <f t="shared" si="7"/>
        <v>0</v>
      </c>
      <c r="C85" s="435">
        <f t="shared" si="8"/>
        <v>0</v>
      </c>
      <c r="D85" s="435"/>
      <c r="E85" s="435"/>
      <c r="F85" s="88">
        <f t="shared" si="9"/>
        <v>0</v>
      </c>
      <c r="G85" s="88">
        <f t="shared" si="10"/>
        <v>0</v>
      </c>
      <c r="H85" s="164" t="str">
        <f t="shared" si="11"/>
        <v/>
      </c>
    </row>
    <row r="86" spans="1:8" x14ac:dyDescent="0.4">
      <c r="A86" s="87">
        <f t="shared" si="6"/>
        <v>0</v>
      </c>
      <c r="B86" s="99">
        <f t="shared" si="7"/>
        <v>0</v>
      </c>
      <c r="C86" s="435">
        <f t="shared" si="8"/>
        <v>0</v>
      </c>
      <c r="D86" s="435"/>
      <c r="E86" s="435"/>
      <c r="F86" s="88">
        <f t="shared" si="9"/>
        <v>0</v>
      </c>
      <c r="G86" s="88">
        <f t="shared" si="10"/>
        <v>0</v>
      </c>
      <c r="H86" s="164" t="str">
        <f t="shared" si="11"/>
        <v/>
      </c>
    </row>
    <row r="87" spans="1:8" x14ac:dyDescent="0.4">
      <c r="A87" s="87">
        <f t="shared" si="6"/>
        <v>0</v>
      </c>
      <c r="B87" s="99">
        <f t="shared" si="7"/>
        <v>0</v>
      </c>
      <c r="C87" s="435">
        <f t="shared" si="8"/>
        <v>0</v>
      </c>
      <c r="D87" s="435"/>
      <c r="E87" s="435"/>
      <c r="F87" s="88">
        <f t="shared" si="9"/>
        <v>0</v>
      </c>
      <c r="G87" s="88">
        <f t="shared" si="10"/>
        <v>0</v>
      </c>
      <c r="H87" s="164" t="str">
        <f t="shared" si="11"/>
        <v/>
      </c>
    </row>
    <row r="88" spans="1:8" x14ac:dyDescent="0.4">
      <c r="A88" s="87">
        <f t="shared" si="6"/>
        <v>0</v>
      </c>
      <c r="B88" s="99">
        <f t="shared" si="7"/>
        <v>0</v>
      </c>
      <c r="C88" s="435">
        <f t="shared" si="8"/>
        <v>0</v>
      </c>
      <c r="D88" s="435"/>
      <c r="E88" s="435"/>
      <c r="F88" s="88">
        <f t="shared" si="9"/>
        <v>0</v>
      </c>
      <c r="G88" s="88">
        <f t="shared" si="10"/>
        <v>0</v>
      </c>
      <c r="H88" s="164" t="str">
        <f t="shared" si="11"/>
        <v/>
      </c>
    </row>
    <row r="89" spans="1:8" x14ac:dyDescent="0.4">
      <c r="A89" s="87">
        <f t="shared" si="6"/>
        <v>0</v>
      </c>
      <c r="B89" s="99">
        <f t="shared" si="7"/>
        <v>0</v>
      </c>
      <c r="C89" s="435">
        <f t="shared" si="8"/>
        <v>0</v>
      </c>
      <c r="D89" s="435"/>
      <c r="E89" s="435"/>
      <c r="F89" s="88">
        <f t="shared" si="9"/>
        <v>0</v>
      </c>
      <c r="G89" s="88">
        <f t="shared" si="10"/>
        <v>0</v>
      </c>
      <c r="H89" s="164" t="str">
        <f t="shared" si="11"/>
        <v/>
      </c>
    </row>
    <row r="90" spans="1:8" x14ac:dyDescent="0.4">
      <c r="A90" s="87">
        <f t="shared" si="6"/>
        <v>0</v>
      </c>
      <c r="B90" s="99">
        <f t="shared" si="7"/>
        <v>0</v>
      </c>
      <c r="C90" s="435">
        <f t="shared" si="8"/>
        <v>0</v>
      </c>
      <c r="D90" s="435"/>
      <c r="E90" s="435"/>
      <c r="F90" s="88">
        <f t="shared" si="9"/>
        <v>0</v>
      </c>
      <c r="G90" s="88">
        <f t="shared" si="10"/>
        <v>0</v>
      </c>
      <c r="H90" s="164" t="str">
        <f t="shared" si="11"/>
        <v/>
      </c>
    </row>
    <row r="91" spans="1:8" x14ac:dyDescent="0.4">
      <c r="A91" s="87">
        <f t="shared" si="6"/>
        <v>0</v>
      </c>
      <c r="B91" s="99">
        <f t="shared" si="7"/>
        <v>0</v>
      </c>
      <c r="C91" s="435">
        <f t="shared" si="8"/>
        <v>0</v>
      </c>
      <c r="D91" s="435"/>
      <c r="E91" s="435"/>
      <c r="F91" s="88">
        <f t="shared" si="9"/>
        <v>0</v>
      </c>
      <c r="G91" s="88">
        <f t="shared" si="10"/>
        <v>0</v>
      </c>
      <c r="H91" s="164" t="str">
        <f t="shared" si="11"/>
        <v/>
      </c>
    </row>
    <row r="92" spans="1:8" x14ac:dyDescent="0.4">
      <c r="A92" s="87">
        <f t="shared" si="6"/>
        <v>0</v>
      </c>
      <c r="B92" s="99">
        <f t="shared" si="7"/>
        <v>0</v>
      </c>
      <c r="C92" s="435">
        <f t="shared" si="8"/>
        <v>0</v>
      </c>
      <c r="D92" s="435"/>
      <c r="E92" s="435"/>
      <c r="F92" s="88">
        <f t="shared" si="9"/>
        <v>0</v>
      </c>
      <c r="G92" s="88">
        <f t="shared" si="10"/>
        <v>0</v>
      </c>
      <c r="H92" s="164" t="str">
        <f t="shared" si="11"/>
        <v/>
      </c>
    </row>
    <row r="93" spans="1:8" x14ac:dyDescent="0.4">
      <c r="A93" s="87">
        <f t="shared" si="6"/>
        <v>0</v>
      </c>
      <c r="B93" s="99">
        <f t="shared" si="7"/>
        <v>0</v>
      </c>
      <c r="C93" s="435">
        <f t="shared" si="8"/>
        <v>0</v>
      </c>
      <c r="D93" s="435"/>
      <c r="E93" s="435"/>
      <c r="F93" s="88">
        <f t="shared" si="9"/>
        <v>0</v>
      </c>
      <c r="G93" s="88">
        <f t="shared" si="10"/>
        <v>0</v>
      </c>
      <c r="H93" s="164" t="str">
        <f t="shared" si="11"/>
        <v/>
      </c>
    </row>
    <row r="94" spans="1:8" x14ac:dyDescent="0.4">
      <c r="A94" s="87">
        <f t="shared" si="6"/>
        <v>0</v>
      </c>
      <c r="B94" s="99">
        <f t="shared" si="7"/>
        <v>0</v>
      </c>
      <c r="C94" s="435">
        <f t="shared" si="8"/>
        <v>0</v>
      </c>
      <c r="D94" s="435"/>
      <c r="E94" s="435"/>
      <c r="F94" s="88">
        <f t="shared" si="9"/>
        <v>0</v>
      </c>
      <c r="G94" s="88">
        <f t="shared" si="10"/>
        <v>0</v>
      </c>
      <c r="H94" s="164" t="str">
        <f t="shared" si="11"/>
        <v/>
      </c>
    </row>
    <row r="95" spans="1:8" x14ac:dyDescent="0.4">
      <c r="A95" s="87">
        <f t="shared" si="6"/>
        <v>0</v>
      </c>
      <c r="B95" s="99">
        <f t="shared" si="7"/>
        <v>0</v>
      </c>
      <c r="C95" s="435">
        <f t="shared" si="8"/>
        <v>0</v>
      </c>
      <c r="D95" s="435"/>
      <c r="E95" s="435"/>
      <c r="F95" s="88">
        <f t="shared" si="9"/>
        <v>0</v>
      </c>
      <c r="G95" s="88">
        <f t="shared" si="10"/>
        <v>0</v>
      </c>
      <c r="H95" s="164" t="str">
        <f t="shared" si="11"/>
        <v/>
      </c>
    </row>
    <row r="96" spans="1:8" x14ac:dyDescent="0.4">
      <c r="A96" s="87">
        <f t="shared" si="6"/>
        <v>0</v>
      </c>
      <c r="B96" s="99">
        <f t="shared" si="7"/>
        <v>0</v>
      </c>
      <c r="C96" s="435">
        <f t="shared" si="8"/>
        <v>0</v>
      </c>
      <c r="D96" s="435"/>
      <c r="E96" s="435"/>
      <c r="F96" s="88">
        <f t="shared" si="9"/>
        <v>0</v>
      </c>
      <c r="G96" s="88">
        <f t="shared" si="10"/>
        <v>0</v>
      </c>
      <c r="H96" s="164" t="str">
        <f t="shared" si="11"/>
        <v/>
      </c>
    </row>
    <row r="97" spans="1:8" x14ac:dyDescent="0.4">
      <c r="A97" s="87">
        <f t="shared" si="6"/>
        <v>0</v>
      </c>
      <c r="B97" s="99">
        <f t="shared" si="7"/>
        <v>0</v>
      </c>
      <c r="C97" s="435">
        <f t="shared" si="8"/>
        <v>0</v>
      </c>
      <c r="D97" s="435"/>
      <c r="E97" s="435"/>
      <c r="F97" s="88">
        <f t="shared" si="9"/>
        <v>0</v>
      </c>
      <c r="G97" s="88">
        <f t="shared" si="10"/>
        <v>0</v>
      </c>
      <c r="H97" s="164" t="str">
        <f t="shared" si="11"/>
        <v/>
      </c>
    </row>
    <row r="98" spans="1:8" x14ac:dyDescent="0.4">
      <c r="A98" s="87">
        <f t="shared" si="6"/>
        <v>0</v>
      </c>
      <c r="B98" s="99">
        <f t="shared" si="7"/>
        <v>0</v>
      </c>
      <c r="C98" s="435">
        <f t="shared" si="8"/>
        <v>0</v>
      </c>
      <c r="D98" s="435"/>
      <c r="E98" s="435"/>
      <c r="F98" s="88">
        <f t="shared" si="9"/>
        <v>0</v>
      </c>
      <c r="G98" s="88">
        <f t="shared" si="10"/>
        <v>0</v>
      </c>
      <c r="H98" s="164" t="str">
        <f t="shared" si="11"/>
        <v/>
      </c>
    </row>
    <row r="99" spans="1:8" x14ac:dyDescent="0.4">
      <c r="A99" s="87">
        <f t="shared" si="6"/>
        <v>0</v>
      </c>
      <c r="B99" s="99">
        <f t="shared" si="7"/>
        <v>0</v>
      </c>
      <c r="C99" s="435">
        <f t="shared" si="8"/>
        <v>0</v>
      </c>
      <c r="D99" s="435"/>
      <c r="E99" s="435"/>
      <c r="F99" s="88">
        <f t="shared" si="9"/>
        <v>0</v>
      </c>
      <c r="G99" s="88">
        <f t="shared" si="10"/>
        <v>0</v>
      </c>
      <c r="H99" s="164" t="str">
        <f t="shared" si="11"/>
        <v/>
      </c>
    </row>
    <row r="100" spans="1:8" x14ac:dyDescent="0.4">
      <c r="A100" s="87">
        <f t="shared" si="6"/>
        <v>0</v>
      </c>
      <c r="B100" s="99">
        <f t="shared" si="7"/>
        <v>0</v>
      </c>
      <c r="C100" s="435">
        <f t="shared" si="8"/>
        <v>0</v>
      </c>
      <c r="D100" s="435"/>
      <c r="E100" s="435"/>
      <c r="F100" s="88">
        <f t="shared" si="9"/>
        <v>0</v>
      </c>
      <c r="G100" s="88">
        <f t="shared" si="10"/>
        <v>0</v>
      </c>
      <c r="H100" s="164" t="str">
        <f t="shared" si="11"/>
        <v/>
      </c>
    </row>
    <row r="101" spans="1:8" x14ac:dyDescent="0.4">
      <c r="A101" s="87">
        <f t="shared" si="6"/>
        <v>0</v>
      </c>
      <c r="B101" s="99">
        <f t="shared" si="7"/>
        <v>0</v>
      </c>
      <c r="C101" s="435">
        <f t="shared" si="8"/>
        <v>0</v>
      </c>
      <c r="D101" s="435"/>
      <c r="E101" s="435"/>
      <c r="F101" s="88">
        <f t="shared" si="9"/>
        <v>0</v>
      </c>
      <c r="G101" s="88">
        <f t="shared" si="10"/>
        <v>0</v>
      </c>
      <c r="H101" s="164" t="str">
        <f t="shared" si="11"/>
        <v/>
      </c>
    </row>
    <row r="102" spans="1:8" x14ac:dyDescent="0.4">
      <c r="A102" s="87">
        <f t="shared" si="6"/>
        <v>0</v>
      </c>
      <c r="B102" s="99">
        <f t="shared" si="7"/>
        <v>0</v>
      </c>
      <c r="C102" s="435">
        <f t="shared" si="8"/>
        <v>0</v>
      </c>
      <c r="D102" s="435"/>
      <c r="E102" s="435"/>
      <c r="F102" s="88">
        <f t="shared" si="9"/>
        <v>0</v>
      </c>
      <c r="G102" s="88">
        <f t="shared" si="10"/>
        <v>0</v>
      </c>
      <c r="H102" s="164" t="str">
        <f t="shared" si="11"/>
        <v/>
      </c>
    </row>
    <row r="103" spans="1:8" x14ac:dyDescent="0.4">
      <c r="A103" s="87">
        <f t="shared" si="6"/>
        <v>0</v>
      </c>
      <c r="B103" s="99">
        <f t="shared" si="7"/>
        <v>0</v>
      </c>
      <c r="C103" s="435">
        <f t="shared" si="8"/>
        <v>0</v>
      </c>
      <c r="D103" s="435"/>
      <c r="E103" s="435"/>
      <c r="F103" s="88">
        <f t="shared" si="9"/>
        <v>0</v>
      </c>
      <c r="G103" s="88">
        <f t="shared" si="10"/>
        <v>0</v>
      </c>
      <c r="H103" s="164" t="str">
        <f t="shared" si="11"/>
        <v/>
      </c>
    </row>
    <row r="104" spans="1:8" x14ac:dyDescent="0.4">
      <c r="A104" s="87">
        <f t="shared" si="6"/>
        <v>0</v>
      </c>
      <c r="B104" s="99">
        <f t="shared" si="7"/>
        <v>0</v>
      </c>
      <c r="C104" s="435">
        <f t="shared" si="8"/>
        <v>0</v>
      </c>
      <c r="D104" s="435"/>
      <c r="E104" s="435"/>
      <c r="F104" s="88">
        <f t="shared" si="9"/>
        <v>0</v>
      </c>
      <c r="G104" s="88">
        <f t="shared" si="10"/>
        <v>0</v>
      </c>
      <c r="H104" s="164" t="str">
        <f t="shared" si="11"/>
        <v/>
      </c>
    </row>
    <row r="105" spans="1:8" x14ac:dyDescent="0.4">
      <c r="A105" s="87">
        <f t="shared" si="6"/>
        <v>0</v>
      </c>
      <c r="B105" s="99">
        <f t="shared" si="7"/>
        <v>0</v>
      </c>
      <c r="C105" s="435">
        <f t="shared" si="8"/>
        <v>0</v>
      </c>
      <c r="D105" s="435"/>
      <c r="E105" s="435"/>
      <c r="F105" s="88">
        <f t="shared" si="9"/>
        <v>0</v>
      </c>
      <c r="G105" s="88">
        <f t="shared" si="10"/>
        <v>0</v>
      </c>
      <c r="H105" s="164" t="str">
        <f t="shared" si="11"/>
        <v/>
      </c>
    </row>
    <row r="106" spans="1:8" x14ac:dyDescent="0.4">
      <c r="A106" s="87">
        <f t="shared" si="6"/>
        <v>0</v>
      </c>
      <c r="B106" s="99">
        <f t="shared" si="7"/>
        <v>0</v>
      </c>
      <c r="C106" s="435">
        <f t="shared" si="8"/>
        <v>0</v>
      </c>
      <c r="D106" s="435"/>
      <c r="E106" s="435"/>
      <c r="F106" s="88">
        <f t="shared" si="9"/>
        <v>0</v>
      </c>
      <c r="G106" s="88">
        <f t="shared" si="10"/>
        <v>0</v>
      </c>
      <c r="H106" s="164" t="str">
        <f t="shared" si="11"/>
        <v/>
      </c>
    </row>
    <row r="107" spans="1:8" x14ac:dyDescent="0.4">
      <c r="A107" s="87">
        <f t="shared" si="6"/>
        <v>0</v>
      </c>
      <c r="B107" s="99">
        <f t="shared" si="7"/>
        <v>0</v>
      </c>
      <c r="C107" s="435">
        <f t="shared" si="8"/>
        <v>0</v>
      </c>
      <c r="D107" s="435"/>
      <c r="E107" s="435"/>
      <c r="F107" s="88">
        <f t="shared" si="9"/>
        <v>0</v>
      </c>
      <c r="G107" s="88">
        <f t="shared" si="10"/>
        <v>0</v>
      </c>
      <c r="H107" s="164" t="str">
        <f t="shared" si="11"/>
        <v/>
      </c>
    </row>
    <row r="108" spans="1:8" x14ac:dyDescent="0.4">
      <c r="A108" s="87">
        <f t="shared" si="6"/>
        <v>0</v>
      </c>
      <c r="B108" s="99">
        <f t="shared" si="7"/>
        <v>0</v>
      </c>
      <c r="C108" s="435">
        <f t="shared" si="8"/>
        <v>0</v>
      </c>
      <c r="D108" s="435"/>
      <c r="E108" s="435"/>
      <c r="F108" s="88">
        <f t="shared" si="9"/>
        <v>0</v>
      </c>
      <c r="G108" s="88">
        <f t="shared" si="10"/>
        <v>0</v>
      </c>
      <c r="H108" s="164" t="str">
        <f t="shared" si="11"/>
        <v/>
      </c>
    </row>
    <row r="109" spans="1:8" x14ac:dyDescent="0.4">
      <c r="A109" s="87">
        <f t="shared" si="6"/>
        <v>0</v>
      </c>
      <c r="B109" s="99">
        <f t="shared" si="7"/>
        <v>0</v>
      </c>
      <c r="C109" s="435">
        <f t="shared" si="8"/>
        <v>0</v>
      </c>
      <c r="D109" s="435"/>
      <c r="E109" s="435"/>
      <c r="F109" s="88">
        <f t="shared" si="9"/>
        <v>0</v>
      </c>
      <c r="G109" s="88">
        <f t="shared" si="10"/>
        <v>0</v>
      </c>
      <c r="H109" s="164" t="str">
        <f t="shared" si="11"/>
        <v/>
      </c>
    </row>
    <row r="110" spans="1:8" x14ac:dyDescent="0.4">
      <c r="A110" s="87">
        <f t="shared" si="6"/>
        <v>0</v>
      </c>
      <c r="B110" s="99">
        <f t="shared" si="7"/>
        <v>0</v>
      </c>
      <c r="C110" s="435">
        <f t="shared" si="8"/>
        <v>0</v>
      </c>
      <c r="D110" s="435"/>
      <c r="E110" s="435"/>
      <c r="F110" s="88">
        <f t="shared" si="9"/>
        <v>0</v>
      </c>
      <c r="G110" s="88">
        <f t="shared" si="10"/>
        <v>0</v>
      </c>
      <c r="H110" s="164" t="str">
        <f t="shared" si="11"/>
        <v/>
      </c>
    </row>
    <row r="111" spans="1:8" x14ac:dyDescent="0.4">
      <c r="A111" s="87">
        <f t="shared" si="6"/>
        <v>0</v>
      </c>
      <c r="B111" s="99">
        <f t="shared" si="7"/>
        <v>0</v>
      </c>
      <c r="C111" s="435">
        <f t="shared" si="8"/>
        <v>0</v>
      </c>
      <c r="D111" s="435"/>
      <c r="E111" s="435"/>
      <c r="F111" s="88">
        <f t="shared" si="9"/>
        <v>0</v>
      </c>
      <c r="G111" s="88">
        <f t="shared" si="10"/>
        <v>0</v>
      </c>
      <c r="H111" s="164" t="str">
        <f t="shared" si="11"/>
        <v/>
      </c>
    </row>
    <row r="112" spans="1:8" x14ac:dyDescent="0.4">
      <c r="A112" s="87">
        <f t="shared" si="6"/>
        <v>0</v>
      </c>
      <c r="B112" s="99">
        <f t="shared" si="7"/>
        <v>0</v>
      </c>
      <c r="C112" s="435">
        <f t="shared" si="8"/>
        <v>0</v>
      </c>
      <c r="D112" s="435"/>
      <c r="E112" s="435"/>
      <c r="F112" s="88">
        <f t="shared" si="9"/>
        <v>0</v>
      </c>
      <c r="G112" s="88">
        <f t="shared" si="10"/>
        <v>0</v>
      </c>
      <c r="H112" s="164" t="str">
        <f t="shared" si="11"/>
        <v/>
      </c>
    </row>
    <row r="113" spans="1:8" x14ac:dyDescent="0.4">
      <c r="A113" s="87">
        <f t="shared" si="6"/>
        <v>0</v>
      </c>
      <c r="B113" s="99">
        <f t="shared" si="7"/>
        <v>0</v>
      </c>
      <c r="C113" s="435">
        <f t="shared" si="8"/>
        <v>0</v>
      </c>
      <c r="D113" s="435"/>
      <c r="E113" s="435"/>
      <c r="F113" s="88">
        <f t="shared" si="9"/>
        <v>0</v>
      </c>
      <c r="G113" s="88">
        <f t="shared" si="10"/>
        <v>0</v>
      </c>
      <c r="H113" s="164" t="str">
        <f t="shared" si="11"/>
        <v/>
      </c>
    </row>
    <row r="114" spans="1:8" x14ac:dyDescent="0.4">
      <c r="A114" s="87">
        <f t="shared" si="6"/>
        <v>0</v>
      </c>
      <c r="B114" s="99">
        <f t="shared" si="7"/>
        <v>0</v>
      </c>
      <c r="C114" s="435">
        <f t="shared" si="8"/>
        <v>0</v>
      </c>
      <c r="D114" s="435"/>
      <c r="E114" s="435"/>
      <c r="F114" s="88">
        <f t="shared" si="9"/>
        <v>0</v>
      </c>
      <c r="G114" s="88">
        <f t="shared" si="10"/>
        <v>0</v>
      </c>
      <c r="H114" s="164" t="str">
        <f t="shared" si="11"/>
        <v/>
      </c>
    </row>
    <row r="115" spans="1:8" x14ac:dyDescent="0.4">
      <c r="A115" s="87">
        <f t="shared" si="6"/>
        <v>0</v>
      </c>
      <c r="B115" s="99">
        <f t="shared" si="7"/>
        <v>0</v>
      </c>
      <c r="C115" s="435">
        <f t="shared" si="8"/>
        <v>0</v>
      </c>
      <c r="D115" s="435"/>
      <c r="E115" s="435"/>
      <c r="F115" s="88">
        <f t="shared" si="9"/>
        <v>0</v>
      </c>
      <c r="G115" s="88">
        <f t="shared" si="10"/>
        <v>0</v>
      </c>
      <c r="H115" s="164" t="str">
        <f t="shared" si="11"/>
        <v/>
      </c>
    </row>
    <row r="116" spans="1:8" x14ac:dyDescent="0.4">
      <c r="A116" s="87">
        <f t="shared" si="6"/>
        <v>0</v>
      </c>
      <c r="B116" s="99">
        <f t="shared" si="7"/>
        <v>0</v>
      </c>
      <c r="C116" s="435">
        <f t="shared" si="8"/>
        <v>0</v>
      </c>
      <c r="D116" s="435"/>
      <c r="E116" s="435"/>
      <c r="F116" s="88">
        <f t="shared" si="9"/>
        <v>0</v>
      </c>
      <c r="G116" s="88">
        <f t="shared" si="10"/>
        <v>0</v>
      </c>
      <c r="H116" s="164" t="str">
        <f t="shared" si="11"/>
        <v/>
      </c>
    </row>
    <row r="117" spans="1:8" x14ac:dyDescent="0.4">
      <c r="A117" s="87">
        <f t="shared" si="6"/>
        <v>0</v>
      </c>
      <c r="B117" s="99">
        <f t="shared" si="7"/>
        <v>0</v>
      </c>
      <c r="C117" s="435">
        <f t="shared" si="8"/>
        <v>0</v>
      </c>
      <c r="D117" s="435"/>
      <c r="E117" s="435"/>
      <c r="F117" s="88">
        <f t="shared" si="9"/>
        <v>0</v>
      </c>
      <c r="G117" s="88">
        <f t="shared" si="10"/>
        <v>0</v>
      </c>
      <c r="H117" s="164" t="str">
        <f t="shared" si="11"/>
        <v/>
      </c>
    </row>
    <row r="118" spans="1:8" x14ac:dyDescent="0.4">
      <c r="A118" s="87">
        <f t="shared" si="6"/>
        <v>0</v>
      </c>
      <c r="B118" s="99">
        <f t="shared" si="7"/>
        <v>0</v>
      </c>
      <c r="C118" s="435">
        <f t="shared" si="8"/>
        <v>0</v>
      </c>
      <c r="D118" s="435"/>
      <c r="E118" s="435"/>
      <c r="F118" s="88">
        <f t="shared" si="9"/>
        <v>0</v>
      </c>
      <c r="G118" s="88">
        <f t="shared" si="10"/>
        <v>0</v>
      </c>
      <c r="H118" s="164" t="str">
        <f t="shared" si="11"/>
        <v/>
      </c>
    </row>
    <row r="119" spans="1:8" x14ac:dyDescent="0.4">
      <c r="A119" s="87">
        <f t="shared" si="6"/>
        <v>0</v>
      </c>
      <c r="B119" s="99">
        <f t="shared" si="7"/>
        <v>0</v>
      </c>
      <c r="C119" s="435">
        <f t="shared" si="8"/>
        <v>0</v>
      </c>
      <c r="D119" s="435"/>
      <c r="E119" s="435"/>
      <c r="F119" s="88">
        <f t="shared" si="9"/>
        <v>0</v>
      </c>
      <c r="G119" s="88">
        <f t="shared" si="10"/>
        <v>0</v>
      </c>
      <c r="H119" s="164" t="str">
        <f t="shared" si="11"/>
        <v/>
      </c>
    </row>
    <row r="120" spans="1:8" x14ac:dyDescent="0.4">
      <c r="A120" s="87">
        <f t="shared" si="6"/>
        <v>0</v>
      </c>
      <c r="B120" s="99">
        <f t="shared" si="7"/>
        <v>0</v>
      </c>
      <c r="C120" s="435">
        <f t="shared" si="8"/>
        <v>0</v>
      </c>
      <c r="D120" s="435"/>
      <c r="E120" s="435"/>
      <c r="F120" s="88">
        <f t="shared" si="9"/>
        <v>0</v>
      </c>
      <c r="G120" s="88">
        <f t="shared" si="10"/>
        <v>0</v>
      </c>
      <c r="H120" s="164" t="str">
        <f t="shared" si="11"/>
        <v/>
      </c>
    </row>
    <row r="121" spans="1:8" x14ac:dyDescent="0.4">
      <c r="A121" s="87">
        <f t="shared" si="6"/>
        <v>0</v>
      </c>
      <c r="B121" s="99">
        <f t="shared" si="7"/>
        <v>0</v>
      </c>
      <c r="C121" s="435">
        <f t="shared" si="8"/>
        <v>0</v>
      </c>
      <c r="D121" s="435"/>
      <c r="E121" s="435"/>
      <c r="F121" s="88">
        <f t="shared" si="9"/>
        <v>0</v>
      </c>
      <c r="G121" s="88">
        <f t="shared" si="10"/>
        <v>0</v>
      </c>
      <c r="H121" s="164" t="str">
        <f t="shared" si="11"/>
        <v/>
      </c>
    </row>
    <row r="122" spans="1:8" x14ac:dyDescent="0.4">
      <c r="A122" s="87">
        <f t="shared" si="6"/>
        <v>0</v>
      </c>
      <c r="B122" s="99">
        <f t="shared" si="7"/>
        <v>0</v>
      </c>
      <c r="C122" s="435">
        <f t="shared" si="8"/>
        <v>0</v>
      </c>
      <c r="D122" s="435"/>
      <c r="E122" s="435"/>
      <c r="F122" s="88">
        <f t="shared" si="9"/>
        <v>0</v>
      </c>
      <c r="G122" s="88">
        <f t="shared" si="10"/>
        <v>0</v>
      </c>
      <c r="H122" s="164" t="str">
        <f t="shared" si="11"/>
        <v/>
      </c>
    </row>
    <row r="123" spans="1:8" x14ac:dyDescent="0.4">
      <c r="A123" s="87">
        <f t="shared" si="6"/>
        <v>0</v>
      </c>
      <c r="B123" s="99">
        <f t="shared" si="7"/>
        <v>0</v>
      </c>
      <c r="C123" s="435">
        <f t="shared" si="8"/>
        <v>0</v>
      </c>
      <c r="D123" s="435"/>
      <c r="E123" s="435"/>
      <c r="F123" s="88">
        <f t="shared" si="9"/>
        <v>0</v>
      </c>
      <c r="G123" s="88">
        <f t="shared" si="10"/>
        <v>0</v>
      </c>
      <c r="H123" s="164" t="str">
        <f t="shared" si="11"/>
        <v/>
      </c>
    </row>
    <row r="124" spans="1:8" x14ac:dyDescent="0.4">
      <c r="A124" s="87">
        <f t="shared" si="6"/>
        <v>0</v>
      </c>
      <c r="B124" s="99">
        <f t="shared" si="7"/>
        <v>0</v>
      </c>
      <c r="C124" s="435">
        <f t="shared" si="8"/>
        <v>0</v>
      </c>
      <c r="D124" s="435"/>
      <c r="E124" s="435"/>
      <c r="F124" s="88">
        <f t="shared" si="9"/>
        <v>0</v>
      </c>
      <c r="G124" s="88">
        <f t="shared" si="10"/>
        <v>0</v>
      </c>
      <c r="H124" s="164" t="str">
        <f t="shared" si="11"/>
        <v/>
      </c>
    </row>
    <row r="125" spans="1:8" x14ac:dyDescent="0.4">
      <c r="A125" s="87">
        <f t="shared" si="6"/>
        <v>0</v>
      </c>
      <c r="B125" s="99">
        <f t="shared" si="7"/>
        <v>0</v>
      </c>
      <c r="C125" s="435">
        <f t="shared" si="8"/>
        <v>0</v>
      </c>
      <c r="D125" s="435"/>
      <c r="E125" s="435"/>
      <c r="F125" s="88">
        <f t="shared" si="9"/>
        <v>0</v>
      </c>
      <c r="G125" s="88">
        <f t="shared" si="10"/>
        <v>0</v>
      </c>
      <c r="H125" s="164" t="str">
        <f t="shared" si="11"/>
        <v/>
      </c>
    </row>
    <row r="126" spans="1:8" x14ac:dyDescent="0.4">
      <c r="A126" s="87">
        <f t="shared" si="6"/>
        <v>0</v>
      </c>
      <c r="B126" s="99">
        <f t="shared" si="7"/>
        <v>0</v>
      </c>
      <c r="C126" s="435">
        <f t="shared" si="8"/>
        <v>0</v>
      </c>
      <c r="D126" s="435"/>
      <c r="E126" s="435"/>
      <c r="F126" s="88">
        <f t="shared" si="9"/>
        <v>0</v>
      </c>
      <c r="G126" s="88">
        <f t="shared" si="10"/>
        <v>0</v>
      </c>
      <c r="H126" s="164" t="str">
        <f t="shared" si="11"/>
        <v/>
      </c>
    </row>
    <row r="127" spans="1:8" x14ac:dyDescent="0.4">
      <c r="A127" s="87">
        <f t="shared" si="6"/>
        <v>0</v>
      </c>
      <c r="B127" s="99">
        <f t="shared" si="7"/>
        <v>0</v>
      </c>
      <c r="C127" s="435">
        <f t="shared" si="8"/>
        <v>0</v>
      </c>
      <c r="D127" s="435"/>
      <c r="E127" s="435"/>
      <c r="F127" s="88">
        <f t="shared" si="9"/>
        <v>0</v>
      </c>
      <c r="G127" s="88">
        <f t="shared" si="10"/>
        <v>0</v>
      </c>
      <c r="H127" s="164" t="str">
        <f t="shared" si="11"/>
        <v/>
      </c>
    </row>
    <row r="128" spans="1:8" x14ac:dyDescent="0.4">
      <c r="A128" s="87">
        <f t="shared" si="6"/>
        <v>0</v>
      </c>
      <c r="B128" s="99">
        <f t="shared" si="7"/>
        <v>0</v>
      </c>
      <c r="C128" s="435">
        <f t="shared" si="8"/>
        <v>0</v>
      </c>
      <c r="D128" s="435"/>
      <c r="E128" s="435"/>
      <c r="F128" s="88">
        <f t="shared" si="9"/>
        <v>0</v>
      </c>
      <c r="G128" s="88">
        <f t="shared" si="10"/>
        <v>0</v>
      </c>
      <c r="H128" s="164" t="str">
        <f t="shared" si="11"/>
        <v/>
      </c>
    </row>
    <row r="129" spans="1:8" x14ac:dyDescent="0.4">
      <c r="A129" s="87">
        <f t="shared" si="6"/>
        <v>0</v>
      </c>
      <c r="B129" s="99">
        <f t="shared" si="7"/>
        <v>0</v>
      </c>
      <c r="C129" s="435">
        <f t="shared" si="8"/>
        <v>0</v>
      </c>
      <c r="D129" s="435"/>
      <c r="E129" s="435"/>
      <c r="F129" s="88">
        <f t="shared" si="9"/>
        <v>0</v>
      </c>
      <c r="G129" s="88">
        <f t="shared" si="10"/>
        <v>0</v>
      </c>
      <c r="H129" s="164" t="str">
        <f t="shared" si="11"/>
        <v/>
      </c>
    </row>
    <row r="130" spans="1:8" x14ac:dyDescent="0.4">
      <c r="A130" s="87">
        <f t="shared" si="6"/>
        <v>0</v>
      </c>
      <c r="B130" s="99">
        <f t="shared" si="7"/>
        <v>0</v>
      </c>
      <c r="C130" s="435">
        <f t="shared" si="8"/>
        <v>0</v>
      </c>
      <c r="D130" s="435"/>
      <c r="E130" s="435"/>
      <c r="F130" s="88">
        <f t="shared" si="9"/>
        <v>0</v>
      </c>
      <c r="G130" s="88">
        <f t="shared" si="10"/>
        <v>0</v>
      </c>
      <c r="H130" s="164" t="str">
        <f t="shared" si="11"/>
        <v/>
      </c>
    </row>
    <row r="131" spans="1:8" x14ac:dyDescent="0.4">
      <c r="A131" s="87">
        <f t="shared" si="6"/>
        <v>0</v>
      </c>
      <c r="B131" s="99">
        <f t="shared" si="7"/>
        <v>0</v>
      </c>
      <c r="C131" s="435">
        <f t="shared" si="8"/>
        <v>0</v>
      </c>
      <c r="D131" s="435"/>
      <c r="E131" s="435"/>
      <c r="F131" s="88">
        <f t="shared" si="9"/>
        <v>0</v>
      </c>
      <c r="G131" s="88">
        <f t="shared" si="10"/>
        <v>0</v>
      </c>
      <c r="H131" s="164" t="str">
        <f t="shared" si="11"/>
        <v/>
      </c>
    </row>
    <row r="132" spans="1:8" x14ac:dyDescent="0.4">
      <c r="A132" s="87">
        <f t="shared" si="6"/>
        <v>0</v>
      </c>
      <c r="B132" s="99">
        <f t="shared" si="7"/>
        <v>0</v>
      </c>
      <c r="C132" s="435">
        <f t="shared" si="8"/>
        <v>0</v>
      </c>
      <c r="D132" s="435"/>
      <c r="E132" s="435"/>
      <c r="F132" s="88">
        <f t="shared" si="9"/>
        <v>0</v>
      </c>
      <c r="G132" s="88">
        <f t="shared" si="10"/>
        <v>0</v>
      </c>
      <c r="H132" s="164" t="str">
        <f t="shared" si="11"/>
        <v/>
      </c>
    </row>
    <row r="133" spans="1:8" x14ac:dyDescent="0.4">
      <c r="A133" s="87">
        <f t="shared" si="6"/>
        <v>0</v>
      </c>
      <c r="B133" s="99">
        <f t="shared" si="7"/>
        <v>0</v>
      </c>
      <c r="C133" s="435">
        <f t="shared" si="8"/>
        <v>0</v>
      </c>
      <c r="D133" s="435"/>
      <c r="E133" s="435"/>
      <c r="F133" s="88">
        <f t="shared" si="9"/>
        <v>0</v>
      </c>
      <c r="G133" s="88">
        <f t="shared" si="10"/>
        <v>0</v>
      </c>
      <c r="H133" s="164" t="str">
        <f t="shared" si="11"/>
        <v/>
      </c>
    </row>
    <row r="134" spans="1:8" x14ac:dyDescent="0.4">
      <c r="A134" s="87">
        <f t="shared" si="6"/>
        <v>0</v>
      </c>
      <c r="B134" s="99">
        <f t="shared" si="7"/>
        <v>0</v>
      </c>
      <c r="C134" s="435">
        <f t="shared" si="8"/>
        <v>0</v>
      </c>
      <c r="D134" s="435"/>
      <c r="E134" s="435"/>
      <c r="F134" s="88">
        <f t="shared" si="9"/>
        <v>0</v>
      </c>
      <c r="G134" s="88">
        <f t="shared" si="10"/>
        <v>0</v>
      </c>
      <c r="H134" s="164" t="str">
        <f t="shared" si="11"/>
        <v/>
      </c>
    </row>
    <row r="135" spans="1:8" x14ac:dyDescent="0.4">
      <c r="A135" s="87">
        <f t="shared" si="6"/>
        <v>0</v>
      </c>
      <c r="B135" s="99">
        <f t="shared" si="7"/>
        <v>0</v>
      </c>
      <c r="C135" s="435">
        <f t="shared" si="8"/>
        <v>0</v>
      </c>
      <c r="D135" s="435"/>
      <c r="E135" s="435"/>
      <c r="F135" s="88">
        <f t="shared" si="9"/>
        <v>0</v>
      </c>
      <c r="G135" s="88">
        <f t="shared" si="10"/>
        <v>0</v>
      </c>
      <c r="H135" s="164" t="str">
        <f t="shared" si="11"/>
        <v/>
      </c>
    </row>
    <row r="136" spans="1:8" x14ac:dyDescent="0.4">
      <c r="A136" s="87">
        <f t="shared" si="6"/>
        <v>0</v>
      </c>
      <c r="B136" s="99">
        <f t="shared" si="7"/>
        <v>0</v>
      </c>
      <c r="C136" s="435">
        <f t="shared" si="8"/>
        <v>0</v>
      </c>
      <c r="D136" s="435"/>
      <c r="E136" s="435"/>
      <c r="F136" s="88">
        <f t="shared" si="9"/>
        <v>0</v>
      </c>
      <c r="G136" s="88">
        <f t="shared" si="10"/>
        <v>0</v>
      </c>
      <c r="H136" s="164" t="str">
        <f t="shared" si="11"/>
        <v/>
      </c>
    </row>
    <row r="137" spans="1:8" x14ac:dyDescent="0.4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435">
        <f t="shared" ref="C137:C200" si="14">IF(ROW()-7&lt;=筆數,VLOOKUP(ROW()-7,日記表,10,FALSE),0)</f>
        <v>0</v>
      </c>
      <c r="D137" s="435"/>
      <c r="E137" s="435"/>
      <c r="F137" s="88">
        <f t="shared" si="9"/>
        <v>0</v>
      </c>
      <c r="G137" s="88">
        <f t="shared" si="10"/>
        <v>0</v>
      </c>
      <c r="H137" s="164" t="str">
        <f t="shared" si="11"/>
        <v/>
      </c>
    </row>
    <row r="138" spans="1:8" x14ac:dyDescent="0.4">
      <c r="A138" s="87">
        <f t="shared" si="12"/>
        <v>0</v>
      </c>
      <c r="B138" s="99">
        <f t="shared" si="13"/>
        <v>0</v>
      </c>
      <c r="C138" s="435">
        <f t="shared" si="14"/>
        <v>0</v>
      </c>
      <c r="D138" s="435"/>
      <c r="E138" s="435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4" t="str">
        <f t="shared" ref="H138:H201" si="17">IF(A138=0,"",IF(DC="借",H137+F138-G138,H137+G138-F138))</f>
        <v/>
      </c>
    </row>
    <row r="139" spans="1:8" x14ac:dyDescent="0.4">
      <c r="A139" s="87">
        <f t="shared" si="12"/>
        <v>0</v>
      </c>
      <c r="B139" s="99">
        <f t="shared" si="13"/>
        <v>0</v>
      </c>
      <c r="C139" s="435">
        <f t="shared" si="14"/>
        <v>0</v>
      </c>
      <c r="D139" s="435"/>
      <c r="E139" s="435"/>
      <c r="F139" s="88">
        <f t="shared" si="15"/>
        <v>0</v>
      </c>
      <c r="G139" s="88">
        <f t="shared" si="16"/>
        <v>0</v>
      </c>
      <c r="H139" s="164" t="str">
        <f t="shared" si="17"/>
        <v/>
      </c>
    </row>
    <row r="140" spans="1:8" x14ac:dyDescent="0.4">
      <c r="A140" s="87">
        <f t="shared" si="12"/>
        <v>0</v>
      </c>
      <c r="B140" s="99">
        <f t="shared" si="13"/>
        <v>0</v>
      </c>
      <c r="C140" s="435">
        <f t="shared" si="14"/>
        <v>0</v>
      </c>
      <c r="D140" s="435"/>
      <c r="E140" s="435"/>
      <c r="F140" s="88">
        <f t="shared" si="15"/>
        <v>0</v>
      </c>
      <c r="G140" s="88">
        <f t="shared" si="16"/>
        <v>0</v>
      </c>
      <c r="H140" s="164" t="str">
        <f t="shared" si="17"/>
        <v/>
      </c>
    </row>
    <row r="141" spans="1:8" x14ac:dyDescent="0.4">
      <c r="A141" s="87">
        <f t="shared" si="12"/>
        <v>0</v>
      </c>
      <c r="B141" s="99">
        <f t="shared" si="13"/>
        <v>0</v>
      </c>
      <c r="C141" s="435">
        <f t="shared" si="14"/>
        <v>0</v>
      </c>
      <c r="D141" s="435"/>
      <c r="E141" s="435"/>
      <c r="F141" s="88">
        <f t="shared" si="15"/>
        <v>0</v>
      </c>
      <c r="G141" s="88">
        <f t="shared" si="16"/>
        <v>0</v>
      </c>
      <c r="H141" s="164" t="str">
        <f t="shared" si="17"/>
        <v/>
      </c>
    </row>
    <row r="142" spans="1:8" x14ac:dyDescent="0.4">
      <c r="A142" s="87">
        <f t="shared" si="12"/>
        <v>0</v>
      </c>
      <c r="B142" s="99">
        <f t="shared" si="13"/>
        <v>0</v>
      </c>
      <c r="C142" s="435">
        <f t="shared" si="14"/>
        <v>0</v>
      </c>
      <c r="D142" s="435"/>
      <c r="E142" s="435"/>
      <c r="F142" s="88">
        <f t="shared" si="15"/>
        <v>0</v>
      </c>
      <c r="G142" s="88">
        <f t="shared" si="16"/>
        <v>0</v>
      </c>
      <c r="H142" s="164" t="str">
        <f t="shared" si="17"/>
        <v/>
      </c>
    </row>
    <row r="143" spans="1:8" x14ac:dyDescent="0.4">
      <c r="A143" s="87">
        <f t="shared" si="12"/>
        <v>0</v>
      </c>
      <c r="B143" s="99">
        <f t="shared" si="13"/>
        <v>0</v>
      </c>
      <c r="C143" s="435">
        <f t="shared" si="14"/>
        <v>0</v>
      </c>
      <c r="D143" s="435"/>
      <c r="E143" s="435"/>
      <c r="F143" s="88">
        <f t="shared" si="15"/>
        <v>0</v>
      </c>
      <c r="G143" s="88">
        <f t="shared" si="16"/>
        <v>0</v>
      </c>
      <c r="H143" s="164" t="str">
        <f t="shared" si="17"/>
        <v/>
      </c>
    </row>
    <row r="144" spans="1:8" x14ac:dyDescent="0.4">
      <c r="A144" s="87">
        <f t="shared" si="12"/>
        <v>0</v>
      </c>
      <c r="B144" s="99">
        <f t="shared" si="13"/>
        <v>0</v>
      </c>
      <c r="C144" s="435">
        <f t="shared" si="14"/>
        <v>0</v>
      </c>
      <c r="D144" s="435"/>
      <c r="E144" s="435"/>
      <c r="F144" s="88">
        <f t="shared" si="15"/>
        <v>0</v>
      </c>
      <c r="G144" s="88">
        <f t="shared" si="16"/>
        <v>0</v>
      </c>
      <c r="H144" s="164" t="str">
        <f t="shared" si="17"/>
        <v/>
      </c>
    </row>
    <row r="145" spans="1:8" x14ac:dyDescent="0.4">
      <c r="A145" s="87">
        <f t="shared" si="12"/>
        <v>0</v>
      </c>
      <c r="B145" s="99">
        <f t="shared" si="13"/>
        <v>0</v>
      </c>
      <c r="C145" s="435">
        <f t="shared" si="14"/>
        <v>0</v>
      </c>
      <c r="D145" s="435"/>
      <c r="E145" s="435"/>
      <c r="F145" s="88">
        <f t="shared" si="15"/>
        <v>0</v>
      </c>
      <c r="G145" s="88">
        <f t="shared" si="16"/>
        <v>0</v>
      </c>
      <c r="H145" s="164" t="str">
        <f t="shared" si="17"/>
        <v/>
      </c>
    </row>
    <row r="146" spans="1:8" x14ac:dyDescent="0.4">
      <c r="A146" s="87">
        <f t="shared" si="12"/>
        <v>0</v>
      </c>
      <c r="B146" s="99">
        <f t="shared" si="13"/>
        <v>0</v>
      </c>
      <c r="C146" s="435">
        <f t="shared" si="14"/>
        <v>0</v>
      </c>
      <c r="D146" s="435"/>
      <c r="E146" s="435"/>
      <c r="F146" s="88">
        <f t="shared" si="15"/>
        <v>0</v>
      </c>
      <c r="G146" s="88">
        <f t="shared" si="16"/>
        <v>0</v>
      </c>
      <c r="H146" s="164" t="str">
        <f t="shared" si="17"/>
        <v/>
      </c>
    </row>
    <row r="147" spans="1:8" x14ac:dyDescent="0.4">
      <c r="A147" s="87">
        <f t="shared" si="12"/>
        <v>0</v>
      </c>
      <c r="B147" s="99">
        <f t="shared" si="13"/>
        <v>0</v>
      </c>
      <c r="C147" s="435">
        <f t="shared" si="14"/>
        <v>0</v>
      </c>
      <c r="D147" s="435"/>
      <c r="E147" s="435"/>
      <c r="F147" s="88">
        <f t="shared" si="15"/>
        <v>0</v>
      </c>
      <c r="G147" s="88">
        <f t="shared" si="16"/>
        <v>0</v>
      </c>
      <c r="H147" s="164" t="str">
        <f t="shared" si="17"/>
        <v/>
      </c>
    </row>
    <row r="148" spans="1:8" x14ac:dyDescent="0.4">
      <c r="A148" s="87">
        <f t="shared" si="12"/>
        <v>0</v>
      </c>
      <c r="B148" s="99">
        <f t="shared" si="13"/>
        <v>0</v>
      </c>
      <c r="C148" s="435">
        <f t="shared" si="14"/>
        <v>0</v>
      </c>
      <c r="D148" s="435"/>
      <c r="E148" s="435"/>
      <c r="F148" s="88">
        <f t="shared" si="15"/>
        <v>0</v>
      </c>
      <c r="G148" s="88">
        <f t="shared" si="16"/>
        <v>0</v>
      </c>
      <c r="H148" s="164" t="str">
        <f t="shared" si="17"/>
        <v/>
      </c>
    </row>
    <row r="149" spans="1:8" x14ac:dyDescent="0.4">
      <c r="A149" s="87">
        <f t="shared" si="12"/>
        <v>0</v>
      </c>
      <c r="B149" s="99">
        <f t="shared" si="13"/>
        <v>0</v>
      </c>
      <c r="C149" s="435">
        <f t="shared" si="14"/>
        <v>0</v>
      </c>
      <c r="D149" s="435"/>
      <c r="E149" s="435"/>
      <c r="F149" s="88">
        <f t="shared" si="15"/>
        <v>0</v>
      </c>
      <c r="G149" s="88">
        <f t="shared" si="16"/>
        <v>0</v>
      </c>
      <c r="H149" s="164" t="str">
        <f t="shared" si="17"/>
        <v/>
      </c>
    </row>
    <row r="150" spans="1:8" x14ac:dyDescent="0.4">
      <c r="A150" s="87">
        <f t="shared" si="12"/>
        <v>0</v>
      </c>
      <c r="B150" s="99">
        <f t="shared" si="13"/>
        <v>0</v>
      </c>
      <c r="C150" s="435">
        <f t="shared" si="14"/>
        <v>0</v>
      </c>
      <c r="D150" s="435"/>
      <c r="E150" s="435"/>
      <c r="F150" s="88">
        <f t="shared" si="15"/>
        <v>0</v>
      </c>
      <c r="G150" s="88">
        <f t="shared" si="16"/>
        <v>0</v>
      </c>
      <c r="H150" s="164" t="str">
        <f t="shared" si="17"/>
        <v/>
      </c>
    </row>
    <row r="151" spans="1:8" x14ac:dyDescent="0.4">
      <c r="A151" s="87">
        <f t="shared" si="12"/>
        <v>0</v>
      </c>
      <c r="B151" s="99">
        <f t="shared" si="13"/>
        <v>0</v>
      </c>
      <c r="C151" s="435">
        <f t="shared" si="14"/>
        <v>0</v>
      </c>
      <c r="D151" s="435"/>
      <c r="E151" s="435"/>
      <c r="F151" s="88">
        <f t="shared" si="15"/>
        <v>0</v>
      </c>
      <c r="G151" s="88">
        <f t="shared" si="16"/>
        <v>0</v>
      </c>
      <c r="H151" s="164" t="str">
        <f t="shared" si="17"/>
        <v/>
      </c>
    </row>
    <row r="152" spans="1:8" x14ac:dyDescent="0.4">
      <c r="A152" s="87">
        <f t="shared" si="12"/>
        <v>0</v>
      </c>
      <c r="B152" s="99">
        <f t="shared" si="13"/>
        <v>0</v>
      </c>
      <c r="C152" s="435">
        <f t="shared" si="14"/>
        <v>0</v>
      </c>
      <c r="D152" s="435"/>
      <c r="E152" s="435"/>
      <c r="F152" s="88">
        <f t="shared" si="15"/>
        <v>0</v>
      </c>
      <c r="G152" s="88">
        <f t="shared" si="16"/>
        <v>0</v>
      </c>
      <c r="H152" s="164" t="str">
        <f t="shared" si="17"/>
        <v/>
      </c>
    </row>
    <row r="153" spans="1:8" x14ac:dyDescent="0.4">
      <c r="A153" s="87">
        <f t="shared" si="12"/>
        <v>0</v>
      </c>
      <c r="B153" s="99">
        <f t="shared" si="13"/>
        <v>0</v>
      </c>
      <c r="C153" s="435">
        <f t="shared" si="14"/>
        <v>0</v>
      </c>
      <c r="D153" s="435"/>
      <c r="E153" s="435"/>
      <c r="F153" s="88">
        <f t="shared" si="15"/>
        <v>0</v>
      </c>
      <c r="G153" s="88">
        <f t="shared" si="16"/>
        <v>0</v>
      </c>
      <c r="H153" s="164" t="str">
        <f t="shared" si="17"/>
        <v/>
      </c>
    </row>
    <row r="154" spans="1:8" x14ac:dyDescent="0.4">
      <c r="A154" s="87">
        <f t="shared" si="12"/>
        <v>0</v>
      </c>
      <c r="B154" s="99">
        <f t="shared" si="13"/>
        <v>0</v>
      </c>
      <c r="C154" s="435">
        <f t="shared" si="14"/>
        <v>0</v>
      </c>
      <c r="D154" s="435"/>
      <c r="E154" s="435"/>
      <c r="F154" s="88">
        <f t="shared" si="15"/>
        <v>0</v>
      </c>
      <c r="G154" s="88">
        <f t="shared" si="16"/>
        <v>0</v>
      </c>
      <c r="H154" s="164" t="str">
        <f t="shared" si="17"/>
        <v/>
      </c>
    </row>
    <row r="155" spans="1:8" x14ac:dyDescent="0.4">
      <c r="A155" s="87">
        <f t="shared" si="12"/>
        <v>0</v>
      </c>
      <c r="B155" s="99">
        <f t="shared" si="13"/>
        <v>0</v>
      </c>
      <c r="C155" s="435">
        <f t="shared" si="14"/>
        <v>0</v>
      </c>
      <c r="D155" s="435"/>
      <c r="E155" s="435"/>
      <c r="F155" s="88">
        <f t="shared" si="15"/>
        <v>0</v>
      </c>
      <c r="G155" s="88">
        <f t="shared" si="16"/>
        <v>0</v>
      </c>
      <c r="H155" s="164" t="str">
        <f t="shared" si="17"/>
        <v/>
      </c>
    </row>
    <row r="156" spans="1:8" x14ac:dyDescent="0.4">
      <c r="A156" s="87">
        <f t="shared" si="12"/>
        <v>0</v>
      </c>
      <c r="B156" s="99">
        <f t="shared" si="13"/>
        <v>0</v>
      </c>
      <c r="C156" s="435">
        <f t="shared" si="14"/>
        <v>0</v>
      </c>
      <c r="D156" s="435"/>
      <c r="E156" s="435"/>
      <c r="F156" s="88">
        <f t="shared" si="15"/>
        <v>0</v>
      </c>
      <c r="G156" s="88">
        <f t="shared" si="16"/>
        <v>0</v>
      </c>
      <c r="H156" s="164" t="str">
        <f t="shared" si="17"/>
        <v/>
      </c>
    </row>
    <row r="157" spans="1:8" x14ac:dyDescent="0.4">
      <c r="A157" s="87">
        <f t="shared" si="12"/>
        <v>0</v>
      </c>
      <c r="B157" s="99">
        <f t="shared" si="13"/>
        <v>0</v>
      </c>
      <c r="C157" s="435">
        <f t="shared" si="14"/>
        <v>0</v>
      </c>
      <c r="D157" s="435"/>
      <c r="E157" s="435"/>
      <c r="F157" s="88">
        <f t="shared" si="15"/>
        <v>0</v>
      </c>
      <c r="G157" s="88">
        <f t="shared" si="16"/>
        <v>0</v>
      </c>
      <c r="H157" s="164" t="str">
        <f t="shared" si="17"/>
        <v/>
      </c>
    </row>
    <row r="158" spans="1:8" x14ac:dyDescent="0.4">
      <c r="A158" s="87">
        <f t="shared" si="12"/>
        <v>0</v>
      </c>
      <c r="B158" s="99">
        <f t="shared" si="13"/>
        <v>0</v>
      </c>
      <c r="C158" s="435">
        <f t="shared" si="14"/>
        <v>0</v>
      </c>
      <c r="D158" s="435"/>
      <c r="E158" s="435"/>
      <c r="F158" s="88">
        <f t="shared" si="15"/>
        <v>0</v>
      </c>
      <c r="G158" s="88">
        <f t="shared" si="16"/>
        <v>0</v>
      </c>
      <c r="H158" s="164" t="str">
        <f t="shared" si="17"/>
        <v/>
      </c>
    </row>
    <row r="159" spans="1:8" x14ac:dyDescent="0.4">
      <c r="A159" s="87">
        <f t="shared" si="12"/>
        <v>0</v>
      </c>
      <c r="B159" s="99">
        <f t="shared" si="13"/>
        <v>0</v>
      </c>
      <c r="C159" s="435">
        <f t="shared" si="14"/>
        <v>0</v>
      </c>
      <c r="D159" s="435"/>
      <c r="E159" s="435"/>
      <c r="F159" s="88">
        <f t="shared" si="15"/>
        <v>0</v>
      </c>
      <c r="G159" s="88">
        <f t="shared" si="16"/>
        <v>0</v>
      </c>
      <c r="H159" s="164" t="str">
        <f t="shared" si="17"/>
        <v/>
      </c>
    </row>
    <row r="160" spans="1:8" x14ac:dyDescent="0.4">
      <c r="A160" s="87">
        <f t="shared" si="12"/>
        <v>0</v>
      </c>
      <c r="B160" s="99">
        <f t="shared" si="13"/>
        <v>0</v>
      </c>
      <c r="C160" s="435">
        <f t="shared" si="14"/>
        <v>0</v>
      </c>
      <c r="D160" s="435"/>
      <c r="E160" s="435"/>
      <c r="F160" s="88">
        <f t="shared" si="15"/>
        <v>0</v>
      </c>
      <c r="G160" s="88">
        <f t="shared" si="16"/>
        <v>0</v>
      </c>
      <c r="H160" s="164" t="str">
        <f t="shared" si="17"/>
        <v/>
      </c>
    </row>
    <row r="161" spans="1:8" x14ac:dyDescent="0.4">
      <c r="A161" s="87">
        <f t="shared" si="12"/>
        <v>0</v>
      </c>
      <c r="B161" s="99">
        <f t="shared" si="13"/>
        <v>0</v>
      </c>
      <c r="C161" s="435">
        <f t="shared" si="14"/>
        <v>0</v>
      </c>
      <c r="D161" s="435"/>
      <c r="E161" s="435"/>
      <c r="F161" s="88">
        <f t="shared" si="15"/>
        <v>0</v>
      </c>
      <c r="G161" s="88">
        <f t="shared" si="16"/>
        <v>0</v>
      </c>
      <c r="H161" s="164" t="str">
        <f t="shared" si="17"/>
        <v/>
      </c>
    </row>
    <row r="162" spans="1:8" x14ac:dyDescent="0.4">
      <c r="A162" s="87">
        <f t="shared" si="12"/>
        <v>0</v>
      </c>
      <c r="B162" s="99">
        <f t="shared" si="13"/>
        <v>0</v>
      </c>
      <c r="C162" s="435">
        <f t="shared" si="14"/>
        <v>0</v>
      </c>
      <c r="D162" s="435"/>
      <c r="E162" s="435"/>
      <c r="F162" s="88">
        <f t="shared" si="15"/>
        <v>0</v>
      </c>
      <c r="G162" s="88">
        <f t="shared" si="16"/>
        <v>0</v>
      </c>
      <c r="H162" s="164" t="str">
        <f t="shared" si="17"/>
        <v/>
      </c>
    </row>
    <row r="163" spans="1:8" x14ac:dyDescent="0.4">
      <c r="A163" s="87">
        <f t="shared" si="12"/>
        <v>0</v>
      </c>
      <c r="B163" s="99">
        <f t="shared" si="13"/>
        <v>0</v>
      </c>
      <c r="C163" s="435">
        <f t="shared" si="14"/>
        <v>0</v>
      </c>
      <c r="D163" s="435"/>
      <c r="E163" s="435"/>
      <c r="F163" s="88">
        <f t="shared" si="15"/>
        <v>0</v>
      </c>
      <c r="G163" s="88">
        <f t="shared" si="16"/>
        <v>0</v>
      </c>
      <c r="H163" s="164" t="str">
        <f t="shared" si="17"/>
        <v/>
      </c>
    </row>
    <row r="164" spans="1:8" x14ac:dyDescent="0.4">
      <c r="A164" s="87">
        <f t="shared" si="12"/>
        <v>0</v>
      </c>
      <c r="B164" s="99">
        <f t="shared" si="13"/>
        <v>0</v>
      </c>
      <c r="C164" s="435">
        <f t="shared" si="14"/>
        <v>0</v>
      </c>
      <c r="D164" s="435"/>
      <c r="E164" s="435"/>
      <c r="F164" s="88">
        <f t="shared" si="15"/>
        <v>0</v>
      </c>
      <c r="G164" s="88">
        <f t="shared" si="16"/>
        <v>0</v>
      </c>
      <c r="H164" s="164" t="str">
        <f t="shared" si="17"/>
        <v/>
      </c>
    </row>
    <row r="165" spans="1:8" x14ac:dyDescent="0.4">
      <c r="A165" s="87">
        <f t="shared" si="12"/>
        <v>0</v>
      </c>
      <c r="B165" s="99">
        <f t="shared" si="13"/>
        <v>0</v>
      </c>
      <c r="C165" s="435">
        <f t="shared" si="14"/>
        <v>0</v>
      </c>
      <c r="D165" s="435"/>
      <c r="E165" s="435"/>
      <c r="F165" s="88">
        <f t="shared" si="15"/>
        <v>0</v>
      </c>
      <c r="G165" s="88">
        <f t="shared" si="16"/>
        <v>0</v>
      </c>
      <c r="H165" s="164" t="str">
        <f t="shared" si="17"/>
        <v/>
      </c>
    </row>
    <row r="166" spans="1:8" x14ac:dyDescent="0.4">
      <c r="A166" s="87">
        <f t="shared" si="12"/>
        <v>0</v>
      </c>
      <c r="B166" s="99">
        <f t="shared" si="13"/>
        <v>0</v>
      </c>
      <c r="C166" s="435">
        <f t="shared" si="14"/>
        <v>0</v>
      </c>
      <c r="D166" s="435"/>
      <c r="E166" s="435"/>
      <c r="F166" s="88">
        <f t="shared" si="15"/>
        <v>0</v>
      </c>
      <c r="G166" s="88">
        <f t="shared" si="16"/>
        <v>0</v>
      </c>
      <c r="H166" s="164" t="str">
        <f t="shared" si="17"/>
        <v/>
      </c>
    </row>
    <row r="167" spans="1:8" x14ac:dyDescent="0.4">
      <c r="A167" s="87">
        <f t="shared" si="12"/>
        <v>0</v>
      </c>
      <c r="B167" s="99">
        <f t="shared" si="13"/>
        <v>0</v>
      </c>
      <c r="C167" s="435">
        <f t="shared" si="14"/>
        <v>0</v>
      </c>
      <c r="D167" s="435"/>
      <c r="E167" s="435"/>
      <c r="F167" s="88">
        <f t="shared" si="15"/>
        <v>0</v>
      </c>
      <c r="G167" s="88">
        <f t="shared" si="16"/>
        <v>0</v>
      </c>
      <c r="H167" s="164" t="str">
        <f t="shared" si="17"/>
        <v/>
      </c>
    </row>
    <row r="168" spans="1:8" x14ac:dyDescent="0.4">
      <c r="A168" s="87">
        <f t="shared" si="12"/>
        <v>0</v>
      </c>
      <c r="B168" s="99">
        <f t="shared" si="13"/>
        <v>0</v>
      </c>
      <c r="C168" s="435">
        <f t="shared" si="14"/>
        <v>0</v>
      </c>
      <c r="D168" s="435"/>
      <c r="E168" s="435"/>
      <c r="F168" s="88">
        <f t="shared" si="15"/>
        <v>0</v>
      </c>
      <c r="G168" s="88">
        <f t="shared" si="16"/>
        <v>0</v>
      </c>
      <c r="H168" s="164" t="str">
        <f t="shared" si="17"/>
        <v/>
      </c>
    </row>
    <row r="169" spans="1:8" x14ac:dyDescent="0.4">
      <c r="A169" s="87">
        <f t="shared" si="12"/>
        <v>0</v>
      </c>
      <c r="B169" s="99">
        <f t="shared" si="13"/>
        <v>0</v>
      </c>
      <c r="C169" s="435">
        <f t="shared" si="14"/>
        <v>0</v>
      </c>
      <c r="D169" s="435"/>
      <c r="E169" s="435"/>
      <c r="F169" s="88">
        <f t="shared" si="15"/>
        <v>0</v>
      </c>
      <c r="G169" s="88">
        <f t="shared" si="16"/>
        <v>0</v>
      </c>
      <c r="H169" s="164" t="str">
        <f t="shared" si="17"/>
        <v/>
      </c>
    </row>
    <row r="170" spans="1:8" x14ac:dyDescent="0.4">
      <c r="A170" s="87">
        <f t="shared" si="12"/>
        <v>0</v>
      </c>
      <c r="B170" s="99">
        <f t="shared" si="13"/>
        <v>0</v>
      </c>
      <c r="C170" s="435">
        <f t="shared" si="14"/>
        <v>0</v>
      </c>
      <c r="D170" s="435"/>
      <c r="E170" s="435"/>
      <c r="F170" s="88">
        <f t="shared" si="15"/>
        <v>0</v>
      </c>
      <c r="G170" s="88">
        <f t="shared" si="16"/>
        <v>0</v>
      </c>
      <c r="H170" s="164" t="str">
        <f t="shared" si="17"/>
        <v/>
      </c>
    </row>
    <row r="171" spans="1:8" x14ac:dyDescent="0.4">
      <c r="A171" s="87">
        <f t="shared" si="12"/>
        <v>0</v>
      </c>
      <c r="B171" s="99">
        <f t="shared" si="13"/>
        <v>0</v>
      </c>
      <c r="C171" s="435">
        <f t="shared" si="14"/>
        <v>0</v>
      </c>
      <c r="D171" s="435"/>
      <c r="E171" s="435"/>
      <c r="F171" s="88">
        <f t="shared" si="15"/>
        <v>0</v>
      </c>
      <c r="G171" s="88">
        <f t="shared" si="16"/>
        <v>0</v>
      </c>
      <c r="H171" s="164" t="str">
        <f t="shared" si="17"/>
        <v/>
      </c>
    </row>
    <row r="172" spans="1:8" x14ac:dyDescent="0.4">
      <c r="A172" s="87">
        <f t="shared" si="12"/>
        <v>0</v>
      </c>
      <c r="B172" s="99">
        <f t="shared" si="13"/>
        <v>0</v>
      </c>
      <c r="C172" s="435">
        <f t="shared" si="14"/>
        <v>0</v>
      </c>
      <c r="D172" s="435"/>
      <c r="E172" s="435"/>
      <c r="F172" s="88">
        <f t="shared" si="15"/>
        <v>0</v>
      </c>
      <c r="G172" s="88">
        <f t="shared" si="16"/>
        <v>0</v>
      </c>
      <c r="H172" s="164" t="str">
        <f t="shared" si="17"/>
        <v/>
      </c>
    </row>
    <row r="173" spans="1:8" x14ac:dyDescent="0.4">
      <c r="A173" s="87">
        <f t="shared" si="12"/>
        <v>0</v>
      </c>
      <c r="B173" s="99">
        <f t="shared" si="13"/>
        <v>0</v>
      </c>
      <c r="C173" s="435">
        <f t="shared" si="14"/>
        <v>0</v>
      </c>
      <c r="D173" s="435"/>
      <c r="E173" s="435"/>
      <c r="F173" s="88">
        <f t="shared" si="15"/>
        <v>0</v>
      </c>
      <c r="G173" s="88">
        <f t="shared" si="16"/>
        <v>0</v>
      </c>
      <c r="H173" s="164" t="str">
        <f t="shared" si="17"/>
        <v/>
      </c>
    </row>
    <row r="174" spans="1:8" x14ac:dyDescent="0.4">
      <c r="A174" s="87">
        <f t="shared" si="12"/>
        <v>0</v>
      </c>
      <c r="B174" s="99">
        <f t="shared" si="13"/>
        <v>0</v>
      </c>
      <c r="C174" s="435">
        <f t="shared" si="14"/>
        <v>0</v>
      </c>
      <c r="D174" s="435"/>
      <c r="E174" s="435"/>
      <c r="F174" s="88">
        <f t="shared" si="15"/>
        <v>0</v>
      </c>
      <c r="G174" s="88">
        <f t="shared" si="16"/>
        <v>0</v>
      </c>
      <c r="H174" s="164" t="str">
        <f t="shared" si="17"/>
        <v/>
      </c>
    </row>
    <row r="175" spans="1:8" x14ac:dyDescent="0.4">
      <c r="A175" s="87">
        <f t="shared" si="12"/>
        <v>0</v>
      </c>
      <c r="B175" s="99">
        <f t="shared" si="13"/>
        <v>0</v>
      </c>
      <c r="C175" s="435">
        <f t="shared" si="14"/>
        <v>0</v>
      </c>
      <c r="D175" s="435"/>
      <c r="E175" s="435"/>
      <c r="F175" s="88">
        <f t="shared" si="15"/>
        <v>0</v>
      </c>
      <c r="G175" s="88">
        <f t="shared" si="16"/>
        <v>0</v>
      </c>
      <c r="H175" s="164" t="str">
        <f t="shared" si="17"/>
        <v/>
      </c>
    </row>
    <row r="176" spans="1:8" x14ac:dyDescent="0.4">
      <c r="A176" s="87">
        <f t="shared" si="12"/>
        <v>0</v>
      </c>
      <c r="B176" s="99">
        <f t="shared" si="13"/>
        <v>0</v>
      </c>
      <c r="C176" s="435">
        <f t="shared" si="14"/>
        <v>0</v>
      </c>
      <c r="D176" s="435"/>
      <c r="E176" s="435"/>
      <c r="F176" s="88">
        <f t="shared" si="15"/>
        <v>0</v>
      </c>
      <c r="G176" s="88">
        <f t="shared" si="16"/>
        <v>0</v>
      </c>
      <c r="H176" s="164" t="str">
        <f t="shared" si="17"/>
        <v/>
      </c>
    </row>
    <row r="177" spans="1:8" x14ac:dyDescent="0.4">
      <c r="A177" s="87">
        <f t="shared" si="12"/>
        <v>0</v>
      </c>
      <c r="B177" s="99">
        <f t="shared" si="13"/>
        <v>0</v>
      </c>
      <c r="C177" s="435">
        <f t="shared" si="14"/>
        <v>0</v>
      </c>
      <c r="D177" s="435"/>
      <c r="E177" s="435"/>
      <c r="F177" s="88">
        <f t="shared" si="15"/>
        <v>0</v>
      </c>
      <c r="G177" s="88">
        <f t="shared" si="16"/>
        <v>0</v>
      </c>
      <c r="H177" s="164" t="str">
        <f t="shared" si="17"/>
        <v/>
      </c>
    </row>
    <row r="178" spans="1:8" x14ac:dyDescent="0.4">
      <c r="A178" s="87">
        <f t="shared" si="12"/>
        <v>0</v>
      </c>
      <c r="B178" s="99">
        <f t="shared" si="13"/>
        <v>0</v>
      </c>
      <c r="C178" s="435">
        <f t="shared" si="14"/>
        <v>0</v>
      </c>
      <c r="D178" s="435"/>
      <c r="E178" s="435"/>
      <c r="F178" s="88">
        <f t="shared" si="15"/>
        <v>0</v>
      </c>
      <c r="G178" s="88">
        <f t="shared" si="16"/>
        <v>0</v>
      </c>
      <c r="H178" s="164" t="str">
        <f t="shared" si="17"/>
        <v/>
      </c>
    </row>
    <row r="179" spans="1:8" x14ac:dyDescent="0.4">
      <c r="A179" s="87">
        <f t="shared" si="12"/>
        <v>0</v>
      </c>
      <c r="B179" s="99">
        <f t="shared" si="13"/>
        <v>0</v>
      </c>
      <c r="C179" s="435">
        <f t="shared" si="14"/>
        <v>0</v>
      </c>
      <c r="D179" s="435"/>
      <c r="E179" s="435"/>
      <c r="F179" s="88">
        <f t="shared" si="15"/>
        <v>0</v>
      </c>
      <c r="G179" s="88">
        <f t="shared" si="16"/>
        <v>0</v>
      </c>
      <c r="H179" s="164" t="str">
        <f t="shared" si="17"/>
        <v/>
      </c>
    </row>
    <row r="180" spans="1:8" x14ac:dyDescent="0.4">
      <c r="A180" s="87">
        <f t="shared" si="12"/>
        <v>0</v>
      </c>
      <c r="B180" s="99">
        <f t="shared" si="13"/>
        <v>0</v>
      </c>
      <c r="C180" s="435">
        <f t="shared" si="14"/>
        <v>0</v>
      </c>
      <c r="D180" s="435"/>
      <c r="E180" s="435"/>
      <c r="F180" s="88">
        <f t="shared" si="15"/>
        <v>0</v>
      </c>
      <c r="G180" s="88">
        <f t="shared" si="16"/>
        <v>0</v>
      </c>
      <c r="H180" s="164" t="str">
        <f t="shared" si="17"/>
        <v/>
      </c>
    </row>
    <row r="181" spans="1:8" x14ac:dyDescent="0.4">
      <c r="A181" s="87">
        <f t="shared" si="12"/>
        <v>0</v>
      </c>
      <c r="B181" s="99">
        <f t="shared" si="13"/>
        <v>0</v>
      </c>
      <c r="C181" s="435">
        <f t="shared" si="14"/>
        <v>0</v>
      </c>
      <c r="D181" s="435"/>
      <c r="E181" s="435"/>
      <c r="F181" s="88">
        <f t="shared" si="15"/>
        <v>0</v>
      </c>
      <c r="G181" s="88">
        <f t="shared" si="16"/>
        <v>0</v>
      </c>
      <c r="H181" s="164" t="str">
        <f t="shared" si="17"/>
        <v/>
      </c>
    </row>
    <row r="182" spans="1:8" x14ac:dyDescent="0.4">
      <c r="A182" s="87">
        <f t="shared" si="12"/>
        <v>0</v>
      </c>
      <c r="B182" s="99">
        <f t="shared" si="13"/>
        <v>0</v>
      </c>
      <c r="C182" s="435">
        <f t="shared" si="14"/>
        <v>0</v>
      </c>
      <c r="D182" s="435"/>
      <c r="E182" s="435"/>
      <c r="F182" s="88">
        <f t="shared" si="15"/>
        <v>0</v>
      </c>
      <c r="G182" s="88">
        <f t="shared" si="16"/>
        <v>0</v>
      </c>
      <c r="H182" s="164" t="str">
        <f t="shared" si="17"/>
        <v/>
      </c>
    </row>
    <row r="183" spans="1:8" x14ac:dyDescent="0.4">
      <c r="A183" s="87">
        <f t="shared" si="12"/>
        <v>0</v>
      </c>
      <c r="B183" s="99">
        <f t="shared" si="13"/>
        <v>0</v>
      </c>
      <c r="C183" s="435">
        <f t="shared" si="14"/>
        <v>0</v>
      </c>
      <c r="D183" s="435"/>
      <c r="E183" s="435"/>
      <c r="F183" s="88">
        <f t="shared" si="15"/>
        <v>0</v>
      </c>
      <c r="G183" s="88">
        <f t="shared" si="16"/>
        <v>0</v>
      </c>
      <c r="H183" s="164" t="str">
        <f t="shared" si="17"/>
        <v/>
      </c>
    </row>
    <row r="184" spans="1:8" x14ac:dyDescent="0.4">
      <c r="A184" s="87">
        <f t="shared" si="12"/>
        <v>0</v>
      </c>
      <c r="B184" s="99">
        <f t="shared" si="13"/>
        <v>0</v>
      </c>
      <c r="C184" s="435">
        <f t="shared" si="14"/>
        <v>0</v>
      </c>
      <c r="D184" s="435"/>
      <c r="E184" s="435"/>
      <c r="F184" s="88">
        <f t="shared" si="15"/>
        <v>0</v>
      </c>
      <c r="G184" s="88">
        <f t="shared" si="16"/>
        <v>0</v>
      </c>
      <c r="H184" s="164" t="str">
        <f t="shared" si="17"/>
        <v/>
      </c>
    </row>
    <row r="185" spans="1:8" x14ac:dyDescent="0.4">
      <c r="A185" s="87">
        <f t="shared" si="12"/>
        <v>0</v>
      </c>
      <c r="B185" s="99">
        <f t="shared" si="13"/>
        <v>0</v>
      </c>
      <c r="C185" s="435">
        <f t="shared" si="14"/>
        <v>0</v>
      </c>
      <c r="D185" s="435"/>
      <c r="E185" s="435"/>
      <c r="F185" s="88">
        <f t="shared" si="15"/>
        <v>0</v>
      </c>
      <c r="G185" s="88">
        <f t="shared" si="16"/>
        <v>0</v>
      </c>
      <c r="H185" s="164" t="str">
        <f t="shared" si="17"/>
        <v/>
      </c>
    </row>
    <row r="186" spans="1:8" x14ac:dyDescent="0.4">
      <c r="A186" s="87">
        <f t="shared" si="12"/>
        <v>0</v>
      </c>
      <c r="B186" s="99">
        <f t="shared" si="13"/>
        <v>0</v>
      </c>
      <c r="C186" s="435">
        <f t="shared" si="14"/>
        <v>0</v>
      </c>
      <c r="D186" s="435"/>
      <c r="E186" s="435"/>
      <c r="F186" s="88">
        <f t="shared" si="15"/>
        <v>0</v>
      </c>
      <c r="G186" s="88">
        <f t="shared" si="16"/>
        <v>0</v>
      </c>
      <c r="H186" s="164" t="str">
        <f t="shared" si="17"/>
        <v/>
      </c>
    </row>
    <row r="187" spans="1:8" x14ac:dyDescent="0.4">
      <c r="A187" s="87">
        <f t="shared" si="12"/>
        <v>0</v>
      </c>
      <c r="B187" s="99">
        <f t="shared" si="13"/>
        <v>0</v>
      </c>
      <c r="C187" s="435">
        <f t="shared" si="14"/>
        <v>0</v>
      </c>
      <c r="D187" s="435"/>
      <c r="E187" s="435"/>
      <c r="F187" s="88">
        <f t="shared" si="15"/>
        <v>0</v>
      </c>
      <c r="G187" s="88">
        <f t="shared" si="16"/>
        <v>0</v>
      </c>
      <c r="H187" s="164" t="str">
        <f t="shared" si="17"/>
        <v/>
      </c>
    </row>
    <row r="188" spans="1:8" x14ac:dyDescent="0.4">
      <c r="A188" s="87">
        <f t="shared" si="12"/>
        <v>0</v>
      </c>
      <c r="B188" s="99">
        <f t="shared" si="13"/>
        <v>0</v>
      </c>
      <c r="C188" s="435">
        <f t="shared" si="14"/>
        <v>0</v>
      </c>
      <c r="D188" s="435"/>
      <c r="E188" s="435"/>
      <c r="F188" s="88">
        <f t="shared" si="15"/>
        <v>0</v>
      </c>
      <c r="G188" s="88">
        <f t="shared" si="16"/>
        <v>0</v>
      </c>
      <c r="H188" s="164" t="str">
        <f t="shared" si="17"/>
        <v/>
      </c>
    </row>
    <row r="189" spans="1:8" x14ac:dyDescent="0.4">
      <c r="A189" s="87">
        <f t="shared" si="12"/>
        <v>0</v>
      </c>
      <c r="B189" s="99">
        <f t="shared" si="13"/>
        <v>0</v>
      </c>
      <c r="C189" s="435">
        <f t="shared" si="14"/>
        <v>0</v>
      </c>
      <c r="D189" s="435"/>
      <c r="E189" s="435"/>
      <c r="F189" s="88">
        <f t="shared" si="15"/>
        <v>0</v>
      </c>
      <c r="G189" s="88">
        <f t="shared" si="16"/>
        <v>0</v>
      </c>
      <c r="H189" s="164" t="str">
        <f t="shared" si="17"/>
        <v/>
      </c>
    </row>
    <row r="190" spans="1:8" x14ac:dyDescent="0.4">
      <c r="A190" s="87">
        <f t="shared" si="12"/>
        <v>0</v>
      </c>
      <c r="B190" s="99">
        <f t="shared" si="13"/>
        <v>0</v>
      </c>
      <c r="C190" s="435">
        <f t="shared" si="14"/>
        <v>0</v>
      </c>
      <c r="D190" s="435"/>
      <c r="E190" s="435"/>
      <c r="F190" s="88">
        <f t="shared" si="15"/>
        <v>0</v>
      </c>
      <c r="G190" s="88">
        <f t="shared" si="16"/>
        <v>0</v>
      </c>
      <c r="H190" s="164" t="str">
        <f t="shared" si="17"/>
        <v/>
      </c>
    </row>
    <row r="191" spans="1:8" x14ac:dyDescent="0.4">
      <c r="A191" s="87">
        <f t="shared" si="12"/>
        <v>0</v>
      </c>
      <c r="B191" s="99">
        <f t="shared" si="13"/>
        <v>0</v>
      </c>
      <c r="C191" s="435">
        <f t="shared" si="14"/>
        <v>0</v>
      </c>
      <c r="D191" s="435"/>
      <c r="E191" s="435"/>
      <c r="F191" s="88">
        <f t="shared" si="15"/>
        <v>0</v>
      </c>
      <c r="G191" s="88">
        <f t="shared" si="16"/>
        <v>0</v>
      </c>
      <c r="H191" s="164" t="str">
        <f t="shared" si="17"/>
        <v/>
      </c>
    </row>
    <row r="192" spans="1:8" x14ac:dyDescent="0.4">
      <c r="A192" s="87">
        <f t="shared" si="12"/>
        <v>0</v>
      </c>
      <c r="B192" s="99">
        <f t="shared" si="13"/>
        <v>0</v>
      </c>
      <c r="C192" s="435">
        <f t="shared" si="14"/>
        <v>0</v>
      </c>
      <c r="D192" s="435"/>
      <c r="E192" s="435"/>
      <c r="F192" s="88">
        <f t="shared" si="15"/>
        <v>0</v>
      </c>
      <c r="G192" s="88">
        <f t="shared" si="16"/>
        <v>0</v>
      </c>
      <c r="H192" s="164" t="str">
        <f t="shared" si="17"/>
        <v/>
      </c>
    </row>
    <row r="193" spans="1:8" x14ac:dyDescent="0.4">
      <c r="A193" s="87">
        <f t="shared" si="12"/>
        <v>0</v>
      </c>
      <c r="B193" s="99">
        <f t="shared" si="13"/>
        <v>0</v>
      </c>
      <c r="C193" s="435">
        <f t="shared" si="14"/>
        <v>0</v>
      </c>
      <c r="D193" s="435"/>
      <c r="E193" s="435"/>
      <c r="F193" s="88">
        <f t="shared" si="15"/>
        <v>0</v>
      </c>
      <c r="G193" s="88">
        <f t="shared" si="16"/>
        <v>0</v>
      </c>
      <c r="H193" s="164" t="str">
        <f t="shared" si="17"/>
        <v/>
      </c>
    </row>
    <row r="194" spans="1:8" x14ac:dyDescent="0.4">
      <c r="A194" s="87">
        <f t="shared" si="12"/>
        <v>0</v>
      </c>
      <c r="B194" s="99">
        <f t="shared" si="13"/>
        <v>0</v>
      </c>
      <c r="C194" s="435">
        <f t="shared" si="14"/>
        <v>0</v>
      </c>
      <c r="D194" s="435"/>
      <c r="E194" s="435"/>
      <c r="F194" s="88">
        <f t="shared" si="15"/>
        <v>0</v>
      </c>
      <c r="G194" s="88">
        <f t="shared" si="16"/>
        <v>0</v>
      </c>
      <c r="H194" s="164" t="str">
        <f t="shared" si="17"/>
        <v/>
      </c>
    </row>
    <row r="195" spans="1:8" x14ac:dyDescent="0.4">
      <c r="A195" s="87">
        <f t="shared" si="12"/>
        <v>0</v>
      </c>
      <c r="B195" s="99">
        <f t="shared" si="13"/>
        <v>0</v>
      </c>
      <c r="C195" s="435">
        <f t="shared" si="14"/>
        <v>0</v>
      </c>
      <c r="D195" s="435"/>
      <c r="E195" s="435"/>
      <c r="F195" s="88">
        <f t="shared" si="15"/>
        <v>0</v>
      </c>
      <c r="G195" s="88">
        <f t="shared" si="16"/>
        <v>0</v>
      </c>
      <c r="H195" s="164" t="str">
        <f t="shared" si="17"/>
        <v/>
      </c>
    </row>
    <row r="196" spans="1:8" x14ac:dyDescent="0.4">
      <c r="A196" s="87">
        <f t="shared" si="12"/>
        <v>0</v>
      </c>
      <c r="B196" s="99">
        <f t="shared" si="13"/>
        <v>0</v>
      </c>
      <c r="C196" s="435">
        <f t="shared" si="14"/>
        <v>0</v>
      </c>
      <c r="D196" s="435"/>
      <c r="E196" s="435"/>
      <c r="F196" s="88">
        <f t="shared" si="15"/>
        <v>0</v>
      </c>
      <c r="G196" s="88">
        <f t="shared" si="16"/>
        <v>0</v>
      </c>
      <c r="H196" s="164" t="str">
        <f t="shared" si="17"/>
        <v/>
      </c>
    </row>
    <row r="197" spans="1:8" x14ac:dyDescent="0.4">
      <c r="A197" s="87">
        <f t="shared" si="12"/>
        <v>0</v>
      </c>
      <c r="B197" s="99">
        <f t="shared" si="13"/>
        <v>0</v>
      </c>
      <c r="C197" s="435">
        <f t="shared" si="14"/>
        <v>0</v>
      </c>
      <c r="D197" s="435"/>
      <c r="E197" s="435"/>
      <c r="F197" s="88">
        <f t="shared" si="15"/>
        <v>0</v>
      </c>
      <c r="G197" s="88">
        <f t="shared" si="16"/>
        <v>0</v>
      </c>
      <c r="H197" s="164" t="str">
        <f t="shared" si="17"/>
        <v/>
      </c>
    </row>
    <row r="198" spans="1:8" x14ac:dyDescent="0.4">
      <c r="A198" s="87">
        <f t="shared" si="12"/>
        <v>0</v>
      </c>
      <c r="B198" s="99">
        <f t="shared" si="13"/>
        <v>0</v>
      </c>
      <c r="C198" s="435">
        <f t="shared" si="14"/>
        <v>0</v>
      </c>
      <c r="D198" s="435"/>
      <c r="E198" s="435"/>
      <c r="F198" s="88">
        <f t="shared" si="15"/>
        <v>0</v>
      </c>
      <c r="G198" s="88">
        <f t="shared" si="16"/>
        <v>0</v>
      </c>
      <c r="H198" s="164" t="str">
        <f t="shared" si="17"/>
        <v/>
      </c>
    </row>
    <row r="199" spans="1:8" x14ac:dyDescent="0.4">
      <c r="A199" s="87">
        <f t="shared" si="12"/>
        <v>0</v>
      </c>
      <c r="B199" s="99">
        <f t="shared" si="13"/>
        <v>0</v>
      </c>
      <c r="C199" s="435">
        <f t="shared" si="14"/>
        <v>0</v>
      </c>
      <c r="D199" s="435"/>
      <c r="E199" s="435"/>
      <c r="F199" s="88">
        <f t="shared" si="15"/>
        <v>0</v>
      </c>
      <c r="G199" s="88">
        <f t="shared" si="16"/>
        <v>0</v>
      </c>
      <c r="H199" s="164" t="str">
        <f t="shared" si="17"/>
        <v/>
      </c>
    </row>
    <row r="200" spans="1:8" x14ac:dyDescent="0.4">
      <c r="A200" s="87">
        <f t="shared" si="12"/>
        <v>0</v>
      </c>
      <c r="B200" s="99">
        <f t="shared" si="13"/>
        <v>0</v>
      </c>
      <c r="C200" s="435">
        <f t="shared" si="14"/>
        <v>0</v>
      </c>
      <c r="D200" s="435"/>
      <c r="E200" s="435"/>
      <c r="F200" s="88">
        <f t="shared" si="15"/>
        <v>0</v>
      </c>
      <c r="G200" s="88">
        <f t="shared" si="16"/>
        <v>0</v>
      </c>
      <c r="H200" s="164" t="str">
        <f t="shared" si="17"/>
        <v/>
      </c>
    </row>
    <row r="201" spans="1:8" x14ac:dyDescent="0.4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435">
        <f t="shared" ref="C201:C264" si="20">IF(ROW()-7&lt;=筆數,VLOOKUP(ROW()-7,日記表,10,FALSE),0)</f>
        <v>0</v>
      </c>
      <c r="D201" s="435"/>
      <c r="E201" s="435"/>
      <c r="F201" s="88">
        <f t="shared" si="15"/>
        <v>0</v>
      </c>
      <c r="G201" s="88">
        <f t="shared" si="16"/>
        <v>0</v>
      </c>
      <c r="H201" s="164" t="str">
        <f t="shared" si="17"/>
        <v/>
      </c>
    </row>
    <row r="202" spans="1:8" x14ac:dyDescent="0.4">
      <c r="A202" s="87">
        <f t="shared" si="18"/>
        <v>0</v>
      </c>
      <c r="B202" s="99">
        <f t="shared" si="19"/>
        <v>0</v>
      </c>
      <c r="C202" s="435">
        <f t="shared" si="20"/>
        <v>0</v>
      </c>
      <c r="D202" s="435"/>
      <c r="E202" s="435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4" t="str">
        <f t="shared" ref="H202:H265" si="23">IF(A202=0,"",IF(DC="借",H201+F202-G202,H201+G202-F202))</f>
        <v/>
      </c>
    </row>
    <row r="203" spans="1:8" x14ac:dyDescent="0.4">
      <c r="A203" s="87">
        <f t="shared" si="18"/>
        <v>0</v>
      </c>
      <c r="B203" s="99">
        <f t="shared" si="19"/>
        <v>0</v>
      </c>
      <c r="C203" s="435">
        <f t="shared" si="20"/>
        <v>0</v>
      </c>
      <c r="D203" s="435"/>
      <c r="E203" s="435"/>
      <c r="F203" s="88">
        <f t="shared" si="21"/>
        <v>0</v>
      </c>
      <c r="G203" s="88">
        <f t="shared" si="22"/>
        <v>0</v>
      </c>
      <c r="H203" s="164" t="str">
        <f t="shared" si="23"/>
        <v/>
      </c>
    </row>
    <row r="204" spans="1:8" x14ac:dyDescent="0.4">
      <c r="A204" s="87">
        <f t="shared" si="18"/>
        <v>0</v>
      </c>
      <c r="B204" s="99">
        <f t="shared" si="19"/>
        <v>0</v>
      </c>
      <c r="C204" s="435">
        <f t="shared" si="20"/>
        <v>0</v>
      </c>
      <c r="D204" s="435"/>
      <c r="E204" s="435"/>
      <c r="F204" s="88">
        <f t="shared" si="21"/>
        <v>0</v>
      </c>
      <c r="G204" s="88">
        <f t="shared" si="22"/>
        <v>0</v>
      </c>
      <c r="H204" s="164" t="str">
        <f t="shared" si="23"/>
        <v/>
      </c>
    </row>
    <row r="205" spans="1:8" x14ac:dyDescent="0.4">
      <c r="A205" s="87">
        <f t="shared" si="18"/>
        <v>0</v>
      </c>
      <c r="B205" s="99">
        <f t="shared" si="19"/>
        <v>0</v>
      </c>
      <c r="C205" s="435">
        <f t="shared" si="20"/>
        <v>0</v>
      </c>
      <c r="D205" s="435"/>
      <c r="E205" s="435"/>
      <c r="F205" s="88">
        <f t="shared" si="21"/>
        <v>0</v>
      </c>
      <c r="G205" s="88">
        <f t="shared" si="22"/>
        <v>0</v>
      </c>
      <c r="H205" s="164" t="str">
        <f t="shared" si="23"/>
        <v/>
      </c>
    </row>
    <row r="206" spans="1:8" x14ac:dyDescent="0.4">
      <c r="A206" s="87">
        <f t="shared" si="18"/>
        <v>0</v>
      </c>
      <c r="B206" s="99">
        <f t="shared" si="19"/>
        <v>0</v>
      </c>
      <c r="C206" s="435">
        <f t="shared" si="20"/>
        <v>0</v>
      </c>
      <c r="D206" s="435"/>
      <c r="E206" s="435"/>
      <c r="F206" s="88">
        <f t="shared" si="21"/>
        <v>0</v>
      </c>
      <c r="G206" s="88">
        <f t="shared" si="22"/>
        <v>0</v>
      </c>
      <c r="H206" s="164" t="str">
        <f t="shared" si="23"/>
        <v/>
      </c>
    </row>
    <row r="207" spans="1:8" x14ac:dyDescent="0.4">
      <c r="A207" s="87">
        <f t="shared" si="18"/>
        <v>0</v>
      </c>
      <c r="B207" s="99">
        <f t="shared" si="19"/>
        <v>0</v>
      </c>
      <c r="C207" s="435">
        <f t="shared" si="20"/>
        <v>0</v>
      </c>
      <c r="D207" s="435"/>
      <c r="E207" s="435"/>
      <c r="F207" s="88">
        <f t="shared" si="21"/>
        <v>0</v>
      </c>
      <c r="G207" s="88">
        <f t="shared" si="22"/>
        <v>0</v>
      </c>
      <c r="H207" s="164" t="str">
        <f t="shared" si="23"/>
        <v/>
      </c>
    </row>
    <row r="208" spans="1:8" x14ac:dyDescent="0.4">
      <c r="A208" s="87">
        <f t="shared" si="18"/>
        <v>0</v>
      </c>
      <c r="B208" s="99">
        <f t="shared" si="19"/>
        <v>0</v>
      </c>
      <c r="C208" s="435">
        <f t="shared" si="20"/>
        <v>0</v>
      </c>
      <c r="D208" s="435"/>
      <c r="E208" s="435"/>
      <c r="F208" s="88">
        <f t="shared" si="21"/>
        <v>0</v>
      </c>
      <c r="G208" s="88">
        <f t="shared" si="22"/>
        <v>0</v>
      </c>
      <c r="H208" s="164" t="str">
        <f t="shared" si="23"/>
        <v/>
      </c>
    </row>
    <row r="209" spans="1:8" x14ac:dyDescent="0.4">
      <c r="A209" s="87">
        <f t="shared" si="18"/>
        <v>0</v>
      </c>
      <c r="B209" s="99">
        <f t="shared" si="19"/>
        <v>0</v>
      </c>
      <c r="C209" s="435">
        <f t="shared" si="20"/>
        <v>0</v>
      </c>
      <c r="D209" s="435"/>
      <c r="E209" s="435"/>
      <c r="F209" s="88">
        <f t="shared" si="21"/>
        <v>0</v>
      </c>
      <c r="G209" s="88">
        <f t="shared" si="22"/>
        <v>0</v>
      </c>
      <c r="H209" s="164" t="str">
        <f t="shared" si="23"/>
        <v/>
      </c>
    </row>
    <row r="210" spans="1:8" x14ac:dyDescent="0.4">
      <c r="A210" s="87">
        <f t="shared" si="18"/>
        <v>0</v>
      </c>
      <c r="B210" s="99">
        <f t="shared" si="19"/>
        <v>0</v>
      </c>
      <c r="C210" s="435">
        <f t="shared" si="20"/>
        <v>0</v>
      </c>
      <c r="D210" s="435"/>
      <c r="E210" s="435"/>
      <c r="F210" s="88">
        <f t="shared" si="21"/>
        <v>0</v>
      </c>
      <c r="G210" s="88">
        <f t="shared" si="22"/>
        <v>0</v>
      </c>
      <c r="H210" s="164" t="str">
        <f t="shared" si="23"/>
        <v/>
      </c>
    </row>
    <row r="211" spans="1:8" x14ac:dyDescent="0.4">
      <c r="A211" s="87">
        <f t="shared" si="18"/>
        <v>0</v>
      </c>
      <c r="B211" s="99">
        <f t="shared" si="19"/>
        <v>0</v>
      </c>
      <c r="C211" s="435">
        <f t="shared" si="20"/>
        <v>0</v>
      </c>
      <c r="D211" s="435"/>
      <c r="E211" s="435"/>
      <c r="F211" s="88">
        <f t="shared" si="21"/>
        <v>0</v>
      </c>
      <c r="G211" s="88">
        <f t="shared" si="22"/>
        <v>0</v>
      </c>
      <c r="H211" s="164" t="str">
        <f t="shared" si="23"/>
        <v/>
      </c>
    </row>
    <row r="212" spans="1:8" x14ac:dyDescent="0.4">
      <c r="A212" s="87">
        <f t="shared" si="18"/>
        <v>0</v>
      </c>
      <c r="B212" s="99">
        <f t="shared" si="19"/>
        <v>0</v>
      </c>
      <c r="C212" s="435">
        <f t="shared" si="20"/>
        <v>0</v>
      </c>
      <c r="D212" s="435"/>
      <c r="E212" s="435"/>
      <c r="F212" s="88">
        <f t="shared" si="21"/>
        <v>0</v>
      </c>
      <c r="G212" s="88">
        <f t="shared" si="22"/>
        <v>0</v>
      </c>
      <c r="H212" s="164" t="str">
        <f t="shared" si="23"/>
        <v/>
      </c>
    </row>
    <row r="213" spans="1:8" x14ac:dyDescent="0.4">
      <c r="A213" s="87">
        <f t="shared" si="18"/>
        <v>0</v>
      </c>
      <c r="B213" s="99">
        <f t="shared" si="19"/>
        <v>0</v>
      </c>
      <c r="C213" s="435">
        <f t="shared" si="20"/>
        <v>0</v>
      </c>
      <c r="D213" s="435"/>
      <c r="E213" s="435"/>
      <c r="F213" s="88">
        <f t="shared" si="21"/>
        <v>0</v>
      </c>
      <c r="G213" s="88">
        <f t="shared" si="22"/>
        <v>0</v>
      </c>
      <c r="H213" s="164" t="str">
        <f t="shared" si="23"/>
        <v/>
      </c>
    </row>
    <row r="214" spans="1:8" x14ac:dyDescent="0.4">
      <c r="A214" s="87">
        <f t="shared" si="18"/>
        <v>0</v>
      </c>
      <c r="B214" s="99">
        <f t="shared" si="19"/>
        <v>0</v>
      </c>
      <c r="C214" s="435">
        <f t="shared" si="20"/>
        <v>0</v>
      </c>
      <c r="D214" s="435"/>
      <c r="E214" s="435"/>
      <c r="F214" s="88">
        <f t="shared" si="21"/>
        <v>0</v>
      </c>
      <c r="G214" s="88">
        <f t="shared" si="22"/>
        <v>0</v>
      </c>
      <c r="H214" s="164" t="str">
        <f t="shared" si="23"/>
        <v/>
      </c>
    </row>
    <row r="215" spans="1:8" x14ac:dyDescent="0.4">
      <c r="A215" s="87">
        <f t="shared" si="18"/>
        <v>0</v>
      </c>
      <c r="B215" s="99">
        <f t="shared" si="19"/>
        <v>0</v>
      </c>
      <c r="C215" s="435">
        <f t="shared" si="20"/>
        <v>0</v>
      </c>
      <c r="D215" s="435"/>
      <c r="E215" s="435"/>
      <c r="F215" s="88">
        <f t="shared" si="21"/>
        <v>0</v>
      </c>
      <c r="G215" s="88">
        <f t="shared" si="22"/>
        <v>0</v>
      </c>
      <c r="H215" s="164" t="str">
        <f t="shared" si="23"/>
        <v/>
      </c>
    </row>
    <row r="216" spans="1:8" x14ac:dyDescent="0.4">
      <c r="A216" s="87">
        <f t="shared" si="18"/>
        <v>0</v>
      </c>
      <c r="B216" s="99">
        <f t="shared" si="19"/>
        <v>0</v>
      </c>
      <c r="C216" s="435">
        <f t="shared" si="20"/>
        <v>0</v>
      </c>
      <c r="D216" s="435"/>
      <c r="E216" s="435"/>
      <c r="F216" s="88">
        <f t="shared" si="21"/>
        <v>0</v>
      </c>
      <c r="G216" s="88">
        <f t="shared" si="22"/>
        <v>0</v>
      </c>
      <c r="H216" s="164" t="str">
        <f t="shared" si="23"/>
        <v/>
      </c>
    </row>
    <row r="217" spans="1:8" x14ac:dyDescent="0.4">
      <c r="A217" s="87">
        <f t="shared" si="18"/>
        <v>0</v>
      </c>
      <c r="B217" s="99">
        <f t="shared" si="19"/>
        <v>0</v>
      </c>
      <c r="C217" s="435">
        <f t="shared" si="20"/>
        <v>0</v>
      </c>
      <c r="D217" s="435"/>
      <c r="E217" s="435"/>
      <c r="F217" s="88">
        <f t="shared" si="21"/>
        <v>0</v>
      </c>
      <c r="G217" s="88">
        <f t="shared" si="22"/>
        <v>0</v>
      </c>
      <c r="H217" s="164" t="str">
        <f t="shared" si="23"/>
        <v/>
      </c>
    </row>
    <row r="218" spans="1:8" x14ac:dyDescent="0.4">
      <c r="A218" s="87">
        <f t="shared" si="18"/>
        <v>0</v>
      </c>
      <c r="B218" s="99">
        <f t="shared" si="19"/>
        <v>0</v>
      </c>
      <c r="C218" s="435">
        <f t="shared" si="20"/>
        <v>0</v>
      </c>
      <c r="D218" s="435"/>
      <c r="E218" s="435"/>
      <c r="F218" s="88">
        <f t="shared" si="21"/>
        <v>0</v>
      </c>
      <c r="G218" s="88">
        <f t="shared" si="22"/>
        <v>0</v>
      </c>
      <c r="H218" s="164" t="str">
        <f t="shared" si="23"/>
        <v/>
      </c>
    </row>
    <row r="219" spans="1:8" x14ac:dyDescent="0.4">
      <c r="A219" s="87">
        <f t="shared" si="18"/>
        <v>0</v>
      </c>
      <c r="B219" s="99">
        <f t="shared" si="19"/>
        <v>0</v>
      </c>
      <c r="C219" s="435">
        <f t="shared" si="20"/>
        <v>0</v>
      </c>
      <c r="D219" s="435"/>
      <c r="E219" s="435"/>
      <c r="F219" s="88">
        <f t="shared" si="21"/>
        <v>0</v>
      </c>
      <c r="G219" s="88">
        <f t="shared" si="22"/>
        <v>0</v>
      </c>
      <c r="H219" s="164" t="str">
        <f t="shared" si="23"/>
        <v/>
      </c>
    </row>
    <row r="220" spans="1:8" x14ac:dyDescent="0.4">
      <c r="A220" s="87">
        <f t="shared" si="18"/>
        <v>0</v>
      </c>
      <c r="B220" s="99">
        <f t="shared" si="19"/>
        <v>0</v>
      </c>
      <c r="C220" s="435">
        <f t="shared" si="20"/>
        <v>0</v>
      </c>
      <c r="D220" s="435"/>
      <c r="E220" s="435"/>
      <c r="F220" s="88">
        <f t="shared" si="21"/>
        <v>0</v>
      </c>
      <c r="G220" s="88">
        <f t="shared" si="22"/>
        <v>0</v>
      </c>
      <c r="H220" s="164" t="str">
        <f t="shared" si="23"/>
        <v/>
      </c>
    </row>
    <row r="221" spans="1:8" x14ac:dyDescent="0.4">
      <c r="A221" s="87">
        <f t="shared" si="18"/>
        <v>0</v>
      </c>
      <c r="B221" s="99">
        <f t="shared" si="19"/>
        <v>0</v>
      </c>
      <c r="C221" s="435">
        <f t="shared" si="20"/>
        <v>0</v>
      </c>
      <c r="D221" s="435"/>
      <c r="E221" s="435"/>
      <c r="F221" s="88">
        <f t="shared" si="21"/>
        <v>0</v>
      </c>
      <c r="G221" s="88">
        <f t="shared" si="22"/>
        <v>0</v>
      </c>
      <c r="H221" s="164" t="str">
        <f t="shared" si="23"/>
        <v/>
      </c>
    </row>
    <row r="222" spans="1:8" x14ac:dyDescent="0.4">
      <c r="A222" s="87">
        <f t="shared" si="18"/>
        <v>0</v>
      </c>
      <c r="B222" s="99">
        <f t="shared" si="19"/>
        <v>0</v>
      </c>
      <c r="C222" s="435">
        <f t="shared" si="20"/>
        <v>0</v>
      </c>
      <c r="D222" s="435"/>
      <c r="E222" s="435"/>
      <c r="F222" s="88">
        <f t="shared" si="21"/>
        <v>0</v>
      </c>
      <c r="G222" s="88">
        <f t="shared" si="22"/>
        <v>0</v>
      </c>
      <c r="H222" s="164" t="str">
        <f t="shared" si="23"/>
        <v/>
      </c>
    </row>
    <row r="223" spans="1:8" x14ac:dyDescent="0.4">
      <c r="A223" s="87">
        <f t="shared" si="18"/>
        <v>0</v>
      </c>
      <c r="B223" s="99">
        <f t="shared" si="19"/>
        <v>0</v>
      </c>
      <c r="C223" s="435">
        <f t="shared" si="20"/>
        <v>0</v>
      </c>
      <c r="D223" s="435"/>
      <c r="E223" s="435"/>
      <c r="F223" s="88">
        <f t="shared" si="21"/>
        <v>0</v>
      </c>
      <c r="G223" s="88">
        <f t="shared" si="22"/>
        <v>0</v>
      </c>
      <c r="H223" s="164" t="str">
        <f t="shared" si="23"/>
        <v/>
      </c>
    </row>
    <row r="224" spans="1:8" x14ac:dyDescent="0.4">
      <c r="A224" s="87">
        <f t="shared" si="18"/>
        <v>0</v>
      </c>
      <c r="B224" s="99">
        <f t="shared" si="19"/>
        <v>0</v>
      </c>
      <c r="C224" s="435">
        <f t="shared" si="20"/>
        <v>0</v>
      </c>
      <c r="D224" s="435"/>
      <c r="E224" s="435"/>
      <c r="F224" s="88">
        <f t="shared" si="21"/>
        <v>0</v>
      </c>
      <c r="G224" s="88">
        <f t="shared" si="22"/>
        <v>0</v>
      </c>
      <c r="H224" s="164" t="str">
        <f t="shared" si="23"/>
        <v/>
      </c>
    </row>
    <row r="225" spans="1:8" x14ac:dyDescent="0.4">
      <c r="A225" s="87">
        <f t="shared" si="18"/>
        <v>0</v>
      </c>
      <c r="B225" s="99">
        <f t="shared" si="19"/>
        <v>0</v>
      </c>
      <c r="C225" s="435">
        <f t="shared" si="20"/>
        <v>0</v>
      </c>
      <c r="D225" s="435"/>
      <c r="E225" s="435"/>
      <c r="F225" s="88">
        <f t="shared" si="21"/>
        <v>0</v>
      </c>
      <c r="G225" s="88">
        <f t="shared" si="22"/>
        <v>0</v>
      </c>
      <c r="H225" s="164" t="str">
        <f t="shared" si="23"/>
        <v/>
      </c>
    </row>
    <row r="226" spans="1:8" x14ac:dyDescent="0.4">
      <c r="A226" s="87">
        <f t="shared" si="18"/>
        <v>0</v>
      </c>
      <c r="B226" s="99">
        <f t="shared" si="19"/>
        <v>0</v>
      </c>
      <c r="C226" s="435">
        <f t="shared" si="20"/>
        <v>0</v>
      </c>
      <c r="D226" s="435"/>
      <c r="E226" s="435"/>
      <c r="F226" s="88">
        <f t="shared" si="21"/>
        <v>0</v>
      </c>
      <c r="G226" s="88">
        <f t="shared" si="22"/>
        <v>0</v>
      </c>
      <c r="H226" s="164" t="str">
        <f t="shared" si="23"/>
        <v/>
      </c>
    </row>
    <row r="227" spans="1:8" x14ac:dyDescent="0.4">
      <c r="A227" s="87">
        <f t="shared" si="18"/>
        <v>0</v>
      </c>
      <c r="B227" s="99">
        <f t="shared" si="19"/>
        <v>0</v>
      </c>
      <c r="C227" s="435">
        <f t="shared" si="20"/>
        <v>0</v>
      </c>
      <c r="D227" s="435"/>
      <c r="E227" s="435"/>
      <c r="F227" s="88">
        <f t="shared" si="21"/>
        <v>0</v>
      </c>
      <c r="G227" s="88">
        <f t="shared" si="22"/>
        <v>0</v>
      </c>
      <c r="H227" s="164" t="str">
        <f t="shared" si="23"/>
        <v/>
      </c>
    </row>
    <row r="228" spans="1:8" x14ac:dyDescent="0.4">
      <c r="A228" s="87">
        <f t="shared" si="18"/>
        <v>0</v>
      </c>
      <c r="B228" s="99">
        <f t="shared" si="19"/>
        <v>0</v>
      </c>
      <c r="C228" s="435">
        <f t="shared" si="20"/>
        <v>0</v>
      </c>
      <c r="D228" s="435"/>
      <c r="E228" s="435"/>
      <c r="F228" s="88">
        <f t="shared" si="21"/>
        <v>0</v>
      </c>
      <c r="G228" s="88">
        <f t="shared" si="22"/>
        <v>0</v>
      </c>
      <c r="H228" s="164" t="str">
        <f t="shared" si="23"/>
        <v/>
      </c>
    </row>
    <row r="229" spans="1:8" x14ac:dyDescent="0.4">
      <c r="A229" s="87">
        <f t="shared" si="18"/>
        <v>0</v>
      </c>
      <c r="B229" s="99">
        <f t="shared" si="19"/>
        <v>0</v>
      </c>
      <c r="C229" s="435">
        <f t="shared" si="20"/>
        <v>0</v>
      </c>
      <c r="D229" s="435"/>
      <c r="E229" s="435"/>
      <c r="F229" s="88">
        <f t="shared" si="21"/>
        <v>0</v>
      </c>
      <c r="G229" s="88">
        <f t="shared" si="22"/>
        <v>0</v>
      </c>
      <c r="H229" s="164" t="str">
        <f t="shared" si="23"/>
        <v/>
      </c>
    </row>
    <row r="230" spans="1:8" x14ac:dyDescent="0.4">
      <c r="A230" s="87">
        <f t="shared" si="18"/>
        <v>0</v>
      </c>
      <c r="B230" s="99">
        <f t="shared" si="19"/>
        <v>0</v>
      </c>
      <c r="C230" s="435">
        <f t="shared" si="20"/>
        <v>0</v>
      </c>
      <c r="D230" s="435"/>
      <c r="E230" s="435"/>
      <c r="F230" s="88">
        <f t="shared" si="21"/>
        <v>0</v>
      </c>
      <c r="G230" s="88">
        <f t="shared" si="22"/>
        <v>0</v>
      </c>
      <c r="H230" s="164" t="str">
        <f t="shared" si="23"/>
        <v/>
      </c>
    </row>
    <row r="231" spans="1:8" x14ac:dyDescent="0.4">
      <c r="A231" s="87">
        <f t="shared" si="18"/>
        <v>0</v>
      </c>
      <c r="B231" s="99">
        <f t="shared" si="19"/>
        <v>0</v>
      </c>
      <c r="C231" s="435">
        <f t="shared" si="20"/>
        <v>0</v>
      </c>
      <c r="D231" s="435"/>
      <c r="E231" s="435"/>
      <c r="F231" s="88">
        <f t="shared" si="21"/>
        <v>0</v>
      </c>
      <c r="G231" s="88">
        <f t="shared" si="22"/>
        <v>0</v>
      </c>
      <c r="H231" s="164" t="str">
        <f t="shared" si="23"/>
        <v/>
      </c>
    </row>
    <row r="232" spans="1:8" x14ac:dyDescent="0.4">
      <c r="A232" s="87">
        <f t="shared" si="18"/>
        <v>0</v>
      </c>
      <c r="B232" s="99">
        <f t="shared" si="19"/>
        <v>0</v>
      </c>
      <c r="C232" s="435">
        <f t="shared" si="20"/>
        <v>0</v>
      </c>
      <c r="D232" s="435"/>
      <c r="E232" s="435"/>
      <c r="F232" s="88">
        <f t="shared" si="21"/>
        <v>0</v>
      </c>
      <c r="G232" s="88">
        <f t="shared" si="22"/>
        <v>0</v>
      </c>
      <c r="H232" s="164" t="str">
        <f t="shared" si="23"/>
        <v/>
      </c>
    </row>
    <row r="233" spans="1:8" x14ac:dyDescent="0.4">
      <c r="A233" s="87">
        <f t="shared" si="18"/>
        <v>0</v>
      </c>
      <c r="B233" s="99">
        <f t="shared" si="19"/>
        <v>0</v>
      </c>
      <c r="C233" s="435">
        <f t="shared" si="20"/>
        <v>0</v>
      </c>
      <c r="D233" s="435"/>
      <c r="E233" s="435"/>
      <c r="F233" s="88">
        <f t="shared" si="21"/>
        <v>0</v>
      </c>
      <c r="G233" s="88">
        <f t="shared" si="22"/>
        <v>0</v>
      </c>
      <c r="H233" s="164" t="str">
        <f t="shared" si="23"/>
        <v/>
      </c>
    </row>
    <row r="234" spans="1:8" x14ac:dyDescent="0.4">
      <c r="A234" s="87">
        <f t="shared" si="18"/>
        <v>0</v>
      </c>
      <c r="B234" s="99">
        <f t="shared" si="19"/>
        <v>0</v>
      </c>
      <c r="C234" s="435">
        <f t="shared" si="20"/>
        <v>0</v>
      </c>
      <c r="D234" s="435"/>
      <c r="E234" s="435"/>
      <c r="F234" s="88">
        <f t="shared" si="21"/>
        <v>0</v>
      </c>
      <c r="G234" s="88">
        <f t="shared" si="22"/>
        <v>0</v>
      </c>
      <c r="H234" s="164" t="str">
        <f t="shared" si="23"/>
        <v/>
      </c>
    </row>
    <row r="235" spans="1:8" x14ac:dyDescent="0.4">
      <c r="A235" s="87">
        <f t="shared" si="18"/>
        <v>0</v>
      </c>
      <c r="B235" s="99">
        <f t="shared" si="19"/>
        <v>0</v>
      </c>
      <c r="C235" s="435">
        <f t="shared" si="20"/>
        <v>0</v>
      </c>
      <c r="D235" s="435"/>
      <c r="E235" s="435"/>
      <c r="F235" s="88">
        <f t="shared" si="21"/>
        <v>0</v>
      </c>
      <c r="G235" s="88">
        <f t="shared" si="22"/>
        <v>0</v>
      </c>
      <c r="H235" s="164" t="str">
        <f t="shared" si="23"/>
        <v/>
      </c>
    </row>
    <row r="236" spans="1:8" x14ac:dyDescent="0.4">
      <c r="A236" s="87">
        <f t="shared" si="18"/>
        <v>0</v>
      </c>
      <c r="B236" s="99">
        <f t="shared" si="19"/>
        <v>0</v>
      </c>
      <c r="C236" s="435">
        <f t="shared" si="20"/>
        <v>0</v>
      </c>
      <c r="D236" s="435"/>
      <c r="E236" s="435"/>
      <c r="F236" s="88">
        <f t="shared" si="21"/>
        <v>0</v>
      </c>
      <c r="G236" s="88">
        <f t="shared" si="22"/>
        <v>0</v>
      </c>
      <c r="H236" s="164" t="str">
        <f t="shared" si="23"/>
        <v/>
      </c>
    </row>
    <row r="237" spans="1:8" x14ac:dyDescent="0.4">
      <c r="A237" s="87">
        <f t="shared" si="18"/>
        <v>0</v>
      </c>
      <c r="B237" s="99">
        <f t="shared" si="19"/>
        <v>0</v>
      </c>
      <c r="C237" s="435">
        <f t="shared" si="20"/>
        <v>0</v>
      </c>
      <c r="D237" s="435"/>
      <c r="E237" s="435"/>
      <c r="F237" s="88">
        <f t="shared" si="21"/>
        <v>0</v>
      </c>
      <c r="G237" s="88">
        <f t="shared" si="22"/>
        <v>0</v>
      </c>
      <c r="H237" s="164" t="str">
        <f t="shared" si="23"/>
        <v/>
      </c>
    </row>
    <row r="238" spans="1:8" x14ac:dyDescent="0.4">
      <c r="A238" s="87">
        <f t="shared" si="18"/>
        <v>0</v>
      </c>
      <c r="B238" s="99">
        <f t="shared" si="19"/>
        <v>0</v>
      </c>
      <c r="C238" s="435">
        <f t="shared" si="20"/>
        <v>0</v>
      </c>
      <c r="D238" s="435"/>
      <c r="E238" s="435"/>
      <c r="F238" s="88">
        <f t="shared" si="21"/>
        <v>0</v>
      </c>
      <c r="G238" s="88">
        <f t="shared" si="22"/>
        <v>0</v>
      </c>
      <c r="H238" s="164" t="str">
        <f t="shared" si="23"/>
        <v/>
      </c>
    </row>
    <row r="239" spans="1:8" x14ac:dyDescent="0.4">
      <c r="A239" s="87">
        <f t="shared" si="18"/>
        <v>0</v>
      </c>
      <c r="B239" s="99">
        <f t="shared" si="19"/>
        <v>0</v>
      </c>
      <c r="C239" s="435">
        <f t="shared" si="20"/>
        <v>0</v>
      </c>
      <c r="D239" s="435"/>
      <c r="E239" s="435"/>
      <c r="F239" s="88">
        <f t="shared" si="21"/>
        <v>0</v>
      </c>
      <c r="G239" s="88">
        <f t="shared" si="22"/>
        <v>0</v>
      </c>
      <c r="H239" s="164" t="str">
        <f t="shared" si="23"/>
        <v/>
      </c>
    </row>
    <row r="240" spans="1:8" x14ac:dyDescent="0.4">
      <c r="A240" s="87">
        <f t="shared" si="18"/>
        <v>0</v>
      </c>
      <c r="B240" s="99">
        <f t="shared" si="19"/>
        <v>0</v>
      </c>
      <c r="C240" s="435">
        <f t="shared" si="20"/>
        <v>0</v>
      </c>
      <c r="D240" s="435"/>
      <c r="E240" s="435"/>
      <c r="F240" s="88">
        <f t="shared" si="21"/>
        <v>0</v>
      </c>
      <c r="G240" s="88">
        <f t="shared" si="22"/>
        <v>0</v>
      </c>
      <c r="H240" s="164" t="str">
        <f t="shared" si="23"/>
        <v/>
      </c>
    </row>
    <row r="241" spans="1:8" x14ac:dyDescent="0.4">
      <c r="A241" s="87">
        <f t="shared" si="18"/>
        <v>0</v>
      </c>
      <c r="B241" s="99">
        <f t="shared" si="19"/>
        <v>0</v>
      </c>
      <c r="C241" s="435">
        <f t="shared" si="20"/>
        <v>0</v>
      </c>
      <c r="D241" s="435"/>
      <c r="E241" s="435"/>
      <c r="F241" s="88">
        <f t="shared" si="21"/>
        <v>0</v>
      </c>
      <c r="G241" s="88">
        <f t="shared" si="22"/>
        <v>0</v>
      </c>
      <c r="H241" s="164" t="str">
        <f t="shared" si="23"/>
        <v/>
      </c>
    </row>
    <row r="242" spans="1:8" x14ac:dyDescent="0.4">
      <c r="A242" s="87">
        <f t="shared" si="18"/>
        <v>0</v>
      </c>
      <c r="B242" s="99">
        <f t="shared" si="19"/>
        <v>0</v>
      </c>
      <c r="C242" s="435">
        <f t="shared" si="20"/>
        <v>0</v>
      </c>
      <c r="D242" s="435"/>
      <c r="E242" s="435"/>
      <c r="F242" s="88">
        <f t="shared" si="21"/>
        <v>0</v>
      </c>
      <c r="G242" s="88">
        <f t="shared" si="22"/>
        <v>0</v>
      </c>
      <c r="H242" s="164" t="str">
        <f t="shared" si="23"/>
        <v/>
      </c>
    </row>
    <row r="243" spans="1:8" x14ac:dyDescent="0.4">
      <c r="A243" s="87">
        <f t="shared" si="18"/>
        <v>0</v>
      </c>
      <c r="B243" s="99">
        <f t="shared" si="19"/>
        <v>0</v>
      </c>
      <c r="C243" s="435">
        <f t="shared" si="20"/>
        <v>0</v>
      </c>
      <c r="D243" s="435"/>
      <c r="E243" s="435"/>
      <c r="F243" s="88">
        <f t="shared" si="21"/>
        <v>0</v>
      </c>
      <c r="G243" s="88">
        <f t="shared" si="22"/>
        <v>0</v>
      </c>
      <c r="H243" s="164" t="str">
        <f t="shared" si="23"/>
        <v/>
      </c>
    </row>
    <row r="244" spans="1:8" x14ac:dyDescent="0.4">
      <c r="A244" s="87">
        <f t="shared" si="18"/>
        <v>0</v>
      </c>
      <c r="B244" s="99">
        <f t="shared" si="19"/>
        <v>0</v>
      </c>
      <c r="C244" s="435">
        <f t="shared" si="20"/>
        <v>0</v>
      </c>
      <c r="D244" s="435"/>
      <c r="E244" s="435"/>
      <c r="F244" s="88">
        <f t="shared" si="21"/>
        <v>0</v>
      </c>
      <c r="G244" s="88">
        <f t="shared" si="22"/>
        <v>0</v>
      </c>
      <c r="H244" s="164" t="str">
        <f t="shared" si="23"/>
        <v/>
      </c>
    </row>
    <row r="245" spans="1:8" x14ac:dyDescent="0.4">
      <c r="A245" s="87">
        <f t="shared" si="18"/>
        <v>0</v>
      </c>
      <c r="B245" s="99">
        <f t="shared" si="19"/>
        <v>0</v>
      </c>
      <c r="C245" s="435">
        <f t="shared" si="20"/>
        <v>0</v>
      </c>
      <c r="D245" s="435"/>
      <c r="E245" s="435"/>
      <c r="F245" s="88">
        <f t="shared" si="21"/>
        <v>0</v>
      </c>
      <c r="G245" s="88">
        <f t="shared" si="22"/>
        <v>0</v>
      </c>
      <c r="H245" s="164" t="str">
        <f t="shared" si="23"/>
        <v/>
      </c>
    </row>
    <row r="246" spans="1:8" x14ac:dyDescent="0.4">
      <c r="A246" s="87">
        <f t="shared" si="18"/>
        <v>0</v>
      </c>
      <c r="B246" s="99">
        <f t="shared" si="19"/>
        <v>0</v>
      </c>
      <c r="C246" s="435">
        <f t="shared" si="20"/>
        <v>0</v>
      </c>
      <c r="D246" s="435"/>
      <c r="E246" s="435"/>
      <c r="F246" s="88">
        <f t="shared" si="21"/>
        <v>0</v>
      </c>
      <c r="G246" s="88">
        <f t="shared" si="22"/>
        <v>0</v>
      </c>
      <c r="H246" s="164" t="str">
        <f t="shared" si="23"/>
        <v/>
      </c>
    </row>
    <row r="247" spans="1:8" x14ac:dyDescent="0.4">
      <c r="A247" s="87">
        <f t="shared" si="18"/>
        <v>0</v>
      </c>
      <c r="B247" s="99">
        <f t="shared" si="19"/>
        <v>0</v>
      </c>
      <c r="C247" s="435">
        <f t="shared" si="20"/>
        <v>0</v>
      </c>
      <c r="D247" s="435"/>
      <c r="E247" s="435"/>
      <c r="F247" s="88">
        <f t="shared" si="21"/>
        <v>0</v>
      </c>
      <c r="G247" s="88">
        <f t="shared" si="22"/>
        <v>0</v>
      </c>
      <c r="H247" s="164" t="str">
        <f t="shared" si="23"/>
        <v/>
      </c>
    </row>
    <row r="248" spans="1:8" x14ac:dyDescent="0.4">
      <c r="A248" s="87">
        <f t="shared" si="18"/>
        <v>0</v>
      </c>
      <c r="B248" s="99">
        <f t="shared" si="19"/>
        <v>0</v>
      </c>
      <c r="C248" s="435">
        <f t="shared" si="20"/>
        <v>0</v>
      </c>
      <c r="D248" s="435"/>
      <c r="E248" s="435"/>
      <c r="F248" s="88">
        <f t="shared" si="21"/>
        <v>0</v>
      </c>
      <c r="G248" s="88">
        <f t="shared" si="22"/>
        <v>0</v>
      </c>
      <c r="H248" s="164" t="str">
        <f t="shared" si="23"/>
        <v/>
      </c>
    </row>
    <row r="249" spans="1:8" x14ac:dyDescent="0.4">
      <c r="A249" s="87">
        <f t="shared" si="18"/>
        <v>0</v>
      </c>
      <c r="B249" s="99">
        <f t="shared" si="19"/>
        <v>0</v>
      </c>
      <c r="C249" s="435">
        <f t="shared" si="20"/>
        <v>0</v>
      </c>
      <c r="D249" s="435"/>
      <c r="E249" s="435"/>
      <c r="F249" s="88">
        <f t="shared" si="21"/>
        <v>0</v>
      </c>
      <c r="G249" s="88">
        <f t="shared" si="22"/>
        <v>0</v>
      </c>
      <c r="H249" s="164" t="str">
        <f t="shared" si="23"/>
        <v/>
      </c>
    </row>
    <row r="250" spans="1:8" x14ac:dyDescent="0.4">
      <c r="A250" s="87">
        <f t="shared" si="18"/>
        <v>0</v>
      </c>
      <c r="B250" s="99">
        <f t="shared" si="19"/>
        <v>0</v>
      </c>
      <c r="C250" s="435">
        <f t="shared" si="20"/>
        <v>0</v>
      </c>
      <c r="D250" s="435"/>
      <c r="E250" s="435"/>
      <c r="F250" s="88">
        <f t="shared" si="21"/>
        <v>0</v>
      </c>
      <c r="G250" s="88">
        <f t="shared" si="22"/>
        <v>0</v>
      </c>
      <c r="H250" s="164" t="str">
        <f t="shared" si="23"/>
        <v/>
      </c>
    </row>
    <row r="251" spans="1:8" x14ac:dyDescent="0.4">
      <c r="A251" s="87">
        <f t="shared" si="18"/>
        <v>0</v>
      </c>
      <c r="B251" s="99">
        <f t="shared" si="19"/>
        <v>0</v>
      </c>
      <c r="C251" s="435">
        <f t="shared" si="20"/>
        <v>0</v>
      </c>
      <c r="D251" s="435"/>
      <c r="E251" s="435"/>
      <c r="F251" s="88">
        <f t="shared" si="21"/>
        <v>0</v>
      </c>
      <c r="G251" s="88">
        <f t="shared" si="22"/>
        <v>0</v>
      </c>
      <c r="H251" s="164" t="str">
        <f t="shared" si="23"/>
        <v/>
      </c>
    </row>
    <row r="252" spans="1:8" x14ac:dyDescent="0.4">
      <c r="A252" s="87">
        <f t="shared" si="18"/>
        <v>0</v>
      </c>
      <c r="B252" s="99">
        <f t="shared" si="19"/>
        <v>0</v>
      </c>
      <c r="C252" s="435">
        <f t="shared" si="20"/>
        <v>0</v>
      </c>
      <c r="D252" s="435"/>
      <c r="E252" s="435"/>
      <c r="F252" s="88">
        <f t="shared" si="21"/>
        <v>0</v>
      </c>
      <c r="G252" s="88">
        <f t="shared" si="22"/>
        <v>0</v>
      </c>
      <c r="H252" s="164" t="str">
        <f t="shared" si="23"/>
        <v/>
      </c>
    </row>
    <row r="253" spans="1:8" x14ac:dyDescent="0.4">
      <c r="A253" s="87">
        <f t="shared" si="18"/>
        <v>0</v>
      </c>
      <c r="B253" s="99">
        <f t="shared" si="19"/>
        <v>0</v>
      </c>
      <c r="C253" s="435">
        <f t="shared" si="20"/>
        <v>0</v>
      </c>
      <c r="D253" s="435"/>
      <c r="E253" s="435"/>
      <c r="F253" s="88">
        <f t="shared" si="21"/>
        <v>0</v>
      </c>
      <c r="G253" s="88">
        <f t="shared" si="22"/>
        <v>0</v>
      </c>
      <c r="H253" s="164" t="str">
        <f t="shared" si="23"/>
        <v/>
      </c>
    </row>
    <row r="254" spans="1:8" x14ac:dyDescent="0.4">
      <c r="A254" s="87">
        <f t="shared" si="18"/>
        <v>0</v>
      </c>
      <c r="B254" s="99">
        <f t="shared" si="19"/>
        <v>0</v>
      </c>
      <c r="C254" s="435">
        <f t="shared" si="20"/>
        <v>0</v>
      </c>
      <c r="D254" s="435"/>
      <c r="E254" s="435"/>
      <c r="F254" s="88">
        <f t="shared" si="21"/>
        <v>0</v>
      </c>
      <c r="G254" s="88">
        <f t="shared" si="22"/>
        <v>0</v>
      </c>
      <c r="H254" s="164" t="str">
        <f t="shared" si="23"/>
        <v/>
      </c>
    </row>
    <row r="255" spans="1:8" x14ac:dyDescent="0.4">
      <c r="A255" s="87">
        <f t="shared" si="18"/>
        <v>0</v>
      </c>
      <c r="B255" s="99">
        <f t="shared" si="19"/>
        <v>0</v>
      </c>
      <c r="C255" s="435">
        <f t="shared" si="20"/>
        <v>0</v>
      </c>
      <c r="D255" s="435"/>
      <c r="E255" s="435"/>
      <c r="F255" s="88">
        <f t="shared" si="21"/>
        <v>0</v>
      </c>
      <c r="G255" s="88">
        <f t="shared" si="22"/>
        <v>0</v>
      </c>
      <c r="H255" s="164" t="str">
        <f t="shared" si="23"/>
        <v/>
      </c>
    </row>
    <row r="256" spans="1:8" x14ac:dyDescent="0.4">
      <c r="A256" s="87">
        <f t="shared" si="18"/>
        <v>0</v>
      </c>
      <c r="B256" s="99">
        <f t="shared" si="19"/>
        <v>0</v>
      </c>
      <c r="C256" s="435">
        <f t="shared" si="20"/>
        <v>0</v>
      </c>
      <c r="D256" s="435"/>
      <c r="E256" s="435"/>
      <c r="F256" s="88">
        <f t="shared" si="21"/>
        <v>0</v>
      </c>
      <c r="G256" s="88">
        <f t="shared" si="22"/>
        <v>0</v>
      </c>
      <c r="H256" s="164" t="str">
        <f t="shared" si="23"/>
        <v/>
      </c>
    </row>
    <row r="257" spans="1:8" x14ac:dyDescent="0.4">
      <c r="A257" s="87">
        <f t="shared" si="18"/>
        <v>0</v>
      </c>
      <c r="B257" s="99">
        <f t="shared" si="19"/>
        <v>0</v>
      </c>
      <c r="C257" s="435">
        <f t="shared" si="20"/>
        <v>0</v>
      </c>
      <c r="D257" s="435"/>
      <c r="E257" s="435"/>
      <c r="F257" s="88">
        <f t="shared" si="21"/>
        <v>0</v>
      </c>
      <c r="G257" s="88">
        <f t="shared" si="22"/>
        <v>0</v>
      </c>
      <c r="H257" s="164" t="str">
        <f t="shared" si="23"/>
        <v/>
      </c>
    </row>
    <row r="258" spans="1:8" x14ac:dyDescent="0.4">
      <c r="A258" s="87">
        <f t="shared" si="18"/>
        <v>0</v>
      </c>
      <c r="B258" s="99">
        <f t="shared" si="19"/>
        <v>0</v>
      </c>
      <c r="C258" s="435">
        <f t="shared" si="20"/>
        <v>0</v>
      </c>
      <c r="D258" s="435"/>
      <c r="E258" s="435"/>
      <c r="F258" s="88">
        <f t="shared" si="21"/>
        <v>0</v>
      </c>
      <c r="G258" s="88">
        <f t="shared" si="22"/>
        <v>0</v>
      </c>
      <c r="H258" s="164" t="str">
        <f t="shared" si="23"/>
        <v/>
      </c>
    </row>
    <row r="259" spans="1:8" x14ac:dyDescent="0.4">
      <c r="A259" s="87">
        <f t="shared" si="18"/>
        <v>0</v>
      </c>
      <c r="B259" s="99">
        <f t="shared" si="19"/>
        <v>0</v>
      </c>
      <c r="C259" s="435">
        <f t="shared" si="20"/>
        <v>0</v>
      </c>
      <c r="D259" s="435"/>
      <c r="E259" s="435"/>
      <c r="F259" s="88">
        <f t="shared" si="21"/>
        <v>0</v>
      </c>
      <c r="G259" s="88">
        <f t="shared" si="22"/>
        <v>0</v>
      </c>
      <c r="H259" s="164" t="str">
        <f t="shared" si="23"/>
        <v/>
      </c>
    </row>
    <row r="260" spans="1:8" x14ac:dyDescent="0.4">
      <c r="A260" s="87">
        <f t="shared" si="18"/>
        <v>0</v>
      </c>
      <c r="B260" s="99">
        <f t="shared" si="19"/>
        <v>0</v>
      </c>
      <c r="C260" s="435">
        <f t="shared" si="20"/>
        <v>0</v>
      </c>
      <c r="D260" s="435"/>
      <c r="E260" s="435"/>
      <c r="F260" s="88">
        <f t="shared" si="21"/>
        <v>0</v>
      </c>
      <c r="G260" s="88">
        <f t="shared" si="22"/>
        <v>0</v>
      </c>
      <c r="H260" s="164" t="str">
        <f t="shared" si="23"/>
        <v/>
      </c>
    </row>
    <row r="261" spans="1:8" x14ac:dyDescent="0.4">
      <c r="A261" s="87">
        <f t="shared" si="18"/>
        <v>0</v>
      </c>
      <c r="B261" s="99">
        <f t="shared" si="19"/>
        <v>0</v>
      </c>
      <c r="C261" s="435">
        <f t="shared" si="20"/>
        <v>0</v>
      </c>
      <c r="D261" s="435"/>
      <c r="E261" s="435"/>
      <c r="F261" s="88">
        <f t="shared" si="21"/>
        <v>0</v>
      </c>
      <c r="G261" s="88">
        <f t="shared" si="22"/>
        <v>0</v>
      </c>
      <c r="H261" s="164" t="str">
        <f t="shared" si="23"/>
        <v/>
      </c>
    </row>
    <row r="262" spans="1:8" x14ac:dyDescent="0.4">
      <c r="A262" s="87">
        <f t="shared" si="18"/>
        <v>0</v>
      </c>
      <c r="B262" s="99">
        <f t="shared" si="19"/>
        <v>0</v>
      </c>
      <c r="C262" s="435">
        <f t="shared" si="20"/>
        <v>0</v>
      </c>
      <c r="D262" s="435"/>
      <c r="E262" s="435"/>
      <c r="F262" s="88">
        <f t="shared" si="21"/>
        <v>0</v>
      </c>
      <c r="G262" s="88">
        <f t="shared" si="22"/>
        <v>0</v>
      </c>
      <c r="H262" s="164" t="str">
        <f t="shared" si="23"/>
        <v/>
      </c>
    </row>
    <row r="263" spans="1:8" x14ac:dyDescent="0.4">
      <c r="A263" s="87">
        <f t="shared" si="18"/>
        <v>0</v>
      </c>
      <c r="B263" s="99">
        <f t="shared" si="19"/>
        <v>0</v>
      </c>
      <c r="C263" s="435">
        <f t="shared" si="20"/>
        <v>0</v>
      </c>
      <c r="D263" s="435"/>
      <c r="E263" s="435"/>
      <c r="F263" s="88">
        <f t="shared" si="21"/>
        <v>0</v>
      </c>
      <c r="G263" s="88">
        <f t="shared" si="22"/>
        <v>0</v>
      </c>
      <c r="H263" s="164" t="str">
        <f t="shared" si="23"/>
        <v/>
      </c>
    </row>
    <row r="264" spans="1:8" x14ac:dyDescent="0.4">
      <c r="A264" s="87">
        <f t="shared" si="18"/>
        <v>0</v>
      </c>
      <c r="B264" s="99">
        <f t="shared" si="19"/>
        <v>0</v>
      </c>
      <c r="C264" s="435">
        <f t="shared" si="20"/>
        <v>0</v>
      </c>
      <c r="D264" s="435"/>
      <c r="E264" s="435"/>
      <c r="F264" s="88">
        <f t="shared" si="21"/>
        <v>0</v>
      </c>
      <c r="G264" s="88">
        <f t="shared" si="22"/>
        <v>0</v>
      </c>
      <c r="H264" s="164" t="str">
        <f t="shared" si="23"/>
        <v/>
      </c>
    </row>
    <row r="265" spans="1:8" x14ac:dyDescent="0.4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435">
        <f t="shared" ref="C265:C328" si="26">IF(ROW()-7&lt;=筆數,VLOOKUP(ROW()-7,日記表,10,FALSE),0)</f>
        <v>0</v>
      </c>
      <c r="D265" s="435"/>
      <c r="E265" s="435"/>
      <c r="F265" s="88">
        <f t="shared" si="21"/>
        <v>0</v>
      </c>
      <c r="G265" s="88">
        <f t="shared" si="22"/>
        <v>0</v>
      </c>
      <c r="H265" s="164" t="str">
        <f t="shared" si="23"/>
        <v/>
      </c>
    </row>
    <row r="266" spans="1:8" x14ac:dyDescent="0.4">
      <c r="A266" s="87">
        <f t="shared" si="24"/>
        <v>0</v>
      </c>
      <c r="B266" s="99">
        <f t="shared" si="25"/>
        <v>0</v>
      </c>
      <c r="C266" s="435">
        <f t="shared" si="26"/>
        <v>0</v>
      </c>
      <c r="D266" s="435"/>
      <c r="E266" s="435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4" t="str">
        <f t="shared" ref="H266:H329" si="29">IF(A266=0,"",IF(DC="借",H265+F266-G266,H265+G266-F266))</f>
        <v/>
      </c>
    </row>
    <row r="267" spans="1:8" x14ac:dyDescent="0.4">
      <c r="A267" s="87">
        <f t="shared" si="24"/>
        <v>0</v>
      </c>
      <c r="B267" s="99">
        <f t="shared" si="25"/>
        <v>0</v>
      </c>
      <c r="C267" s="435">
        <f t="shared" si="26"/>
        <v>0</v>
      </c>
      <c r="D267" s="435"/>
      <c r="E267" s="435"/>
      <c r="F267" s="88">
        <f t="shared" si="27"/>
        <v>0</v>
      </c>
      <c r="G267" s="88">
        <f t="shared" si="28"/>
        <v>0</v>
      </c>
      <c r="H267" s="164" t="str">
        <f t="shared" si="29"/>
        <v/>
      </c>
    </row>
    <row r="268" spans="1:8" x14ac:dyDescent="0.4">
      <c r="A268" s="87">
        <f t="shared" si="24"/>
        <v>0</v>
      </c>
      <c r="B268" s="99">
        <f t="shared" si="25"/>
        <v>0</v>
      </c>
      <c r="C268" s="435">
        <f t="shared" si="26"/>
        <v>0</v>
      </c>
      <c r="D268" s="435"/>
      <c r="E268" s="435"/>
      <c r="F268" s="88">
        <f t="shared" si="27"/>
        <v>0</v>
      </c>
      <c r="G268" s="88">
        <f t="shared" si="28"/>
        <v>0</v>
      </c>
      <c r="H268" s="164" t="str">
        <f t="shared" si="29"/>
        <v/>
      </c>
    </row>
    <row r="269" spans="1:8" x14ac:dyDescent="0.4">
      <c r="A269" s="87">
        <f t="shared" si="24"/>
        <v>0</v>
      </c>
      <c r="B269" s="99">
        <f t="shared" si="25"/>
        <v>0</v>
      </c>
      <c r="C269" s="435">
        <f t="shared" si="26"/>
        <v>0</v>
      </c>
      <c r="D269" s="435"/>
      <c r="E269" s="435"/>
      <c r="F269" s="88">
        <f t="shared" si="27"/>
        <v>0</v>
      </c>
      <c r="G269" s="88">
        <f t="shared" si="28"/>
        <v>0</v>
      </c>
      <c r="H269" s="164" t="str">
        <f t="shared" si="29"/>
        <v/>
      </c>
    </row>
    <row r="270" spans="1:8" x14ac:dyDescent="0.4">
      <c r="A270" s="87">
        <f t="shared" si="24"/>
        <v>0</v>
      </c>
      <c r="B270" s="99">
        <f t="shared" si="25"/>
        <v>0</v>
      </c>
      <c r="C270" s="435">
        <f t="shared" si="26"/>
        <v>0</v>
      </c>
      <c r="D270" s="435"/>
      <c r="E270" s="435"/>
      <c r="F270" s="88">
        <f t="shared" si="27"/>
        <v>0</v>
      </c>
      <c r="G270" s="88">
        <f t="shared" si="28"/>
        <v>0</v>
      </c>
      <c r="H270" s="164" t="str">
        <f t="shared" si="29"/>
        <v/>
      </c>
    </row>
    <row r="271" spans="1:8" x14ac:dyDescent="0.4">
      <c r="A271" s="87">
        <f t="shared" si="24"/>
        <v>0</v>
      </c>
      <c r="B271" s="99">
        <f t="shared" si="25"/>
        <v>0</v>
      </c>
      <c r="C271" s="435">
        <f t="shared" si="26"/>
        <v>0</v>
      </c>
      <c r="D271" s="435"/>
      <c r="E271" s="435"/>
      <c r="F271" s="88">
        <f t="shared" si="27"/>
        <v>0</v>
      </c>
      <c r="G271" s="88">
        <f t="shared" si="28"/>
        <v>0</v>
      </c>
      <c r="H271" s="164" t="str">
        <f t="shared" si="29"/>
        <v/>
      </c>
    </row>
    <row r="272" spans="1:8" x14ac:dyDescent="0.4">
      <c r="A272" s="87">
        <f t="shared" si="24"/>
        <v>0</v>
      </c>
      <c r="B272" s="99">
        <f t="shared" si="25"/>
        <v>0</v>
      </c>
      <c r="C272" s="435">
        <f t="shared" si="26"/>
        <v>0</v>
      </c>
      <c r="D272" s="435"/>
      <c r="E272" s="435"/>
      <c r="F272" s="88">
        <f t="shared" si="27"/>
        <v>0</v>
      </c>
      <c r="G272" s="88">
        <f t="shared" si="28"/>
        <v>0</v>
      </c>
      <c r="H272" s="164" t="str">
        <f t="shared" si="29"/>
        <v/>
      </c>
    </row>
    <row r="273" spans="1:8" x14ac:dyDescent="0.4">
      <c r="A273" s="87">
        <f t="shared" si="24"/>
        <v>0</v>
      </c>
      <c r="B273" s="99">
        <f t="shared" si="25"/>
        <v>0</v>
      </c>
      <c r="C273" s="435">
        <f t="shared" si="26"/>
        <v>0</v>
      </c>
      <c r="D273" s="435"/>
      <c r="E273" s="435"/>
      <c r="F273" s="88">
        <f t="shared" si="27"/>
        <v>0</v>
      </c>
      <c r="G273" s="88">
        <f t="shared" si="28"/>
        <v>0</v>
      </c>
      <c r="H273" s="164" t="str">
        <f t="shared" si="29"/>
        <v/>
      </c>
    </row>
    <row r="274" spans="1:8" x14ac:dyDescent="0.4">
      <c r="A274" s="87">
        <f t="shared" si="24"/>
        <v>0</v>
      </c>
      <c r="B274" s="99">
        <f t="shared" si="25"/>
        <v>0</v>
      </c>
      <c r="C274" s="435">
        <f t="shared" si="26"/>
        <v>0</v>
      </c>
      <c r="D274" s="435"/>
      <c r="E274" s="435"/>
      <c r="F274" s="88">
        <f t="shared" si="27"/>
        <v>0</v>
      </c>
      <c r="G274" s="88">
        <f t="shared" si="28"/>
        <v>0</v>
      </c>
      <c r="H274" s="164" t="str">
        <f t="shared" si="29"/>
        <v/>
      </c>
    </row>
    <row r="275" spans="1:8" x14ac:dyDescent="0.4">
      <c r="A275" s="87">
        <f t="shared" si="24"/>
        <v>0</v>
      </c>
      <c r="B275" s="99">
        <f t="shared" si="25"/>
        <v>0</v>
      </c>
      <c r="C275" s="435">
        <f t="shared" si="26"/>
        <v>0</v>
      </c>
      <c r="D275" s="435"/>
      <c r="E275" s="435"/>
      <c r="F275" s="88">
        <f t="shared" si="27"/>
        <v>0</v>
      </c>
      <c r="G275" s="88">
        <f t="shared" si="28"/>
        <v>0</v>
      </c>
      <c r="H275" s="164" t="str">
        <f t="shared" si="29"/>
        <v/>
      </c>
    </row>
    <row r="276" spans="1:8" x14ac:dyDescent="0.4">
      <c r="A276" s="87">
        <f t="shared" si="24"/>
        <v>0</v>
      </c>
      <c r="B276" s="99">
        <f t="shared" si="25"/>
        <v>0</v>
      </c>
      <c r="C276" s="435">
        <f t="shared" si="26"/>
        <v>0</v>
      </c>
      <c r="D276" s="435"/>
      <c r="E276" s="435"/>
      <c r="F276" s="88">
        <f t="shared" si="27"/>
        <v>0</v>
      </c>
      <c r="G276" s="88">
        <f t="shared" si="28"/>
        <v>0</v>
      </c>
      <c r="H276" s="164" t="str">
        <f t="shared" si="29"/>
        <v/>
      </c>
    </row>
    <row r="277" spans="1:8" x14ac:dyDescent="0.4">
      <c r="A277" s="87">
        <f t="shared" si="24"/>
        <v>0</v>
      </c>
      <c r="B277" s="99">
        <f t="shared" si="25"/>
        <v>0</v>
      </c>
      <c r="C277" s="435">
        <f t="shared" si="26"/>
        <v>0</v>
      </c>
      <c r="D277" s="435"/>
      <c r="E277" s="435"/>
      <c r="F277" s="88">
        <f t="shared" si="27"/>
        <v>0</v>
      </c>
      <c r="G277" s="88">
        <f t="shared" si="28"/>
        <v>0</v>
      </c>
      <c r="H277" s="164" t="str">
        <f t="shared" si="29"/>
        <v/>
      </c>
    </row>
    <row r="278" spans="1:8" x14ac:dyDescent="0.4">
      <c r="A278" s="87">
        <f t="shared" si="24"/>
        <v>0</v>
      </c>
      <c r="B278" s="99">
        <f t="shared" si="25"/>
        <v>0</v>
      </c>
      <c r="C278" s="435">
        <f t="shared" si="26"/>
        <v>0</v>
      </c>
      <c r="D278" s="435"/>
      <c r="E278" s="435"/>
      <c r="F278" s="88">
        <f t="shared" si="27"/>
        <v>0</v>
      </c>
      <c r="G278" s="88">
        <f t="shared" si="28"/>
        <v>0</v>
      </c>
      <c r="H278" s="164" t="str">
        <f t="shared" si="29"/>
        <v/>
      </c>
    </row>
    <row r="279" spans="1:8" x14ac:dyDescent="0.4">
      <c r="A279" s="87">
        <f t="shared" si="24"/>
        <v>0</v>
      </c>
      <c r="B279" s="99">
        <f t="shared" si="25"/>
        <v>0</v>
      </c>
      <c r="C279" s="435">
        <f t="shared" si="26"/>
        <v>0</v>
      </c>
      <c r="D279" s="435"/>
      <c r="E279" s="435"/>
      <c r="F279" s="88">
        <f t="shared" si="27"/>
        <v>0</v>
      </c>
      <c r="G279" s="88">
        <f t="shared" si="28"/>
        <v>0</v>
      </c>
      <c r="H279" s="164" t="str">
        <f t="shared" si="29"/>
        <v/>
      </c>
    </row>
    <row r="280" spans="1:8" x14ac:dyDescent="0.4">
      <c r="A280" s="87">
        <f t="shared" si="24"/>
        <v>0</v>
      </c>
      <c r="B280" s="99">
        <f t="shared" si="25"/>
        <v>0</v>
      </c>
      <c r="C280" s="435">
        <f t="shared" si="26"/>
        <v>0</v>
      </c>
      <c r="D280" s="435"/>
      <c r="E280" s="435"/>
      <c r="F280" s="88">
        <f t="shared" si="27"/>
        <v>0</v>
      </c>
      <c r="G280" s="88">
        <f t="shared" si="28"/>
        <v>0</v>
      </c>
      <c r="H280" s="164" t="str">
        <f t="shared" si="29"/>
        <v/>
      </c>
    </row>
    <row r="281" spans="1:8" x14ac:dyDescent="0.4">
      <c r="A281" s="87">
        <f t="shared" si="24"/>
        <v>0</v>
      </c>
      <c r="B281" s="99">
        <f t="shared" si="25"/>
        <v>0</v>
      </c>
      <c r="C281" s="435">
        <f t="shared" si="26"/>
        <v>0</v>
      </c>
      <c r="D281" s="435"/>
      <c r="E281" s="435"/>
      <c r="F281" s="88">
        <f t="shared" si="27"/>
        <v>0</v>
      </c>
      <c r="G281" s="88">
        <f t="shared" si="28"/>
        <v>0</v>
      </c>
      <c r="H281" s="164" t="str">
        <f t="shared" si="29"/>
        <v/>
      </c>
    </row>
    <row r="282" spans="1:8" x14ac:dyDescent="0.4">
      <c r="A282" s="87">
        <f t="shared" si="24"/>
        <v>0</v>
      </c>
      <c r="B282" s="99">
        <f t="shared" si="25"/>
        <v>0</v>
      </c>
      <c r="C282" s="435">
        <f t="shared" si="26"/>
        <v>0</v>
      </c>
      <c r="D282" s="435"/>
      <c r="E282" s="435"/>
      <c r="F282" s="88">
        <f t="shared" si="27"/>
        <v>0</v>
      </c>
      <c r="G282" s="88">
        <f t="shared" si="28"/>
        <v>0</v>
      </c>
      <c r="H282" s="164" t="str">
        <f t="shared" si="29"/>
        <v/>
      </c>
    </row>
    <row r="283" spans="1:8" x14ac:dyDescent="0.4">
      <c r="A283" s="87">
        <f t="shared" si="24"/>
        <v>0</v>
      </c>
      <c r="B283" s="99">
        <f t="shared" si="25"/>
        <v>0</v>
      </c>
      <c r="C283" s="435">
        <f t="shared" si="26"/>
        <v>0</v>
      </c>
      <c r="D283" s="435"/>
      <c r="E283" s="435"/>
      <c r="F283" s="88">
        <f t="shared" si="27"/>
        <v>0</v>
      </c>
      <c r="G283" s="88">
        <f t="shared" si="28"/>
        <v>0</v>
      </c>
      <c r="H283" s="164" t="str">
        <f t="shared" si="29"/>
        <v/>
      </c>
    </row>
    <row r="284" spans="1:8" x14ac:dyDescent="0.4">
      <c r="A284" s="87">
        <f t="shared" si="24"/>
        <v>0</v>
      </c>
      <c r="B284" s="99">
        <f t="shared" si="25"/>
        <v>0</v>
      </c>
      <c r="C284" s="435">
        <f t="shared" si="26"/>
        <v>0</v>
      </c>
      <c r="D284" s="435"/>
      <c r="E284" s="435"/>
      <c r="F284" s="88">
        <f t="shared" si="27"/>
        <v>0</v>
      </c>
      <c r="G284" s="88">
        <f t="shared" si="28"/>
        <v>0</v>
      </c>
      <c r="H284" s="164" t="str">
        <f t="shared" si="29"/>
        <v/>
      </c>
    </row>
    <row r="285" spans="1:8" x14ac:dyDescent="0.4">
      <c r="A285" s="87">
        <f t="shared" si="24"/>
        <v>0</v>
      </c>
      <c r="B285" s="99">
        <f t="shared" si="25"/>
        <v>0</v>
      </c>
      <c r="C285" s="435">
        <f t="shared" si="26"/>
        <v>0</v>
      </c>
      <c r="D285" s="435"/>
      <c r="E285" s="435"/>
      <c r="F285" s="88">
        <f t="shared" si="27"/>
        <v>0</v>
      </c>
      <c r="G285" s="88">
        <f t="shared" si="28"/>
        <v>0</v>
      </c>
      <c r="H285" s="164" t="str">
        <f t="shared" si="29"/>
        <v/>
      </c>
    </row>
    <row r="286" spans="1:8" x14ac:dyDescent="0.4">
      <c r="A286" s="87">
        <f t="shared" si="24"/>
        <v>0</v>
      </c>
      <c r="B286" s="99">
        <f t="shared" si="25"/>
        <v>0</v>
      </c>
      <c r="C286" s="435">
        <f t="shared" si="26"/>
        <v>0</v>
      </c>
      <c r="D286" s="435"/>
      <c r="E286" s="435"/>
      <c r="F286" s="88">
        <f t="shared" si="27"/>
        <v>0</v>
      </c>
      <c r="G286" s="88">
        <f t="shared" si="28"/>
        <v>0</v>
      </c>
      <c r="H286" s="164" t="str">
        <f t="shared" si="29"/>
        <v/>
      </c>
    </row>
    <row r="287" spans="1:8" x14ac:dyDescent="0.4">
      <c r="A287" s="87">
        <f t="shared" si="24"/>
        <v>0</v>
      </c>
      <c r="B287" s="99">
        <f t="shared" si="25"/>
        <v>0</v>
      </c>
      <c r="C287" s="435">
        <f t="shared" si="26"/>
        <v>0</v>
      </c>
      <c r="D287" s="435"/>
      <c r="E287" s="435"/>
      <c r="F287" s="88">
        <f t="shared" si="27"/>
        <v>0</v>
      </c>
      <c r="G287" s="88">
        <f t="shared" si="28"/>
        <v>0</v>
      </c>
      <c r="H287" s="164" t="str">
        <f t="shared" si="29"/>
        <v/>
      </c>
    </row>
    <row r="288" spans="1:8" x14ac:dyDescent="0.4">
      <c r="A288" s="87">
        <f t="shared" si="24"/>
        <v>0</v>
      </c>
      <c r="B288" s="99">
        <f t="shared" si="25"/>
        <v>0</v>
      </c>
      <c r="C288" s="435">
        <f t="shared" si="26"/>
        <v>0</v>
      </c>
      <c r="D288" s="435"/>
      <c r="E288" s="435"/>
      <c r="F288" s="88">
        <f t="shared" si="27"/>
        <v>0</v>
      </c>
      <c r="G288" s="88">
        <f t="shared" si="28"/>
        <v>0</v>
      </c>
      <c r="H288" s="164" t="str">
        <f t="shared" si="29"/>
        <v/>
      </c>
    </row>
    <row r="289" spans="1:8" x14ac:dyDescent="0.4">
      <c r="A289" s="87">
        <f t="shared" si="24"/>
        <v>0</v>
      </c>
      <c r="B289" s="99">
        <f t="shared" si="25"/>
        <v>0</v>
      </c>
      <c r="C289" s="435">
        <f t="shared" si="26"/>
        <v>0</v>
      </c>
      <c r="D289" s="435"/>
      <c r="E289" s="435"/>
      <c r="F289" s="88">
        <f t="shared" si="27"/>
        <v>0</v>
      </c>
      <c r="G289" s="88">
        <f t="shared" si="28"/>
        <v>0</v>
      </c>
      <c r="H289" s="164" t="str">
        <f t="shared" si="29"/>
        <v/>
      </c>
    </row>
    <row r="290" spans="1:8" x14ac:dyDescent="0.4">
      <c r="A290" s="87">
        <f t="shared" si="24"/>
        <v>0</v>
      </c>
      <c r="B290" s="99">
        <f t="shared" si="25"/>
        <v>0</v>
      </c>
      <c r="C290" s="435">
        <f t="shared" si="26"/>
        <v>0</v>
      </c>
      <c r="D290" s="435"/>
      <c r="E290" s="435"/>
      <c r="F290" s="88">
        <f t="shared" si="27"/>
        <v>0</v>
      </c>
      <c r="G290" s="88">
        <f t="shared" si="28"/>
        <v>0</v>
      </c>
      <c r="H290" s="164" t="str">
        <f t="shared" si="29"/>
        <v/>
      </c>
    </row>
    <row r="291" spans="1:8" x14ac:dyDescent="0.4">
      <c r="A291" s="87">
        <f t="shared" si="24"/>
        <v>0</v>
      </c>
      <c r="B291" s="99">
        <f t="shared" si="25"/>
        <v>0</v>
      </c>
      <c r="C291" s="435">
        <f t="shared" si="26"/>
        <v>0</v>
      </c>
      <c r="D291" s="435"/>
      <c r="E291" s="435"/>
      <c r="F291" s="88">
        <f t="shared" si="27"/>
        <v>0</v>
      </c>
      <c r="G291" s="88">
        <f t="shared" si="28"/>
        <v>0</v>
      </c>
      <c r="H291" s="164" t="str">
        <f t="shared" si="29"/>
        <v/>
      </c>
    </row>
    <row r="292" spans="1:8" x14ac:dyDescent="0.4">
      <c r="A292" s="87">
        <f t="shared" si="24"/>
        <v>0</v>
      </c>
      <c r="B292" s="99">
        <f t="shared" si="25"/>
        <v>0</v>
      </c>
      <c r="C292" s="435">
        <f t="shared" si="26"/>
        <v>0</v>
      </c>
      <c r="D292" s="435"/>
      <c r="E292" s="435"/>
      <c r="F292" s="88">
        <f t="shared" si="27"/>
        <v>0</v>
      </c>
      <c r="G292" s="88">
        <f t="shared" si="28"/>
        <v>0</v>
      </c>
      <c r="H292" s="164" t="str">
        <f t="shared" si="29"/>
        <v/>
      </c>
    </row>
    <row r="293" spans="1:8" x14ac:dyDescent="0.4">
      <c r="A293" s="87">
        <f t="shared" si="24"/>
        <v>0</v>
      </c>
      <c r="B293" s="99">
        <f t="shared" si="25"/>
        <v>0</v>
      </c>
      <c r="C293" s="435">
        <f t="shared" si="26"/>
        <v>0</v>
      </c>
      <c r="D293" s="435"/>
      <c r="E293" s="435"/>
      <c r="F293" s="88">
        <f t="shared" si="27"/>
        <v>0</v>
      </c>
      <c r="G293" s="88">
        <f t="shared" si="28"/>
        <v>0</v>
      </c>
      <c r="H293" s="164" t="str">
        <f t="shared" si="29"/>
        <v/>
      </c>
    </row>
    <row r="294" spans="1:8" x14ac:dyDescent="0.4">
      <c r="A294" s="87">
        <f t="shared" si="24"/>
        <v>0</v>
      </c>
      <c r="B294" s="99">
        <f t="shared" si="25"/>
        <v>0</v>
      </c>
      <c r="C294" s="435">
        <f t="shared" si="26"/>
        <v>0</v>
      </c>
      <c r="D294" s="435"/>
      <c r="E294" s="435"/>
      <c r="F294" s="88">
        <f t="shared" si="27"/>
        <v>0</v>
      </c>
      <c r="G294" s="88">
        <f t="shared" si="28"/>
        <v>0</v>
      </c>
      <c r="H294" s="164" t="str">
        <f t="shared" si="29"/>
        <v/>
      </c>
    </row>
    <row r="295" spans="1:8" x14ac:dyDescent="0.4">
      <c r="A295" s="87">
        <f t="shared" si="24"/>
        <v>0</v>
      </c>
      <c r="B295" s="99">
        <f t="shared" si="25"/>
        <v>0</v>
      </c>
      <c r="C295" s="435">
        <f t="shared" si="26"/>
        <v>0</v>
      </c>
      <c r="D295" s="435"/>
      <c r="E295" s="435"/>
      <c r="F295" s="88">
        <f t="shared" si="27"/>
        <v>0</v>
      </c>
      <c r="G295" s="88">
        <f t="shared" si="28"/>
        <v>0</v>
      </c>
      <c r="H295" s="164" t="str">
        <f t="shared" si="29"/>
        <v/>
      </c>
    </row>
    <row r="296" spans="1:8" x14ac:dyDescent="0.4">
      <c r="A296" s="87">
        <f t="shared" si="24"/>
        <v>0</v>
      </c>
      <c r="B296" s="99">
        <f t="shared" si="25"/>
        <v>0</v>
      </c>
      <c r="C296" s="435">
        <f t="shared" si="26"/>
        <v>0</v>
      </c>
      <c r="D296" s="435"/>
      <c r="E296" s="435"/>
      <c r="F296" s="88">
        <f t="shared" si="27"/>
        <v>0</v>
      </c>
      <c r="G296" s="88">
        <f t="shared" si="28"/>
        <v>0</v>
      </c>
      <c r="H296" s="164" t="str">
        <f t="shared" si="29"/>
        <v/>
      </c>
    </row>
    <row r="297" spans="1:8" x14ac:dyDescent="0.4">
      <c r="A297" s="87">
        <f t="shared" si="24"/>
        <v>0</v>
      </c>
      <c r="B297" s="99">
        <f t="shared" si="25"/>
        <v>0</v>
      </c>
      <c r="C297" s="435">
        <f t="shared" si="26"/>
        <v>0</v>
      </c>
      <c r="D297" s="435"/>
      <c r="E297" s="435"/>
      <c r="F297" s="88">
        <f t="shared" si="27"/>
        <v>0</v>
      </c>
      <c r="G297" s="88">
        <f t="shared" si="28"/>
        <v>0</v>
      </c>
      <c r="H297" s="164" t="str">
        <f t="shared" si="29"/>
        <v/>
      </c>
    </row>
    <row r="298" spans="1:8" x14ac:dyDescent="0.4">
      <c r="A298" s="87">
        <f t="shared" si="24"/>
        <v>0</v>
      </c>
      <c r="B298" s="99">
        <f t="shared" si="25"/>
        <v>0</v>
      </c>
      <c r="C298" s="435">
        <f t="shared" si="26"/>
        <v>0</v>
      </c>
      <c r="D298" s="435"/>
      <c r="E298" s="435"/>
      <c r="F298" s="88">
        <f t="shared" si="27"/>
        <v>0</v>
      </c>
      <c r="G298" s="88">
        <f t="shared" si="28"/>
        <v>0</v>
      </c>
      <c r="H298" s="164" t="str">
        <f t="shared" si="29"/>
        <v/>
      </c>
    </row>
    <row r="299" spans="1:8" x14ac:dyDescent="0.4">
      <c r="A299" s="87">
        <f t="shared" si="24"/>
        <v>0</v>
      </c>
      <c r="B299" s="99">
        <f t="shared" si="25"/>
        <v>0</v>
      </c>
      <c r="C299" s="435">
        <f t="shared" si="26"/>
        <v>0</v>
      </c>
      <c r="D299" s="435"/>
      <c r="E299" s="435"/>
      <c r="F299" s="88">
        <f t="shared" si="27"/>
        <v>0</v>
      </c>
      <c r="G299" s="88">
        <f t="shared" si="28"/>
        <v>0</v>
      </c>
      <c r="H299" s="164" t="str">
        <f t="shared" si="29"/>
        <v/>
      </c>
    </row>
    <row r="300" spans="1:8" x14ac:dyDescent="0.4">
      <c r="A300" s="87">
        <f t="shared" si="24"/>
        <v>0</v>
      </c>
      <c r="B300" s="99">
        <f t="shared" si="25"/>
        <v>0</v>
      </c>
      <c r="C300" s="435">
        <f t="shared" si="26"/>
        <v>0</v>
      </c>
      <c r="D300" s="435"/>
      <c r="E300" s="435"/>
      <c r="F300" s="88">
        <f t="shared" si="27"/>
        <v>0</v>
      </c>
      <c r="G300" s="88">
        <f t="shared" si="28"/>
        <v>0</v>
      </c>
      <c r="H300" s="164" t="str">
        <f t="shared" si="29"/>
        <v/>
      </c>
    </row>
    <row r="301" spans="1:8" x14ac:dyDescent="0.4">
      <c r="A301" s="87">
        <f t="shared" si="24"/>
        <v>0</v>
      </c>
      <c r="B301" s="99">
        <f t="shared" si="25"/>
        <v>0</v>
      </c>
      <c r="C301" s="435">
        <f t="shared" si="26"/>
        <v>0</v>
      </c>
      <c r="D301" s="435"/>
      <c r="E301" s="435"/>
      <c r="F301" s="88">
        <f t="shared" si="27"/>
        <v>0</v>
      </c>
      <c r="G301" s="88">
        <f t="shared" si="28"/>
        <v>0</v>
      </c>
      <c r="H301" s="164" t="str">
        <f t="shared" si="29"/>
        <v/>
      </c>
    </row>
    <row r="302" spans="1:8" x14ac:dyDescent="0.4">
      <c r="A302" s="87">
        <f t="shared" si="24"/>
        <v>0</v>
      </c>
      <c r="B302" s="99">
        <f t="shared" si="25"/>
        <v>0</v>
      </c>
      <c r="C302" s="435">
        <f t="shared" si="26"/>
        <v>0</v>
      </c>
      <c r="D302" s="435"/>
      <c r="E302" s="435"/>
      <c r="F302" s="88">
        <f t="shared" si="27"/>
        <v>0</v>
      </c>
      <c r="G302" s="88">
        <f t="shared" si="28"/>
        <v>0</v>
      </c>
      <c r="H302" s="164" t="str">
        <f t="shared" si="29"/>
        <v/>
      </c>
    </row>
    <row r="303" spans="1:8" x14ac:dyDescent="0.4">
      <c r="A303" s="87">
        <f t="shared" si="24"/>
        <v>0</v>
      </c>
      <c r="B303" s="99">
        <f t="shared" si="25"/>
        <v>0</v>
      </c>
      <c r="C303" s="435">
        <f t="shared" si="26"/>
        <v>0</v>
      </c>
      <c r="D303" s="435"/>
      <c r="E303" s="435"/>
      <c r="F303" s="88">
        <f t="shared" si="27"/>
        <v>0</v>
      </c>
      <c r="G303" s="88">
        <f t="shared" si="28"/>
        <v>0</v>
      </c>
      <c r="H303" s="164" t="str">
        <f t="shared" si="29"/>
        <v/>
      </c>
    </row>
    <row r="304" spans="1:8" x14ac:dyDescent="0.4">
      <c r="A304" s="87">
        <f t="shared" si="24"/>
        <v>0</v>
      </c>
      <c r="B304" s="99">
        <f t="shared" si="25"/>
        <v>0</v>
      </c>
      <c r="C304" s="435">
        <f t="shared" si="26"/>
        <v>0</v>
      </c>
      <c r="D304" s="435"/>
      <c r="E304" s="435"/>
      <c r="F304" s="88">
        <f t="shared" si="27"/>
        <v>0</v>
      </c>
      <c r="G304" s="88">
        <f t="shared" si="28"/>
        <v>0</v>
      </c>
      <c r="H304" s="164" t="str">
        <f t="shared" si="29"/>
        <v/>
      </c>
    </row>
    <row r="305" spans="1:8" x14ac:dyDescent="0.4">
      <c r="A305" s="87">
        <f t="shared" si="24"/>
        <v>0</v>
      </c>
      <c r="B305" s="99">
        <f t="shared" si="25"/>
        <v>0</v>
      </c>
      <c r="C305" s="435">
        <f t="shared" si="26"/>
        <v>0</v>
      </c>
      <c r="D305" s="435"/>
      <c r="E305" s="435"/>
      <c r="F305" s="88">
        <f t="shared" si="27"/>
        <v>0</v>
      </c>
      <c r="G305" s="88">
        <f t="shared" si="28"/>
        <v>0</v>
      </c>
      <c r="H305" s="164" t="str">
        <f t="shared" si="29"/>
        <v/>
      </c>
    </row>
    <row r="306" spans="1:8" x14ac:dyDescent="0.4">
      <c r="A306" s="87">
        <f t="shared" si="24"/>
        <v>0</v>
      </c>
      <c r="B306" s="99">
        <f t="shared" si="25"/>
        <v>0</v>
      </c>
      <c r="C306" s="435">
        <f t="shared" si="26"/>
        <v>0</v>
      </c>
      <c r="D306" s="435"/>
      <c r="E306" s="435"/>
      <c r="F306" s="88">
        <f t="shared" si="27"/>
        <v>0</v>
      </c>
      <c r="G306" s="88">
        <f t="shared" si="28"/>
        <v>0</v>
      </c>
      <c r="H306" s="164" t="str">
        <f t="shared" si="29"/>
        <v/>
      </c>
    </row>
    <row r="307" spans="1:8" x14ac:dyDescent="0.4">
      <c r="A307" s="87">
        <f t="shared" si="24"/>
        <v>0</v>
      </c>
      <c r="B307" s="99">
        <f t="shared" si="25"/>
        <v>0</v>
      </c>
      <c r="C307" s="435">
        <f t="shared" si="26"/>
        <v>0</v>
      </c>
      <c r="D307" s="435"/>
      <c r="E307" s="435"/>
      <c r="F307" s="88">
        <f t="shared" si="27"/>
        <v>0</v>
      </c>
      <c r="G307" s="88">
        <f t="shared" si="28"/>
        <v>0</v>
      </c>
      <c r="H307" s="164" t="str">
        <f t="shared" si="29"/>
        <v/>
      </c>
    </row>
    <row r="308" spans="1:8" x14ac:dyDescent="0.4">
      <c r="A308" s="87">
        <f t="shared" si="24"/>
        <v>0</v>
      </c>
      <c r="B308" s="99">
        <f t="shared" si="25"/>
        <v>0</v>
      </c>
      <c r="C308" s="435">
        <f t="shared" si="26"/>
        <v>0</v>
      </c>
      <c r="D308" s="435"/>
      <c r="E308" s="435"/>
      <c r="F308" s="88">
        <f t="shared" si="27"/>
        <v>0</v>
      </c>
      <c r="G308" s="88">
        <f t="shared" si="28"/>
        <v>0</v>
      </c>
      <c r="H308" s="164" t="str">
        <f t="shared" si="29"/>
        <v/>
      </c>
    </row>
    <row r="309" spans="1:8" x14ac:dyDescent="0.4">
      <c r="A309" s="87">
        <f t="shared" si="24"/>
        <v>0</v>
      </c>
      <c r="B309" s="99">
        <f t="shared" si="25"/>
        <v>0</v>
      </c>
      <c r="C309" s="435">
        <f t="shared" si="26"/>
        <v>0</v>
      </c>
      <c r="D309" s="435"/>
      <c r="E309" s="435"/>
      <c r="F309" s="88">
        <f t="shared" si="27"/>
        <v>0</v>
      </c>
      <c r="G309" s="88">
        <f t="shared" si="28"/>
        <v>0</v>
      </c>
      <c r="H309" s="164" t="str">
        <f t="shared" si="29"/>
        <v/>
      </c>
    </row>
    <row r="310" spans="1:8" x14ac:dyDescent="0.4">
      <c r="A310" s="87">
        <f t="shared" si="24"/>
        <v>0</v>
      </c>
      <c r="B310" s="99">
        <f t="shared" si="25"/>
        <v>0</v>
      </c>
      <c r="C310" s="435">
        <f t="shared" si="26"/>
        <v>0</v>
      </c>
      <c r="D310" s="435"/>
      <c r="E310" s="435"/>
      <c r="F310" s="88">
        <f t="shared" si="27"/>
        <v>0</v>
      </c>
      <c r="G310" s="88">
        <f t="shared" si="28"/>
        <v>0</v>
      </c>
      <c r="H310" s="164" t="str">
        <f t="shared" si="29"/>
        <v/>
      </c>
    </row>
    <row r="311" spans="1:8" x14ac:dyDescent="0.4">
      <c r="A311" s="87">
        <f t="shared" si="24"/>
        <v>0</v>
      </c>
      <c r="B311" s="99">
        <f t="shared" si="25"/>
        <v>0</v>
      </c>
      <c r="C311" s="435">
        <f t="shared" si="26"/>
        <v>0</v>
      </c>
      <c r="D311" s="435"/>
      <c r="E311" s="435"/>
      <c r="F311" s="88">
        <f t="shared" si="27"/>
        <v>0</v>
      </c>
      <c r="G311" s="88">
        <f t="shared" si="28"/>
        <v>0</v>
      </c>
      <c r="H311" s="164" t="str">
        <f t="shared" si="29"/>
        <v/>
      </c>
    </row>
    <row r="312" spans="1:8" x14ac:dyDescent="0.4">
      <c r="A312" s="87">
        <f t="shared" si="24"/>
        <v>0</v>
      </c>
      <c r="B312" s="99">
        <f t="shared" si="25"/>
        <v>0</v>
      </c>
      <c r="C312" s="435">
        <f t="shared" si="26"/>
        <v>0</v>
      </c>
      <c r="D312" s="435"/>
      <c r="E312" s="435"/>
      <c r="F312" s="88">
        <f t="shared" si="27"/>
        <v>0</v>
      </c>
      <c r="G312" s="88">
        <f t="shared" si="28"/>
        <v>0</v>
      </c>
      <c r="H312" s="164" t="str">
        <f t="shared" si="29"/>
        <v/>
      </c>
    </row>
    <row r="313" spans="1:8" x14ac:dyDescent="0.4">
      <c r="A313" s="87">
        <f t="shared" si="24"/>
        <v>0</v>
      </c>
      <c r="B313" s="99">
        <f t="shared" si="25"/>
        <v>0</v>
      </c>
      <c r="C313" s="435">
        <f t="shared" si="26"/>
        <v>0</v>
      </c>
      <c r="D313" s="435"/>
      <c r="E313" s="435"/>
      <c r="F313" s="88">
        <f t="shared" si="27"/>
        <v>0</v>
      </c>
      <c r="G313" s="88">
        <f t="shared" si="28"/>
        <v>0</v>
      </c>
      <c r="H313" s="164" t="str">
        <f t="shared" si="29"/>
        <v/>
      </c>
    </row>
    <row r="314" spans="1:8" x14ac:dyDescent="0.4">
      <c r="A314" s="87">
        <f t="shared" si="24"/>
        <v>0</v>
      </c>
      <c r="B314" s="99">
        <f t="shared" si="25"/>
        <v>0</v>
      </c>
      <c r="C314" s="435">
        <f t="shared" si="26"/>
        <v>0</v>
      </c>
      <c r="D314" s="435"/>
      <c r="E314" s="435"/>
      <c r="F314" s="88">
        <f t="shared" si="27"/>
        <v>0</v>
      </c>
      <c r="G314" s="88">
        <f t="shared" si="28"/>
        <v>0</v>
      </c>
      <c r="H314" s="164" t="str">
        <f t="shared" si="29"/>
        <v/>
      </c>
    </row>
    <row r="315" spans="1:8" x14ac:dyDescent="0.4">
      <c r="A315" s="87">
        <f t="shared" si="24"/>
        <v>0</v>
      </c>
      <c r="B315" s="99">
        <f t="shared" si="25"/>
        <v>0</v>
      </c>
      <c r="C315" s="435">
        <f t="shared" si="26"/>
        <v>0</v>
      </c>
      <c r="D315" s="435"/>
      <c r="E315" s="435"/>
      <c r="F315" s="88">
        <f t="shared" si="27"/>
        <v>0</v>
      </c>
      <c r="G315" s="88">
        <f t="shared" si="28"/>
        <v>0</v>
      </c>
      <c r="H315" s="164" t="str">
        <f t="shared" si="29"/>
        <v/>
      </c>
    </row>
    <row r="316" spans="1:8" x14ac:dyDescent="0.4">
      <c r="A316" s="87">
        <f t="shared" si="24"/>
        <v>0</v>
      </c>
      <c r="B316" s="99">
        <f t="shared" si="25"/>
        <v>0</v>
      </c>
      <c r="C316" s="435">
        <f t="shared" si="26"/>
        <v>0</v>
      </c>
      <c r="D316" s="435"/>
      <c r="E316" s="435"/>
      <c r="F316" s="88">
        <f t="shared" si="27"/>
        <v>0</v>
      </c>
      <c r="G316" s="88">
        <f t="shared" si="28"/>
        <v>0</v>
      </c>
      <c r="H316" s="164" t="str">
        <f t="shared" si="29"/>
        <v/>
      </c>
    </row>
    <row r="317" spans="1:8" x14ac:dyDescent="0.4">
      <c r="A317" s="87">
        <f t="shared" si="24"/>
        <v>0</v>
      </c>
      <c r="B317" s="99">
        <f t="shared" si="25"/>
        <v>0</v>
      </c>
      <c r="C317" s="435">
        <f t="shared" si="26"/>
        <v>0</v>
      </c>
      <c r="D317" s="435"/>
      <c r="E317" s="435"/>
      <c r="F317" s="88">
        <f t="shared" si="27"/>
        <v>0</v>
      </c>
      <c r="G317" s="88">
        <f t="shared" si="28"/>
        <v>0</v>
      </c>
      <c r="H317" s="164" t="str">
        <f t="shared" si="29"/>
        <v/>
      </c>
    </row>
    <row r="318" spans="1:8" x14ac:dyDescent="0.4">
      <c r="A318" s="87">
        <f t="shared" si="24"/>
        <v>0</v>
      </c>
      <c r="B318" s="99">
        <f t="shared" si="25"/>
        <v>0</v>
      </c>
      <c r="C318" s="435">
        <f t="shared" si="26"/>
        <v>0</v>
      </c>
      <c r="D318" s="435"/>
      <c r="E318" s="435"/>
      <c r="F318" s="88">
        <f t="shared" si="27"/>
        <v>0</v>
      </c>
      <c r="G318" s="88">
        <f t="shared" si="28"/>
        <v>0</v>
      </c>
      <c r="H318" s="164" t="str">
        <f t="shared" si="29"/>
        <v/>
      </c>
    </row>
    <row r="319" spans="1:8" x14ac:dyDescent="0.4">
      <c r="A319" s="87">
        <f t="shared" si="24"/>
        <v>0</v>
      </c>
      <c r="B319" s="99">
        <f t="shared" si="25"/>
        <v>0</v>
      </c>
      <c r="C319" s="435">
        <f t="shared" si="26"/>
        <v>0</v>
      </c>
      <c r="D319" s="435"/>
      <c r="E319" s="435"/>
      <c r="F319" s="88">
        <f t="shared" si="27"/>
        <v>0</v>
      </c>
      <c r="G319" s="88">
        <f t="shared" si="28"/>
        <v>0</v>
      </c>
      <c r="H319" s="164" t="str">
        <f t="shared" si="29"/>
        <v/>
      </c>
    </row>
    <row r="320" spans="1:8" x14ac:dyDescent="0.4">
      <c r="A320" s="87">
        <f t="shared" si="24"/>
        <v>0</v>
      </c>
      <c r="B320" s="99">
        <f t="shared" si="25"/>
        <v>0</v>
      </c>
      <c r="C320" s="435">
        <f t="shared" si="26"/>
        <v>0</v>
      </c>
      <c r="D320" s="435"/>
      <c r="E320" s="435"/>
      <c r="F320" s="88">
        <f t="shared" si="27"/>
        <v>0</v>
      </c>
      <c r="G320" s="88">
        <f t="shared" si="28"/>
        <v>0</v>
      </c>
      <c r="H320" s="164" t="str">
        <f t="shared" si="29"/>
        <v/>
      </c>
    </row>
    <row r="321" spans="1:8" x14ac:dyDescent="0.4">
      <c r="A321" s="87">
        <f t="shared" si="24"/>
        <v>0</v>
      </c>
      <c r="B321" s="99">
        <f t="shared" si="25"/>
        <v>0</v>
      </c>
      <c r="C321" s="435">
        <f t="shared" si="26"/>
        <v>0</v>
      </c>
      <c r="D321" s="435"/>
      <c r="E321" s="435"/>
      <c r="F321" s="88">
        <f t="shared" si="27"/>
        <v>0</v>
      </c>
      <c r="G321" s="88">
        <f t="shared" si="28"/>
        <v>0</v>
      </c>
      <c r="H321" s="164" t="str">
        <f t="shared" si="29"/>
        <v/>
      </c>
    </row>
    <row r="322" spans="1:8" x14ac:dyDescent="0.4">
      <c r="A322" s="87">
        <f t="shared" si="24"/>
        <v>0</v>
      </c>
      <c r="B322" s="99">
        <f t="shared" si="25"/>
        <v>0</v>
      </c>
      <c r="C322" s="435">
        <f t="shared" si="26"/>
        <v>0</v>
      </c>
      <c r="D322" s="435"/>
      <c r="E322" s="435"/>
      <c r="F322" s="88">
        <f t="shared" si="27"/>
        <v>0</v>
      </c>
      <c r="G322" s="88">
        <f t="shared" si="28"/>
        <v>0</v>
      </c>
      <c r="H322" s="164" t="str">
        <f t="shared" si="29"/>
        <v/>
      </c>
    </row>
    <row r="323" spans="1:8" x14ac:dyDescent="0.4">
      <c r="A323" s="87">
        <f t="shared" si="24"/>
        <v>0</v>
      </c>
      <c r="B323" s="99">
        <f t="shared" si="25"/>
        <v>0</v>
      </c>
      <c r="C323" s="435">
        <f t="shared" si="26"/>
        <v>0</v>
      </c>
      <c r="D323" s="435"/>
      <c r="E323" s="435"/>
      <c r="F323" s="88">
        <f t="shared" si="27"/>
        <v>0</v>
      </c>
      <c r="G323" s="88">
        <f t="shared" si="28"/>
        <v>0</v>
      </c>
      <c r="H323" s="164" t="str">
        <f t="shared" si="29"/>
        <v/>
      </c>
    </row>
    <row r="324" spans="1:8" x14ac:dyDescent="0.4">
      <c r="A324" s="87">
        <f t="shared" si="24"/>
        <v>0</v>
      </c>
      <c r="B324" s="99">
        <f t="shared" si="25"/>
        <v>0</v>
      </c>
      <c r="C324" s="435">
        <f t="shared" si="26"/>
        <v>0</v>
      </c>
      <c r="D324" s="435"/>
      <c r="E324" s="435"/>
      <c r="F324" s="88">
        <f t="shared" si="27"/>
        <v>0</v>
      </c>
      <c r="G324" s="88">
        <f t="shared" si="28"/>
        <v>0</v>
      </c>
      <c r="H324" s="164" t="str">
        <f t="shared" si="29"/>
        <v/>
      </c>
    </row>
    <row r="325" spans="1:8" x14ac:dyDescent="0.4">
      <c r="A325" s="87">
        <f t="shared" si="24"/>
        <v>0</v>
      </c>
      <c r="B325" s="99">
        <f t="shared" si="25"/>
        <v>0</v>
      </c>
      <c r="C325" s="435">
        <f t="shared" si="26"/>
        <v>0</v>
      </c>
      <c r="D325" s="435"/>
      <c r="E325" s="435"/>
      <c r="F325" s="88">
        <f t="shared" si="27"/>
        <v>0</v>
      </c>
      <c r="G325" s="88">
        <f t="shared" si="28"/>
        <v>0</v>
      </c>
      <c r="H325" s="164" t="str">
        <f t="shared" si="29"/>
        <v/>
      </c>
    </row>
    <row r="326" spans="1:8" x14ac:dyDescent="0.4">
      <c r="A326" s="87">
        <f t="shared" si="24"/>
        <v>0</v>
      </c>
      <c r="B326" s="99">
        <f t="shared" si="25"/>
        <v>0</v>
      </c>
      <c r="C326" s="435">
        <f t="shared" si="26"/>
        <v>0</v>
      </c>
      <c r="D326" s="435"/>
      <c r="E326" s="435"/>
      <c r="F326" s="88">
        <f t="shared" si="27"/>
        <v>0</v>
      </c>
      <c r="G326" s="88">
        <f t="shared" si="28"/>
        <v>0</v>
      </c>
      <c r="H326" s="164" t="str">
        <f t="shared" si="29"/>
        <v/>
      </c>
    </row>
    <row r="327" spans="1:8" x14ac:dyDescent="0.4">
      <c r="A327" s="87">
        <f t="shared" si="24"/>
        <v>0</v>
      </c>
      <c r="B327" s="99">
        <f t="shared" si="25"/>
        <v>0</v>
      </c>
      <c r="C327" s="435">
        <f t="shared" si="26"/>
        <v>0</v>
      </c>
      <c r="D327" s="435"/>
      <c r="E327" s="435"/>
      <c r="F327" s="88">
        <f t="shared" si="27"/>
        <v>0</v>
      </c>
      <c r="G327" s="88">
        <f t="shared" si="28"/>
        <v>0</v>
      </c>
      <c r="H327" s="164" t="str">
        <f t="shared" si="29"/>
        <v/>
      </c>
    </row>
    <row r="328" spans="1:8" x14ac:dyDescent="0.4">
      <c r="A328" s="87">
        <f t="shared" si="24"/>
        <v>0</v>
      </c>
      <c r="B328" s="99">
        <f t="shared" si="25"/>
        <v>0</v>
      </c>
      <c r="C328" s="435">
        <f t="shared" si="26"/>
        <v>0</v>
      </c>
      <c r="D328" s="435"/>
      <c r="E328" s="435"/>
      <c r="F328" s="88">
        <f t="shared" si="27"/>
        <v>0</v>
      </c>
      <c r="G328" s="88">
        <f t="shared" si="28"/>
        <v>0</v>
      </c>
      <c r="H328" s="164" t="str">
        <f t="shared" si="29"/>
        <v/>
      </c>
    </row>
    <row r="329" spans="1:8" x14ac:dyDescent="0.4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435">
        <f t="shared" ref="C329:C392" si="32">IF(ROW()-7&lt;=筆數,VLOOKUP(ROW()-7,日記表,10,FALSE),0)</f>
        <v>0</v>
      </c>
      <c r="D329" s="435"/>
      <c r="E329" s="435"/>
      <c r="F329" s="88">
        <f t="shared" si="27"/>
        <v>0</v>
      </c>
      <c r="G329" s="88">
        <f t="shared" si="28"/>
        <v>0</v>
      </c>
      <c r="H329" s="164" t="str">
        <f t="shared" si="29"/>
        <v/>
      </c>
    </row>
    <row r="330" spans="1:8" x14ac:dyDescent="0.4">
      <c r="A330" s="87">
        <f t="shared" si="30"/>
        <v>0</v>
      </c>
      <c r="B330" s="99">
        <f t="shared" si="31"/>
        <v>0</v>
      </c>
      <c r="C330" s="435">
        <f t="shared" si="32"/>
        <v>0</v>
      </c>
      <c r="D330" s="435"/>
      <c r="E330" s="435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4" t="str">
        <f t="shared" ref="H330:H393" si="35">IF(A330=0,"",IF(DC="借",H329+F330-G330,H329+G330-F330))</f>
        <v/>
      </c>
    </row>
    <row r="331" spans="1:8" x14ac:dyDescent="0.4">
      <c r="A331" s="87">
        <f t="shared" si="30"/>
        <v>0</v>
      </c>
      <c r="B331" s="99">
        <f t="shared" si="31"/>
        <v>0</v>
      </c>
      <c r="C331" s="435">
        <f t="shared" si="32"/>
        <v>0</v>
      </c>
      <c r="D331" s="435"/>
      <c r="E331" s="435"/>
      <c r="F331" s="88">
        <f t="shared" si="33"/>
        <v>0</v>
      </c>
      <c r="G331" s="88">
        <f t="shared" si="34"/>
        <v>0</v>
      </c>
      <c r="H331" s="164" t="str">
        <f t="shared" si="35"/>
        <v/>
      </c>
    </row>
    <row r="332" spans="1:8" x14ac:dyDescent="0.4">
      <c r="A332" s="87">
        <f t="shared" si="30"/>
        <v>0</v>
      </c>
      <c r="B332" s="99">
        <f t="shared" si="31"/>
        <v>0</v>
      </c>
      <c r="C332" s="435">
        <f t="shared" si="32"/>
        <v>0</v>
      </c>
      <c r="D332" s="435"/>
      <c r="E332" s="435"/>
      <c r="F332" s="88">
        <f t="shared" si="33"/>
        <v>0</v>
      </c>
      <c r="G332" s="88">
        <f t="shared" si="34"/>
        <v>0</v>
      </c>
      <c r="H332" s="164" t="str">
        <f t="shared" si="35"/>
        <v/>
      </c>
    </row>
    <row r="333" spans="1:8" x14ac:dyDescent="0.4">
      <c r="A333" s="87">
        <f t="shared" si="30"/>
        <v>0</v>
      </c>
      <c r="B333" s="99">
        <f t="shared" si="31"/>
        <v>0</v>
      </c>
      <c r="C333" s="435">
        <f t="shared" si="32"/>
        <v>0</v>
      </c>
      <c r="D333" s="435"/>
      <c r="E333" s="435"/>
      <c r="F333" s="88">
        <f t="shared" si="33"/>
        <v>0</v>
      </c>
      <c r="G333" s="88">
        <f t="shared" si="34"/>
        <v>0</v>
      </c>
      <c r="H333" s="164" t="str">
        <f t="shared" si="35"/>
        <v/>
      </c>
    </row>
    <row r="334" spans="1:8" x14ac:dyDescent="0.4">
      <c r="A334" s="87">
        <f t="shared" si="30"/>
        <v>0</v>
      </c>
      <c r="B334" s="99">
        <f t="shared" si="31"/>
        <v>0</v>
      </c>
      <c r="C334" s="435">
        <f t="shared" si="32"/>
        <v>0</v>
      </c>
      <c r="D334" s="435"/>
      <c r="E334" s="435"/>
      <c r="F334" s="88">
        <f t="shared" si="33"/>
        <v>0</v>
      </c>
      <c r="G334" s="88">
        <f t="shared" si="34"/>
        <v>0</v>
      </c>
      <c r="H334" s="164" t="str">
        <f t="shared" si="35"/>
        <v/>
      </c>
    </row>
    <row r="335" spans="1:8" x14ac:dyDescent="0.4">
      <c r="A335" s="87">
        <f t="shared" si="30"/>
        <v>0</v>
      </c>
      <c r="B335" s="99">
        <f t="shared" si="31"/>
        <v>0</v>
      </c>
      <c r="C335" s="435">
        <f t="shared" si="32"/>
        <v>0</v>
      </c>
      <c r="D335" s="435"/>
      <c r="E335" s="435"/>
      <c r="F335" s="88">
        <f t="shared" si="33"/>
        <v>0</v>
      </c>
      <c r="G335" s="88">
        <f t="shared" si="34"/>
        <v>0</v>
      </c>
      <c r="H335" s="164" t="str">
        <f t="shared" si="35"/>
        <v/>
      </c>
    </row>
    <row r="336" spans="1:8" x14ac:dyDescent="0.4">
      <c r="A336" s="87">
        <f t="shared" si="30"/>
        <v>0</v>
      </c>
      <c r="B336" s="99">
        <f t="shared" si="31"/>
        <v>0</v>
      </c>
      <c r="C336" s="435">
        <f t="shared" si="32"/>
        <v>0</v>
      </c>
      <c r="D336" s="435"/>
      <c r="E336" s="435"/>
      <c r="F336" s="88">
        <f t="shared" si="33"/>
        <v>0</v>
      </c>
      <c r="G336" s="88">
        <f t="shared" si="34"/>
        <v>0</v>
      </c>
      <c r="H336" s="164" t="str">
        <f t="shared" si="35"/>
        <v/>
      </c>
    </row>
    <row r="337" spans="1:8" x14ac:dyDescent="0.4">
      <c r="A337" s="87">
        <f t="shared" si="30"/>
        <v>0</v>
      </c>
      <c r="B337" s="99">
        <f t="shared" si="31"/>
        <v>0</v>
      </c>
      <c r="C337" s="435">
        <f t="shared" si="32"/>
        <v>0</v>
      </c>
      <c r="D337" s="435"/>
      <c r="E337" s="435"/>
      <c r="F337" s="88">
        <f t="shared" si="33"/>
        <v>0</v>
      </c>
      <c r="G337" s="88">
        <f t="shared" si="34"/>
        <v>0</v>
      </c>
      <c r="H337" s="164" t="str">
        <f t="shared" si="35"/>
        <v/>
      </c>
    </row>
    <row r="338" spans="1:8" x14ac:dyDescent="0.4">
      <c r="A338" s="87">
        <f t="shared" si="30"/>
        <v>0</v>
      </c>
      <c r="B338" s="99">
        <f t="shared" si="31"/>
        <v>0</v>
      </c>
      <c r="C338" s="435">
        <f t="shared" si="32"/>
        <v>0</v>
      </c>
      <c r="D338" s="435"/>
      <c r="E338" s="435"/>
      <c r="F338" s="88">
        <f t="shared" si="33"/>
        <v>0</v>
      </c>
      <c r="G338" s="88">
        <f t="shared" si="34"/>
        <v>0</v>
      </c>
      <c r="H338" s="164" t="str">
        <f t="shared" si="35"/>
        <v/>
      </c>
    </row>
    <row r="339" spans="1:8" x14ac:dyDescent="0.4">
      <c r="A339" s="87">
        <f t="shared" si="30"/>
        <v>0</v>
      </c>
      <c r="B339" s="99">
        <f t="shared" si="31"/>
        <v>0</v>
      </c>
      <c r="C339" s="435">
        <f t="shared" si="32"/>
        <v>0</v>
      </c>
      <c r="D339" s="435"/>
      <c r="E339" s="435"/>
      <c r="F339" s="88">
        <f t="shared" si="33"/>
        <v>0</v>
      </c>
      <c r="G339" s="88">
        <f t="shared" si="34"/>
        <v>0</v>
      </c>
      <c r="H339" s="164" t="str">
        <f t="shared" si="35"/>
        <v/>
      </c>
    </row>
    <row r="340" spans="1:8" x14ac:dyDescent="0.4">
      <c r="A340" s="87">
        <f t="shared" si="30"/>
        <v>0</v>
      </c>
      <c r="B340" s="99">
        <f t="shared" si="31"/>
        <v>0</v>
      </c>
      <c r="C340" s="435">
        <f t="shared" si="32"/>
        <v>0</v>
      </c>
      <c r="D340" s="435"/>
      <c r="E340" s="435"/>
      <c r="F340" s="88">
        <f t="shared" si="33"/>
        <v>0</v>
      </c>
      <c r="G340" s="88">
        <f t="shared" si="34"/>
        <v>0</v>
      </c>
      <c r="H340" s="164" t="str">
        <f t="shared" si="35"/>
        <v/>
      </c>
    </row>
    <row r="341" spans="1:8" x14ac:dyDescent="0.4">
      <c r="A341" s="87">
        <f t="shared" si="30"/>
        <v>0</v>
      </c>
      <c r="B341" s="99">
        <f t="shared" si="31"/>
        <v>0</v>
      </c>
      <c r="C341" s="435">
        <f t="shared" si="32"/>
        <v>0</v>
      </c>
      <c r="D341" s="435"/>
      <c r="E341" s="435"/>
      <c r="F341" s="88">
        <f t="shared" si="33"/>
        <v>0</v>
      </c>
      <c r="G341" s="88">
        <f t="shared" si="34"/>
        <v>0</v>
      </c>
      <c r="H341" s="164" t="str">
        <f t="shared" si="35"/>
        <v/>
      </c>
    </row>
    <row r="342" spans="1:8" x14ac:dyDescent="0.4">
      <c r="A342" s="87">
        <f t="shared" si="30"/>
        <v>0</v>
      </c>
      <c r="B342" s="99">
        <f t="shared" si="31"/>
        <v>0</v>
      </c>
      <c r="C342" s="435">
        <f t="shared" si="32"/>
        <v>0</v>
      </c>
      <c r="D342" s="435"/>
      <c r="E342" s="435"/>
      <c r="F342" s="88">
        <f t="shared" si="33"/>
        <v>0</v>
      </c>
      <c r="G342" s="88">
        <f t="shared" si="34"/>
        <v>0</v>
      </c>
      <c r="H342" s="164" t="str">
        <f t="shared" si="35"/>
        <v/>
      </c>
    </row>
    <row r="343" spans="1:8" x14ac:dyDescent="0.4">
      <c r="A343" s="87">
        <f t="shared" si="30"/>
        <v>0</v>
      </c>
      <c r="B343" s="99">
        <f t="shared" si="31"/>
        <v>0</v>
      </c>
      <c r="C343" s="435">
        <f t="shared" si="32"/>
        <v>0</v>
      </c>
      <c r="D343" s="435"/>
      <c r="E343" s="435"/>
      <c r="F343" s="88">
        <f t="shared" si="33"/>
        <v>0</v>
      </c>
      <c r="G343" s="88">
        <f t="shared" si="34"/>
        <v>0</v>
      </c>
      <c r="H343" s="164" t="str">
        <f t="shared" si="35"/>
        <v/>
      </c>
    </row>
    <row r="344" spans="1:8" x14ac:dyDescent="0.4">
      <c r="A344" s="87">
        <f t="shared" si="30"/>
        <v>0</v>
      </c>
      <c r="B344" s="99">
        <f t="shared" si="31"/>
        <v>0</v>
      </c>
      <c r="C344" s="435">
        <f t="shared" si="32"/>
        <v>0</v>
      </c>
      <c r="D344" s="435"/>
      <c r="E344" s="435"/>
      <c r="F344" s="88">
        <f t="shared" si="33"/>
        <v>0</v>
      </c>
      <c r="G344" s="88">
        <f t="shared" si="34"/>
        <v>0</v>
      </c>
      <c r="H344" s="164" t="str">
        <f t="shared" si="35"/>
        <v/>
      </c>
    </row>
    <row r="345" spans="1:8" x14ac:dyDescent="0.4">
      <c r="A345" s="87">
        <f t="shared" si="30"/>
        <v>0</v>
      </c>
      <c r="B345" s="99">
        <f t="shared" si="31"/>
        <v>0</v>
      </c>
      <c r="C345" s="435">
        <f t="shared" si="32"/>
        <v>0</v>
      </c>
      <c r="D345" s="435"/>
      <c r="E345" s="435"/>
      <c r="F345" s="88">
        <f t="shared" si="33"/>
        <v>0</v>
      </c>
      <c r="G345" s="88">
        <f t="shared" si="34"/>
        <v>0</v>
      </c>
      <c r="H345" s="164" t="str">
        <f t="shared" si="35"/>
        <v/>
      </c>
    </row>
    <row r="346" spans="1:8" x14ac:dyDescent="0.4">
      <c r="A346" s="87">
        <f t="shared" si="30"/>
        <v>0</v>
      </c>
      <c r="B346" s="99">
        <f t="shared" si="31"/>
        <v>0</v>
      </c>
      <c r="C346" s="435">
        <f t="shared" si="32"/>
        <v>0</v>
      </c>
      <c r="D346" s="435"/>
      <c r="E346" s="435"/>
      <c r="F346" s="88">
        <f t="shared" si="33"/>
        <v>0</v>
      </c>
      <c r="G346" s="88">
        <f t="shared" si="34"/>
        <v>0</v>
      </c>
      <c r="H346" s="164" t="str">
        <f t="shared" si="35"/>
        <v/>
      </c>
    </row>
    <row r="347" spans="1:8" x14ac:dyDescent="0.4">
      <c r="A347" s="87">
        <f t="shared" si="30"/>
        <v>0</v>
      </c>
      <c r="B347" s="99">
        <f t="shared" si="31"/>
        <v>0</v>
      </c>
      <c r="C347" s="435">
        <f t="shared" si="32"/>
        <v>0</v>
      </c>
      <c r="D347" s="435"/>
      <c r="E347" s="435"/>
      <c r="F347" s="88">
        <f t="shared" si="33"/>
        <v>0</v>
      </c>
      <c r="G347" s="88">
        <f t="shared" si="34"/>
        <v>0</v>
      </c>
      <c r="H347" s="164" t="str">
        <f t="shared" si="35"/>
        <v/>
      </c>
    </row>
    <row r="348" spans="1:8" x14ac:dyDescent="0.4">
      <c r="A348" s="87">
        <f t="shared" si="30"/>
        <v>0</v>
      </c>
      <c r="B348" s="99">
        <f t="shared" si="31"/>
        <v>0</v>
      </c>
      <c r="C348" s="435">
        <f t="shared" si="32"/>
        <v>0</v>
      </c>
      <c r="D348" s="435"/>
      <c r="E348" s="435"/>
      <c r="F348" s="88">
        <f t="shared" si="33"/>
        <v>0</v>
      </c>
      <c r="G348" s="88">
        <f t="shared" si="34"/>
        <v>0</v>
      </c>
      <c r="H348" s="164" t="str">
        <f t="shared" si="35"/>
        <v/>
      </c>
    </row>
    <row r="349" spans="1:8" x14ac:dyDescent="0.4">
      <c r="A349" s="87">
        <f t="shared" si="30"/>
        <v>0</v>
      </c>
      <c r="B349" s="99">
        <f t="shared" si="31"/>
        <v>0</v>
      </c>
      <c r="C349" s="435">
        <f t="shared" si="32"/>
        <v>0</v>
      </c>
      <c r="D349" s="435"/>
      <c r="E349" s="435"/>
      <c r="F349" s="88">
        <f t="shared" si="33"/>
        <v>0</v>
      </c>
      <c r="G349" s="88">
        <f t="shared" si="34"/>
        <v>0</v>
      </c>
      <c r="H349" s="164" t="str">
        <f t="shared" si="35"/>
        <v/>
      </c>
    </row>
    <row r="350" spans="1:8" x14ac:dyDescent="0.4">
      <c r="A350" s="87">
        <f t="shared" si="30"/>
        <v>0</v>
      </c>
      <c r="B350" s="99">
        <f t="shared" si="31"/>
        <v>0</v>
      </c>
      <c r="C350" s="435">
        <f t="shared" si="32"/>
        <v>0</v>
      </c>
      <c r="D350" s="435"/>
      <c r="E350" s="435"/>
      <c r="F350" s="88">
        <f t="shared" si="33"/>
        <v>0</v>
      </c>
      <c r="G350" s="88">
        <f t="shared" si="34"/>
        <v>0</v>
      </c>
      <c r="H350" s="164" t="str">
        <f t="shared" si="35"/>
        <v/>
      </c>
    </row>
    <row r="351" spans="1:8" x14ac:dyDescent="0.4">
      <c r="A351" s="87">
        <f t="shared" si="30"/>
        <v>0</v>
      </c>
      <c r="B351" s="99">
        <f t="shared" si="31"/>
        <v>0</v>
      </c>
      <c r="C351" s="435">
        <f t="shared" si="32"/>
        <v>0</v>
      </c>
      <c r="D351" s="435"/>
      <c r="E351" s="435"/>
      <c r="F351" s="88">
        <f t="shared" si="33"/>
        <v>0</v>
      </c>
      <c r="G351" s="88">
        <f t="shared" si="34"/>
        <v>0</v>
      </c>
      <c r="H351" s="164" t="str">
        <f t="shared" si="35"/>
        <v/>
      </c>
    </row>
    <row r="352" spans="1:8" x14ac:dyDescent="0.4">
      <c r="A352" s="87">
        <f t="shared" si="30"/>
        <v>0</v>
      </c>
      <c r="B352" s="99">
        <f t="shared" si="31"/>
        <v>0</v>
      </c>
      <c r="C352" s="435">
        <f t="shared" si="32"/>
        <v>0</v>
      </c>
      <c r="D352" s="435"/>
      <c r="E352" s="435"/>
      <c r="F352" s="88">
        <f t="shared" si="33"/>
        <v>0</v>
      </c>
      <c r="G352" s="88">
        <f t="shared" si="34"/>
        <v>0</v>
      </c>
      <c r="H352" s="164" t="str">
        <f t="shared" si="35"/>
        <v/>
      </c>
    </row>
    <row r="353" spans="1:8" x14ac:dyDescent="0.4">
      <c r="A353" s="87">
        <f t="shared" si="30"/>
        <v>0</v>
      </c>
      <c r="B353" s="99">
        <f t="shared" si="31"/>
        <v>0</v>
      </c>
      <c r="C353" s="435">
        <f t="shared" si="32"/>
        <v>0</v>
      </c>
      <c r="D353" s="435"/>
      <c r="E353" s="435"/>
      <c r="F353" s="88">
        <f t="shared" si="33"/>
        <v>0</v>
      </c>
      <c r="G353" s="88">
        <f t="shared" si="34"/>
        <v>0</v>
      </c>
      <c r="H353" s="164" t="str">
        <f t="shared" si="35"/>
        <v/>
      </c>
    </row>
    <row r="354" spans="1:8" x14ac:dyDescent="0.4">
      <c r="A354" s="87">
        <f t="shared" si="30"/>
        <v>0</v>
      </c>
      <c r="B354" s="99">
        <f t="shared" si="31"/>
        <v>0</v>
      </c>
      <c r="C354" s="435">
        <f t="shared" si="32"/>
        <v>0</v>
      </c>
      <c r="D354" s="435"/>
      <c r="E354" s="435"/>
      <c r="F354" s="88">
        <f t="shared" si="33"/>
        <v>0</v>
      </c>
      <c r="G354" s="88">
        <f t="shared" si="34"/>
        <v>0</v>
      </c>
      <c r="H354" s="164" t="str">
        <f t="shared" si="35"/>
        <v/>
      </c>
    </row>
    <row r="355" spans="1:8" x14ac:dyDescent="0.4">
      <c r="A355" s="87">
        <f t="shared" si="30"/>
        <v>0</v>
      </c>
      <c r="B355" s="99">
        <f t="shared" si="31"/>
        <v>0</v>
      </c>
      <c r="C355" s="435">
        <f t="shared" si="32"/>
        <v>0</v>
      </c>
      <c r="D355" s="435"/>
      <c r="E355" s="435"/>
      <c r="F355" s="88">
        <f t="shared" si="33"/>
        <v>0</v>
      </c>
      <c r="G355" s="88">
        <f t="shared" si="34"/>
        <v>0</v>
      </c>
      <c r="H355" s="164" t="str">
        <f t="shared" si="35"/>
        <v/>
      </c>
    </row>
    <row r="356" spans="1:8" x14ac:dyDescent="0.4">
      <c r="A356" s="87">
        <f t="shared" si="30"/>
        <v>0</v>
      </c>
      <c r="B356" s="99">
        <f t="shared" si="31"/>
        <v>0</v>
      </c>
      <c r="C356" s="435">
        <f t="shared" si="32"/>
        <v>0</v>
      </c>
      <c r="D356" s="435"/>
      <c r="E356" s="435"/>
      <c r="F356" s="88">
        <f t="shared" si="33"/>
        <v>0</v>
      </c>
      <c r="G356" s="88">
        <f t="shared" si="34"/>
        <v>0</v>
      </c>
      <c r="H356" s="164" t="str">
        <f t="shared" si="35"/>
        <v/>
      </c>
    </row>
    <row r="357" spans="1:8" x14ac:dyDescent="0.4">
      <c r="A357" s="87">
        <f t="shared" si="30"/>
        <v>0</v>
      </c>
      <c r="B357" s="99">
        <f t="shared" si="31"/>
        <v>0</v>
      </c>
      <c r="C357" s="435">
        <f t="shared" si="32"/>
        <v>0</v>
      </c>
      <c r="D357" s="435"/>
      <c r="E357" s="435"/>
      <c r="F357" s="88">
        <f t="shared" si="33"/>
        <v>0</v>
      </c>
      <c r="G357" s="88">
        <f t="shared" si="34"/>
        <v>0</v>
      </c>
      <c r="H357" s="164" t="str">
        <f t="shared" si="35"/>
        <v/>
      </c>
    </row>
    <row r="358" spans="1:8" x14ac:dyDescent="0.4">
      <c r="A358" s="87">
        <f t="shared" si="30"/>
        <v>0</v>
      </c>
      <c r="B358" s="99">
        <f t="shared" si="31"/>
        <v>0</v>
      </c>
      <c r="C358" s="435">
        <f t="shared" si="32"/>
        <v>0</v>
      </c>
      <c r="D358" s="435"/>
      <c r="E358" s="435"/>
      <c r="F358" s="88">
        <f t="shared" si="33"/>
        <v>0</v>
      </c>
      <c r="G358" s="88">
        <f t="shared" si="34"/>
        <v>0</v>
      </c>
      <c r="H358" s="164" t="str">
        <f t="shared" si="35"/>
        <v/>
      </c>
    </row>
    <row r="359" spans="1:8" x14ac:dyDescent="0.4">
      <c r="A359" s="87">
        <f t="shared" si="30"/>
        <v>0</v>
      </c>
      <c r="B359" s="99">
        <f t="shared" si="31"/>
        <v>0</v>
      </c>
      <c r="C359" s="435">
        <f t="shared" si="32"/>
        <v>0</v>
      </c>
      <c r="D359" s="435"/>
      <c r="E359" s="435"/>
      <c r="F359" s="88">
        <f t="shared" si="33"/>
        <v>0</v>
      </c>
      <c r="G359" s="88">
        <f t="shared" si="34"/>
        <v>0</v>
      </c>
      <c r="H359" s="164" t="str">
        <f t="shared" si="35"/>
        <v/>
      </c>
    </row>
    <row r="360" spans="1:8" x14ac:dyDescent="0.4">
      <c r="A360" s="87">
        <f t="shared" si="30"/>
        <v>0</v>
      </c>
      <c r="B360" s="99">
        <f t="shared" si="31"/>
        <v>0</v>
      </c>
      <c r="C360" s="435">
        <f t="shared" si="32"/>
        <v>0</v>
      </c>
      <c r="D360" s="435"/>
      <c r="E360" s="435"/>
      <c r="F360" s="88">
        <f t="shared" si="33"/>
        <v>0</v>
      </c>
      <c r="G360" s="88">
        <f t="shared" si="34"/>
        <v>0</v>
      </c>
      <c r="H360" s="164" t="str">
        <f t="shared" si="35"/>
        <v/>
      </c>
    </row>
    <row r="361" spans="1:8" x14ac:dyDescent="0.4">
      <c r="A361" s="87">
        <f t="shared" si="30"/>
        <v>0</v>
      </c>
      <c r="B361" s="99">
        <f t="shared" si="31"/>
        <v>0</v>
      </c>
      <c r="C361" s="435">
        <f t="shared" si="32"/>
        <v>0</v>
      </c>
      <c r="D361" s="435"/>
      <c r="E361" s="435"/>
      <c r="F361" s="88">
        <f t="shared" si="33"/>
        <v>0</v>
      </c>
      <c r="G361" s="88">
        <f t="shared" si="34"/>
        <v>0</v>
      </c>
      <c r="H361" s="164" t="str">
        <f t="shared" si="35"/>
        <v/>
      </c>
    </row>
    <row r="362" spans="1:8" x14ac:dyDescent="0.4">
      <c r="A362" s="87">
        <f t="shared" si="30"/>
        <v>0</v>
      </c>
      <c r="B362" s="99">
        <f t="shared" si="31"/>
        <v>0</v>
      </c>
      <c r="C362" s="435">
        <f t="shared" si="32"/>
        <v>0</v>
      </c>
      <c r="D362" s="435"/>
      <c r="E362" s="435"/>
      <c r="F362" s="88">
        <f t="shared" si="33"/>
        <v>0</v>
      </c>
      <c r="G362" s="88">
        <f t="shared" si="34"/>
        <v>0</v>
      </c>
      <c r="H362" s="164" t="str">
        <f t="shared" si="35"/>
        <v/>
      </c>
    </row>
    <row r="363" spans="1:8" x14ac:dyDescent="0.4">
      <c r="A363" s="87">
        <f t="shared" si="30"/>
        <v>0</v>
      </c>
      <c r="B363" s="99">
        <f t="shared" si="31"/>
        <v>0</v>
      </c>
      <c r="C363" s="435">
        <f t="shared" si="32"/>
        <v>0</v>
      </c>
      <c r="D363" s="435"/>
      <c r="E363" s="435"/>
      <c r="F363" s="88">
        <f t="shared" si="33"/>
        <v>0</v>
      </c>
      <c r="G363" s="88">
        <f t="shared" si="34"/>
        <v>0</v>
      </c>
      <c r="H363" s="164" t="str">
        <f t="shared" si="35"/>
        <v/>
      </c>
    </row>
    <row r="364" spans="1:8" x14ac:dyDescent="0.4">
      <c r="A364" s="87">
        <f t="shared" si="30"/>
        <v>0</v>
      </c>
      <c r="B364" s="99">
        <f t="shared" si="31"/>
        <v>0</v>
      </c>
      <c r="C364" s="435">
        <f t="shared" si="32"/>
        <v>0</v>
      </c>
      <c r="D364" s="435"/>
      <c r="E364" s="435"/>
      <c r="F364" s="88">
        <f t="shared" si="33"/>
        <v>0</v>
      </c>
      <c r="G364" s="88">
        <f t="shared" si="34"/>
        <v>0</v>
      </c>
      <c r="H364" s="164" t="str">
        <f t="shared" si="35"/>
        <v/>
      </c>
    </row>
    <row r="365" spans="1:8" x14ac:dyDescent="0.4">
      <c r="A365" s="87">
        <f t="shared" si="30"/>
        <v>0</v>
      </c>
      <c r="B365" s="99">
        <f t="shared" si="31"/>
        <v>0</v>
      </c>
      <c r="C365" s="435">
        <f t="shared" si="32"/>
        <v>0</v>
      </c>
      <c r="D365" s="435"/>
      <c r="E365" s="435"/>
      <c r="F365" s="88">
        <f t="shared" si="33"/>
        <v>0</v>
      </c>
      <c r="G365" s="88">
        <f t="shared" si="34"/>
        <v>0</v>
      </c>
      <c r="H365" s="164" t="str">
        <f t="shared" si="35"/>
        <v/>
      </c>
    </row>
    <row r="366" spans="1:8" x14ac:dyDescent="0.4">
      <c r="A366" s="87">
        <f t="shared" si="30"/>
        <v>0</v>
      </c>
      <c r="B366" s="99">
        <f t="shared" si="31"/>
        <v>0</v>
      </c>
      <c r="C366" s="435">
        <f t="shared" si="32"/>
        <v>0</v>
      </c>
      <c r="D366" s="435"/>
      <c r="E366" s="435"/>
      <c r="F366" s="88">
        <f t="shared" si="33"/>
        <v>0</v>
      </c>
      <c r="G366" s="88">
        <f t="shared" si="34"/>
        <v>0</v>
      </c>
      <c r="H366" s="164" t="str">
        <f t="shared" si="35"/>
        <v/>
      </c>
    </row>
    <row r="367" spans="1:8" x14ac:dyDescent="0.4">
      <c r="A367" s="87">
        <f t="shared" si="30"/>
        <v>0</v>
      </c>
      <c r="B367" s="99">
        <f t="shared" si="31"/>
        <v>0</v>
      </c>
      <c r="C367" s="435">
        <f t="shared" si="32"/>
        <v>0</v>
      </c>
      <c r="D367" s="435"/>
      <c r="E367" s="435"/>
      <c r="F367" s="88">
        <f t="shared" si="33"/>
        <v>0</v>
      </c>
      <c r="G367" s="88">
        <f t="shared" si="34"/>
        <v>0</v>
      </c>
      <c r="H367" s="164" t="str">
        <f t="shared" si="35"/>
        <v/>
      </c>
    </row>
    <row r="368" spans="1:8" x14ac:dyDescent="0.4">
      <c r="A368" s="87">
        <f t="shared" si="30"/>
        <v>0</v>
      </c>
      <c r="B368" s="99">
        <f t="shared" si="31"/>
        <v>0</v>
      </c>
      <c r="C368" s="435">
        <f t="shared" si="32"/>
        <v>0</v>
      </c>
      <c r="D368" s="435"/>
      <c r="E368" s="435"/>
      <c r="F368" s="88">
        <f t="shared" si="33"/>
        <v>0</v>
      </c>
      <c r="G368" s="88">
        <f t="shared" si="34"/>
        <v>0</v>
      </c>
      <c r="H368" s="164" t="str">
        <f t="shared" si="35"/>
        <v/>
      </c>
    </row>
    <row r="369" spans="1:8" x14ac:dyDescent="0.4">
      <c r="A369" s="87">
        <f t="shared" si="30"/>
        <v>0</v>
      </c>
      <c r="B369" s="99">
        <f t="shared" si="31"/>
        <v>0</v>
      </c>
      <c r="C369" s="435">
        <f t="shared" si="32"/>
        <v>0</v>
      </c>
      <c r="D369" s="435"/>
      <c r="E369" s="435"/>
      <c r="F369" s="88">
        <f t="shared" si="33"/>
        <v>0</v>
      </c>
      <c r="G369" s="88">
        <f t="shared" si="34"/>
        <v>0</v>
      </c>
      <c r="H369" s="164" t="str">
        <f t="shared" si="35"/>
        <v/>
      </c>
    </row>
    <row r="370" spans="1:8" x14ac:dyDescent="0.4">
      <c r="A370" s="87">
        <f t="shared" si="30"/>
        <v>0</v>
      </c>
      <c r="B370" s="99">
        <f t="shared" si="31"/>
        <v>0</v>
      </c>
      <c r="C370" s="435">
        <f t="shared" si="32"/>
        <v>0</v>
      </c>
      <c r="D370" s="435"/>
      <c r="E370" s="435"/>
      <c r="F370" s="88">
        <f t="shared" si="33"/>
        <v>0</v>
      </c>
      <c r="G370" s="88">
        <f t="shared" si="34"/>
        <v>0</v>
      </c>
      <c r="H370" s="164" t="str">
        <f t="shared" si="35"/>
        <v/>
      </c>
    </row>
    <row r="371" spans="1:8" x14ac:dyDescent="0.4">
      <c r="A371" s="87">
        <f t="shared" si="30"/>
        <v>0</v>
      </c>
      <c r="B371" s="99">
        <f t="shared" si="31"/>
        <v>0</v>
      </c>
      <c r="C371" s="435">
        <f t="shared" si="32"/>
        <v>0</v>
      </c>
      <c r="D371" s="435"/>
      <c r="E371" s="435"/>
      <c r="F371" s="88">
        <f t="shared" si="33"/>
        <v>0</v>
      </c>
      <c r="G371" s="88">
        <f t="shared" si="34"/>
        <v>0</v>
      </c>
      <c r="H371" s="164" t="str">
        <f t="shared" si="35"/>
        <v/>
      </c>
    </row>
    <row r="372" spans="1:8" x14ac:dyDescent="0.4">
      <c r="A372" s="87">
        <f t="shared" si="30"/>
        <v>0</v>
      </c>
      <c r="B372" s="99">
        <f t="shared" si="31"/>
        <v>0</v>
      </c>
      <c r="C372" s="435">
        <f t="shared" si="32"/>
        <v>0</v>
      </c>
      <c r="D372" s="435"/>
      <c r="E372" s="435"/>
      <c r="F372" s="88">
        <f t="shared" si="33"/>
        <v>0</v>
      </c>
      <c r="G372" s="88">
        <f t="shared" si="34"/>
        <v>0</v>
      </c>
      <c r="H372" s="164" t="str">
        <f t="shared" si="35"/>
        <v/>
      </c>
    </row>
    <row r="373" spans="1:8" x14ac:dyDescent="0.4">
      <c r="A373" s="87">
        <f t="shared" si="30"/>
        <v>0</v>
      </c>
      <c r="B373" s="99">
        <f t="shared" si="31"/>
        <v>0</v>
      </c>
      <c r="C373" s="435">
        <f t="shared" si="32"/>
        <v>0</v>
      </c>
      <c r="D373" s="435"/>
      <c r="E373" s="435"/>
      <c r="F373" s="88">
        <f t="shared" si="33"/>
        <v>0</v>
      </c>
      <c r="G373" s="88">
        <f t="shared" si="34"/>
        <v>0</v>
      </c>
      <c r="H373" s="164" t="str">
        <f t="shared" si="35"/>
        <v/>
      </c>
    </row>
    <row r="374" spans="1:8" x14ac:dyDescent="0.4">
      <c r="A374" s="87">
        <f t="shared" si="30"/>
        <v>0</v>
      </c>
      <c r="B374" s="99">
        <f t="shared" si="31"/>
        <v>0</v>
      </c>
      <c r="C374" s="435">
        <f t="shared" si="32"/>
        <v>0</v>
      </c>
      <c r="D374" s="435"/>
      <c r="E374" s="435"/>
      <c r="F374" s="88">
        <f t="shared" si="33"/>
        <v>0</v>
      </c>
      <c r="G374" s="88">
        <f t="shared" si="34"/>
        <v>0</v>
      </c>
      <c r="H374" s="164" t="str">
        <f t="shared" si="35"/>
        <v/>
      </c>
    </row>
    <row r="375" spans="1:8" x14ac:dyDescent="0.4">
      <c r="A375" s="87">
        <f t="shared" si="30"/>
        <v>0</v>
      </c>
      <c r="B375" s="99">
        <f t="shared" si="31"/>
        <v>0</v>
      </c>
      <c r="C375" s="435">
        <f t="shared" si="32"/>
        <v>0</v>
      </c>
      <c r="D375" s="435"/>
      <c r="E375" s="435"/>
      <c r="F375" s="88">
        <f t="shared" si="33"/>
        <v>0</v>
      </c>
      <c r="G375" s="88">
        <f t="shared" si="34"/>
        <v>0</v>
      </c>
      <c r="H375" s="164" t="str">
        <f t="shared" si="35"/>
        <v/>
      </c>
    </row>
    <row r="376" spans="1:8" x14ac:dyDescent="0.4">
      <c r="A376" s="87">
        <f t="shared" si="30"/>
        <v>0</v>
      </c>
      <c r="B376" s="99">
        <f t="shared" si="31"/>
        <v>0</v>
      </c>
      <c r="C376" s="435">
        <f t="shared" si="32"/>
        <v>0</v>
      </c>
      <c r="D376" s="435"/>
      <c r="E376" s="435"/>
      <c r="F376" s="88">
        <f t="shared" si="33"/>
        <v>0</v>
      </c>
      <c r="G376" s="88">
        <f t="shared" si="34"/>
        <v>0</v>
      </c>
      <c r="H376" s="164" t="str">
        <f t="shared" si="35"/>
        <v/>
      </c>
    </row>
    <row r="377" spans="1:8" x14ac:dyDescent="0.4">
      <c r="A377" s="87">
        <f t="shared" si="30"/>
        <v>0</v>
      </c>
      <c r="B377" s="99">
        <f t="shared" si="31"/>
        <v>0</v>
      </c>
      <c r="C377" s="435">
        <f t="shared" si="32"/>
        <v>0</v>
      </c>
      <c r="D377" s="435"/>
      <c r="E377" s="435"/>
      <c r="F377" s="88">
        <f t="shared" si="33"/>
        <v>0</v>
      </c>
      <c r="G377" s="88">
        <f t="shared" si="34"/>
        <v>0</v>
      </c>
      <c r="H377" s="164" t="str">
        <f t="shared" si="35"/>
        <v/>
      </c>
    </row>
    <row r="378" spans="1:8" x14ac:dyDescent="0.4">
      <c r="A378" s="87">
        <f t="shared" si="30"/>
        <v>0</v>
      </c>
      <c r="B378" s="99">
        <f t="shared" si="31"/>
        <v>0</v>
      </c>
      <c r="C378" s="435">
        <f t="shared" si="32"/>
        <v>0</v>
      </c>
      <c r="D378" s="435"/>
      <c r="E378" s="435"/>
      <c r="F378" s="88">
        <f t="shared" si="33"/>
        <v>0</v>
      </c>
      <c r="G378" s="88">
        <f t="shared" si="34"/>
        <v>0</v>
      </c>
      <c r="H378" s="164" t="str">
        <f t="shared" si="35"/>
        <v/>
      </c>
    </row>
    <row r="379" spans="1:8" x14ac:dyDescent="0.4">
      <c r="A379" s="87">
        <f t="shared" si="30"/>
        <v>0</v>
      </c>
      <c r="B379" s="99">
        <f t="shared" si="31"/>
        <v>0</v>
      </c>
      <c r="C379" s="435">
        <f t="shared" si="32"/>
        <v>0</v>
      </c>
      <c r="D379" s="435"/>
      <c r="E379" s="435"/>
      <c r="F379" s="88">
        <f t="shared" si="33"/>
        <v>0</v>
      </c>
      <c r="G379" s="88">
        <f t="shared" si="34"/>
        <v>0</v>
      </c>
      <c r="H379" s="164" t="str">
        <f t="shared" si="35"/>
        <v/>
      </c>
    </row>
    <row r="380" spans="1:8" x14ac:dyDescent="0.4">
      <c r="A380" s="87">
        <f t="shared" si="30"/>
        <v>0</v>
      </c>
      <c r="B380" s="99">
        <f t="shared" si="31"/>
        <v>0</v>
      </c>
      <c r="C380" s="435">
        <f t="shared" si="32"/>
        <v>0</v>
      </c>
      <c r="D380" s="435"/>
      <c r="E380" s="435"/>
      <c r="F380" s="88">
        <f t="shared" si="33"/>
        <v>0</v>
      </c>
      <c r="G380" s="88">
        <f t="shared" si="34"/>
        <v>0</v>
      </c>
      <c r="H380" s="164" t="str">
        <f t="shared" si="35"/>
        <v/>
      </c>
    </row>
    <row r="381" spans="1:8" x14ac:dyDescent="0.4">
      <c r="A381" s="87">
        <f t="shared" si="30"/>
        <v>0</v>
      </c>
      <c r="B381" s="99">
        <f t="shared" si="31"/>
        <v>0</v>
      </c>
      <c r="C381" s="435">
        <f t="shared" si="32"/>
        <v>0</v>
      </c>
      <c r="D381" s="435"/>
      <c r="E381" s="435"/>
      <c r="F381" s="88">
        <f t="shared" si="33"/>
        <v>0</v>
      </c>
      <c r="G381" s="88">
        <f t="shared" si="34"/>
        <v>0</v>
      </c>
      <c r="H381" s="164" t="str">
        <f t="shared" si="35"/>
        <v/>
      </c>
    </row>
    <row r="382" spans="1:8" x14ac:dyDescent="0.4">
      <c r="A382" s="87">
        <f t="shared" si="30"/>
        <v>0</v>
      </c>
      <c r="B382" s="99">
        <f t="shared" si="31"/>
        <v>0</v>
      </c>
      <c r="C382" s="435">
        <f t="shared" si="32"/>
        <v>0</v>
      </c>
      <c r="D382" s="435"/>
      <c r="E382" s="435"/>
      <c r="F382" s="88">
        <f t="shared" si="33"/>
        <v>0</v>
      </c>
      <c r="G382" s="88">
        <f t="shared" si="34"/>
        <v>0</v>
      </c>
      <c r="H382" s="164" t="str">
        <f t="shared" si="35"/>
        <v/>
      </c>
    </row>
    <row r="383" spans="1:8" x14ac:dyDescent="0.4">
      <c r="A383" s="87">
        <f t="shared" si="30"/>
        <v>0</v>
      </c>
      <c r="B383" s="99">
        <f t="shared" si="31"/>
        <v>0</v>
      </c>
      <c r="C383" s="435">
        <f t="shared" si="32"/>
        <v>0</v>
      </c>
      <c r="D383" s="435"/>
      <c r="E383" s="435"/>
      <c r="F383" s="88">
        <f t="shared" si="33"/>
        <v>0</v>
      </c>
      <c r="G383" s="88">
        <f t="shared" si="34"/>
        <v>0</v>
      </c>
      <c r="H383" s="164" t="str">
        <f t="shared" si="35"/>
        <v/>
      </c>
    </row>
    <row r="384" spans="1:8" x14ac:dyDescent="0.4">
      <c r="A384" s="87">
        <f t="shared" si="30"/>
        <v>0</v>
      </c>
      <c r="B384" s="99">
        <f t="shared" si="31"/>
        <v>0</v>
      </c>
      <c r="C384" s="435">
        <f t="shared" si="32"/>
        <v>0</v>
      </c>
      <c r="D384" s="435"/>
      <c r="E384" s="435"/>
      <c r="F384" s="88">
        <f t="shared" si="33"/>
        <v>0</v>
      </c>
      <c r="G384" s="88">
        <f t="shared" si="34"/>
        <v>0</v>
      </c>
      <c r="H384" s="164" t="str">
        <f t="shared" si="35"/>
        <v/>
      </c>
    </row>
    <row r="385" spans="1:8" x14ac:dyDescent="0.4">
      <c r="A385" s="87">
        <f t="shared" si="30"/>
        <v>0</v>
      </c>
      <c r="B385" s="99">
        <f t="shared" si="31"/>
        <v>0</v>
      </c>
      <c r="C385" s="435">
        <f t="shared" si="32"/>
        <v>0</v>
      </c>
      <c r="D385" s="435"/>
      <c r="E385" s="435"/>
      <c r="F385" s="88">
        <f t="shared" si="33"/>
        <v>0</v>
      </c>
      <c r="G385" s="88">
        <f t="shared" si="34"/>
        <v>0</v>
      </c>
      <c r="H385" s="164" t="str">
        <f t="shared" si="35"/>
        <v/>
      </c>
    </row>
    <row r="386" spans="1:8" x14ac:dyDescent="0.4">
      <c r="A386" s="87">
        <f t="shared" si="30"/>
        <v>0</v>
      </c>
      <c r="B386" s="99">
        <f t="shared" si="31"/>
        <v>0</v>
      </c>
      <c r="C386" s="435">
        <f t="shared" si="32"/>
        <v>0</v>
      </c>
      <c r="D386" s="435"/>
      <c r="E386" s="435"/>
      <c r="F386" s="88">
        <f t="shared" si="33"/>
        <v>0</v>
      </c>
      <c r="G386" s="88">
        <f t="shared" si="34"/>
        <v>0</v>
      </c>
      <c r="H386" s="164" t="str">
        <f t="shared" si="35"/>
        <v/>
      </c>
    </row>
    <row r="387" spans="1:8" x14ac:dyDescent="0.4">
      <c r="A387" s="87">
        <f t="shared" si="30"/>
        <v>0</v>
      </c>
      <c r="B387" s="99">
        <f t="shared" si="31"/>
        <v>0</v>
      </c>
      <c r="C387" s="435">
        <f t="shared" si="32"/>
        <v>0</v>
      </c>
      <c r="D387" s="435"/>
      <c r="E387" s="435"/>
      <c r="F387" s="88">
        <f t="shared" si="33"/>
        <v>0</v>
      </c>
      <c r="G387" s="88">
        <f t="shared" si="34"/>
        <v>0</v>
      </c>
      <c r="H387" s="164" t="str">
        <f t="shared" si="35"/>
        <v/>
      </c>
    </row>
    <row r="388" spans="1:8" x14ac:dyDescent="0.4">
      <c r="A388" s="87">
        <f t="shared" si="30"/>
        <v>0</v>
      </c>
      <c r="B388" s="99">
        <f t="shared" si="31"/>
        <v>0</v>
      </c>
      <c r="C388" s="435">
        <f t="shared" si="32"/>
        <v>0</v>
      </c>
      <c r="D388" s="435"/>
      <c r="E388" s="435"/>
      <c r="F388" s="88">
        <f t="shared" si="33"/>
        <v>0</v>
      </c>
      <c r="G388" s="88">
        <f t="shared" si="34"/>
        <v>0</v>
      </c>
      <c r="H388" s="164" t="str">
        <f t="shared" si="35"/>
        <v/>
      </c>
    </row>
    <row r="389" spans="1:8" x14ac:dyDescent="0.4">
      <c r="A389" s="87">
        <f t="shared" si="30"/>
        <v>0</v>
      </c>
      <c r="B389" s="99">
        <f t="shared" si="31"/>
        <v>0</v>
      </c>
      <c r="C389" s="435">
        <f t="shared" si="32"/>
        <v>0</v>
      </c>
      <c r="D389" s="435"/>
      <c r="E389" s="435"/>
      <c r="F389" s="88">
        <f t="shared" si="33"/>
        <v>0</v>
      </c>
      <c r="G389" s="88">
        <f t="shared" si="34"/>
        <v>0</v>
      </c>
      <c r="H389" s="164" t="str">
        <f t="shared" si="35"/>
        <v/>
      </c>
    </row>
    <row r="390" spans="1:8" x14ac:dyDescent="0.4">
      <c r="A390" s="87">
        <f t="shared" si="30"/>
        <v>0</v>
      </c>
      <c r="B390" s="99">
        <f t="shared" si="31"/>
        <v>0</v>
      </c>
      <c r="C390" s="435">
        <f t="shared" si="32"/>
        <v>0</v>
      </c>
      <c r="D390" s="435"/>
      <c r="E390" s="435"/>
      <c r="F390" s="88">
        <f t="shared" si="33"/>
        <v>0</v>
      </c>
      <c r="G390" s="88">
        <f t="shared" si="34"/>
        <v>0</v>
      </c>
      <c r="H390" s="164" t="str">
        <f t="shared" si="35"/>
        <v/>
      </c>
    </row>
    <row r="391" spans="1:8" x14ac:dyDescent="0.4">
      <c r="A391" s="87">
        <f t="shared" si="30"/>
        <v>0</v>
      </c>
      <c r="B391" s="99">
        <f t="shared" si="31"/>
        <v>0</v>
      </c>
      <c r="C391" s="435">
        <f t="shared" si="32"/>
        <v>0</v>
      </c>
      <c r="D391" s="435"/>
      <c r="E391" s="435"/>
      <c r="F391" s="88">
        <f t="shared" si="33"/>
        <v>0</v>
      </c>
      <c r="G391" s="88">
        <f t="shared" si="34"/>
        <v>0</v>
      </c>
      <c r="H391" s="164" t="str">
        <f t="shared" si="35"/>
        <v/>
      </c>
    </row>
    <row r="392" spans="1:8" x14ac:dyDescent="0.4">
      <c r="A392" s="87">
        <f t="shared" si="30"/>
        <v>0</v>
      </c>
      <c r="B392" s="99">
        <f t="shared" si="31"/>
        <v>0</v>
      </c>
      <c r="C392" s="435">
        <f t="shared" si="32"/>
        <v>0</v>
      </c>
      <c r="D392" s="435"/>
      <c r="E392" s="435"/>
      <c r="F392" s="88">
        <f t="shared" si="33"/>
        <v>0</v>
      </c>
      <c r="G392" s="88">
        <f t="shared" si="34"/>
        <v>0</v>
      </c>
      <c r="H392" s="164" t="str">
        <f t="shared" si="35"/>
        <v/>
      </c>
    </row>
    <row r="393" spans="1:8" x14ac:dyDescent="0.4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435">
        <f t="shared" ref="C393:C456" si="38">IF(ROW()-7&lt;=筆數,VLOOKUP(ROW()-7,日記表,10,FALSE),0)</f>
        <v>0</v>
      </c>
      <c r="D393" s="435"/>
      <c r="E393" s="435"/>
      <c r="F393" s="88">
        <f t="shared" si="33"/>
        <v>0</v>
      </c>
      <c r="G393" s="88">
        <f t="shared" si="34"/>
        <v>0</v>
      </c>
      <c r="H393" s="164" t="str">
        <f t="shared" si="35"/>
        <v/>
      </c>
    </row>
    <row r="394" spans="1:8" x14ac:dyDescent="0.4">
      <c r="A394" s="87">
        <f t="shared" si="36"/>
        <v>0</v>
      </c>
      <c r="B394" s="99">
        <f t="shared" si="37"/>
        <v>0</v>
      </c>
      <c r="C394" s="435">
        <f t="shared" si="38"/>
        <v>0</v>
      </c>
      <c r="D394" s="435"/>
      <c r="E394" s="435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4" t="str">
        <f t="shared" ref="H394:H457" si="41">IF(A394=0,"",IF(DC="借",H393+F394-G394,H393+G394-F394))</f>
        <v/>
      </c>
    </row>
    <row r="395" spans="1:8" x14ac:dyDescent="0.4">
      <c r="A395" s="87">
        <f t="shared" si="36"/>
        <v>0</v>
      </c>
      <c r="B395" s="99">
        <f t="shared" si="37"/>
        <v>0</v>
      </c>
      <c r="C395" s="435">
        <f t="shared" si="38"/>
        <v>0</v>
      </c>
      <c r="D395" s="435"/>
      <c r="E395" s="435"/>
      <c r="F395" s="88">
        <f t="shared" si="39"/>
        <v>0</v>
      </c>
      <c r="G395" s="88">
        <f t="shared" si="40"/>
        <v>0</v>
      </c>
      <c r="H395" s="164" t="str">
        <f t="shared" si="41"/>
        <v/>
      </c>
    </row>
    <row r="396" spans="1:8" x14ac:dyDescent="0.4">
      <c r="A396" s="87">
        <f t="shared" si="36"/>
        <v>0</v>
      </c>
      <c r="B396" s="99">
        <f t="shared" si="37"/>
        <v>0</v>
      </c>
      <c r="C396" s="435">
        <f t="shared" si="38"/>
        <v>0</v>
      </c>
      <c r="D396" s="435"/>
      <c r="E396" s="435"/>
      <c r="F396" s="88">
        <f t="shared" si="39"/>
        <v>0</v>
      </c>
      <c r="G396" s="88">
        <f t="shared" si="40"/>
        <v>0</v>
      </c>
      <c r="H396" s="164" t="str">
        <f t="shared" si="41"/>
        <v/>
      </c>
    </row>
    <row r="397" spans="1:8" x14ac:dyDescent="0.4">
      <c r="A397" s="87">
        <f t="shared" si="36"/>
        <v>0</v>
      </c>
      <c r="B397" s="99">
        <f t="shared" si="37"/>
        <v>0</v>
      </c>
      <c r="C397" s="435">
        <f t="shared" si="38"/>
        <v>0</v>
      </c>
      <c r="D397" s="435"/>
      <c r="E397" s="435"/>
      <c r="F397" s="88">
        <f t="shared" si="39"/>
        <v>0</v>
      </c>
      <c r="G397" s="88">
        <f t="shared" si="40"/>
        <v>0</v>
      </c>
      <c r="H397" s="164" t="str">
        <f t="shared" si="41"/>
        <v/>
      </c>
    </row>
    <row r="398" spans="1:8" x14ac:dyDescent="0.4">
      <c r="A398" s="87">
        <f t="shared" si="36"/>
        <v>0</v>
      </c>
      <c r="B398" s="99">
        <f t="shared" si="37"/>
        <v>0</v>
      </c>
      <c r="C398" s="435">
        <f t="shared" si="38"/>
        <v>0</v>
      </c>
      <c r="D398" s="435"/>
      <c r="E398" s="435"/>
      <c r="F398" s="88">
        <f t="shared" si="39"/>
        <v>0</v>
      </c>
      <c r="G398" s="88">
        <f t="shared" si="40"/>
        <v>0</v>
      </c>
      <c r="H398" s="164" t="str">
        <f t="shared" si="41"/>
        <v/>
      </c>
    </row>
    <row r="399" spans="1:8" x14ac:dyDescent="0.4">
      <c r="A399" s="87">
        <f t="shared" si="36"/>
        <v>0</v>
      </c>
      <c r="B399" s="99">
        <f t="shared" si="37"/>
        <v>0</v>
      </c>
      <c r="C399" s="435">
        <f t="shared" si="38"/>
        <v>0</v>
      </c>
      <c r="D399" s="435"/>
      <c r="E399" s="435"/>
      <c r="F399" s="88">
        <f t="shared" si="39"/>
        <v>0</v>
      </c>
      <c r="G399" s="88">
        <f t="shared" si="40"/>
        <v>0</v>
      </c>
      <c r="H399" s="164" t="str">
        <f t="shared" si="41"/>
        <v/>
      </c>
    </row>
    <row r="400" spans="1:8" x14ac:dyDescent="0.4">
      <c r="A400" s="87">
        <f t="shared" si="36"/>
        <v>0</v>
      </c>
      <c r="B400" s="99">
        <f t="shared" si="37"/>
        <v>0</v>
      </c>
      <c r="C400" s="435">
        <f t="shared" si="38"/>
        <v>0</v>
      </c>
      <c r="D400" s="435"/>
      <c r="E400" s="435"/>
      <c r="F400" s="88">
        <f t="shared" si="39"/>
        <v>0</v>
      </c>
      <c r="G400" s="88">
        <f t="shared" si="40"/>
        <v>0</v>
      </c>
      <c r="H400" s="164" t="str">
        <f t="shared" si="41"/>
        <v/>
      </c>
    </row>
    <row r="401" spans="1:8" x14ac:dyDescent="0.4">
      <c r="A401" s="87">
        <f t="shared" si="36"/>
        <v>0</v>
      </c>
      <c r="B401" s="99">
        <f t="shared" si="37"/>
        <v>0</v>
      </c>
      <c r="C401" s="435">
        <f t="shared" si="38"/>
        <v>0</v>
      </c>
      <c r="D401" s="435"/>
      <c r="E401" s="435"/>
      <c r="F401" s="88">
        <f t="shared" si="39"/>
        <v>0</v>
      </c>
      <c r="G401" s="88">
        <f t="shared" si="40"/>
        <v>0</v>
      </c>
      <c r="H401" s="164" t="str">
        <f t="shared" si="41"/>
        <v/>
      </c>
    </row>
    <row r="402" spans="1:8" x14ac:dyDescent="0.4">
      <c r="A402" s="87">
        <f t="shared" si="36"/>
        <v>0</v>
      </c>
      <c r="B402" s="99">
        <f t="shared" si="37"/>
        <v>0</v>
      </c>
      <c r="C402" s="435">
        <f t="shared" si="38"/>
        <v>0</v>
      </c>
      <c r="D402" s="435"/>
      <c r="E402" s="435"/>
      <c r="F402" s="88">
        <f t="shared" si="39"/>
        <v>0</v>
      </c>
      <c r="G402" s="88">
        <f t="shared" si="40"/>
        <v>0</v>
      </c>
      <c r="H402" s="164" t="str">
        <f t="shared" si="41"/>
        <v/>
      </c>
    </row>
    <row r="403" spans="1:8" x14ac:dyDescent="0.4">
      <c r="A403" s="87">
        <f t="shared" si="36"/>
        <v>0</v>
      </c>
      <c r="B403" s="99">
        <f t="shared" si="37"/>
        <v>0</v>
      </c>
      <c r="C403" s="435">
        <f t="shared" si="38"/>
        <v>0</v>
      </c>
      <c r="D403" s="435"/>
      <c r="E403" s="435"/>
      <c r="F403" s="88">
        <f t="shared" si="39"/>
        <v>0</v>
      </c>
      <c r="G403" s="88">
        <f t="shared" si="40"/>
        <v>0</v>
      </c>
      <c r="H403" s="164" t="str">
        <f t="shared" si="41"/>
        <v/>
      </c>
    </row>
    <row r="404" spans="1:8" x14ac:dyDescent="0.4">
      <c r="A404" s="87">
        <f t="shared" si="36"/>
        <v>0</v>
      </c>
      <c r="B404" s="99">
        <f t="shared" si="37"/>
        <v>0</v>
      </c>
      <c r="C404" s="435">
        <f t="shared" si="38"/>
        <v>0</v>
      </c>
      <c r="D404" s="435"/>
      <c r="E404" s="435"/>
      <c r="F404" s="88">
        <f t="shared" si="39"/>
        <v>0</v>
      </c>
      <c r="G404" s="88">
        <f t="shared" si="40"/>
        <v>0</v>
      </c>
      <c r="H404" s="164" t="str">
        <f t="shared" si="41"/>
        <v/>
      </c>
    </row>
    <row r="405" spans="1:8" x14ac:dyDescent="0.4">
      <c r="A405" s="87">
        <f t="shared" si="36"/>
        <v>0</v>
      </c>
      <c r="B405" s="99">
        <f t="shared" si="37"/>
        <v>0</v>
      </c>
      <c r="C405" s="435">
        <f t="shared" si="38"/>
        <v>0</v>
      </c>
      <c r="D405" s="435"/>
      <c r="E405" s="435"/>
      <c r="F405" s="88">
        <f t="shared" si="39"/>
        <v>0</v>
      </c>
      <c r="G405" s="88">
        <f t="shared" si="40"/>
        <v>0</v>
      </c>
      <c r="H405" s="164" t="str">
        <f t="shared" si="41"/>
        <v/>
      </c>
    </row>
    <row r="406" spans="1:8" x14ac:dyDescent="0.4">
      <c r="A406" s="87">
        <f t="shared" si="36"/>
        <v>0</v>
      </c>
      <c r="B406" s="99">
        <f t="shared" si="37"/>
        <v>0</v>
      </c>
      <c r="C406" s="435">
        <f t="shared" si="38"/>
        <v>0</v>
      </c>
      <c r="D406" s="435"/>
      <c r="E406" s="435"/>
      <c r="F406" s="88">
        <f t="shared" si="39"/>
        <v>0</v>
      </c>
      <c r="G406" s="88">
        <f t="shared" si="40"/>
        <v>0</v>
      </c>
      <c r="H406" s="164" t="str">
        <f t="shared" si="41"/>
        <v/>
      </c>
    </row>
    <row r="407" spans="1:8" x14ac:dyDescent="0.4">
      <c r="A407" s="87">
        <f t="shared" si="36"/>
        <v>0</v>
      </c>
      <c r="B407" s="99">
        <f t="shared" si="37"/>
        <v>0</v>
      </c>
      <c r="C407" s="435">
        <f t="shared" si="38"/>
        <v>0</v>
      </c>
      <c r="D407" s="435"/>
      <c r="E407" s="435"/>
      <c r="F407" s="88">
        <f t="shared" si="39"/>
        <v>0</v>
      </c>
      <c r="G407" s="88">
        <f t="shared" si="40"/>
        <v>0</v>
      </c>
      <c r="H407" s="164" t="str">
        <f t="shared" si="41"/>
        <v/>
      </c>
    </row>
    <row r="408" spans="1:8" x14ac:dyDescent="0.4">
      <c r="A408" s="87">
        <f t="shared" si="36"/>
        <v>0</v>
      </c>
      <c r="B408" s="99">
        <f t="shared" si="37"/>
        <v>0</v>
      </c>
      <c r="C408" s="435">
        <f t="shared" si="38"/>
        <v>0</v>
      </c>
      <c r="D408" s="435"/>
      <c r="E408" s="435"/>
      <c r="F408" s="88">
        <f t="shared" si="39"/>
        <v>0</v>
      </c>
      <c r="G408" s="88">
        <f t="shared" si="40"/>
        <v>0</v>
      </c>
      <c r="H408" s="164" t="str">
        <f t="shared" si="41"/>
        <v/>
      </c>
    </row>
    <row r="409" spans="1:8" x14ac:dyDescent="0.4">
      <c r="A409" s="87">
        <f t="shared" si="36"/>
        <v>0</v>
      </c>
      <c r="B409" s="99">
        <f t="shared" si="37"/>
        <v>0</v>
      </c>
      <c r="C409" s="435">
        <f t="shared" si="38"/>
        <v>0</v>
      </c>
      <c r="D409" s="435"/>
      <c r="E409" s="435"/>
      <c r="F409" s="88">
        <f t="shared" si="39"/>
        <v>0</v>
      </c>
      <c r="G409" s="88">
        <f t="shared" si="40"/>
        <v>0</v>
      </c>
      <c r="H409" s="164" t="str">
        <f t="shared" si="41"/>
        <v/>
      </c>
    </row>
    <row r="410" spans="1:8" x14ac:dyDescent="0.4">
      <c r="A410" s="87">
        <f t="shared" si="36"/>
        <v>0</v>
      </c>
      <c r="B410" s="99">
        <f t="shared" si="37"/>
        <v>0</v>
      </c>
      <c r="C410" s="435">
        <f t="shared" si="38"/>
        <v>0</v>
      </c>
      <c r="D410" s="435"/>
      <c r="E410" s="435"/>
      <c r="F410" s="88">
        <f t="shared" si="39"/>
        <v>0</v>
      </c>
      <c r="G410" s="88">
        <f t="shared" si="40"/>
        <v>0</v>
      </c>
      <c r="H410" s="164" t="str">
        <f t="shared" si="41"/>
        <v/>
      </c>
    </row>
    <row r="411" spans="1:8" x14ac:dyDescent="0.4">
      <c r="A411" s="87">
        <f t="shared" si="36"/>
        <v>0</v>
      </c>
      <c r="B411" s="99">
        <f t="shared" si="37"/>
        <v>0</v>
      </c>
      <c r="C411" s="435">
        <f t="shared" si="38"/>
        <v>0</v>
      </c>
      <c r="D411" s="435"/>
      <c r="E411" s="435"/>
      <c r="F411" s="88">
        <f t="shared" si="39"/>
        <v>0</v>
      </c>
      <c r="G411" s="88">
        <f t="shared" si="40"/>
        <v>0</v>
      </c>
      <c r="H411" s="164" t="str">
        <f t="shared" si="41"/>
        <v/>
      </c>
    </row>
    <row r="412" spans="1:8" x14ac:dyDescent="0.4">
      <c r="A412" s="87">
        <f t="shared" si="36"/>
        <v>0</v>
      </c>
      <c r="B412" s="99">
        <f t="shared" si="37"/>
        <v>0</v>
      </c>
      <c r="C412" s="435">
        <f t="shared" si="38"/>
        <v>0</v>
      </c>
      <c r="D412" s="435"/>
      <c r="E412" s="435"/>
      <c r="F412" s="88">
        <f t="shared" si="39"/>
        <v>0</v>
      </c>
      <c r="G412" s="88">
        <f t="shared" si="40"/>
        <v>0</v>
      </c>
      <c r="H412" s="164" t="str">
        <f t="shared" si="41"/>
        <v/>
      </c>
    </row>
    <row r="413" spans="1:8" x14ac:dyDescent="0.4">
      <c r="A413" s="87">
        <f t="shared" si="36"/>
        <v>0</v>
      </c>
      <c r="B413" s="99">
        <f t="shared" si="37"/>
        <v>0</v>
      </c>
      <c r="C413" s="435">
        <f t="shared" si="38"/>
        <v>0</v>
      </c>
      <c r="D413" s="435"/>
      <c r="E413" s="435"/>
      <c r="F413" s="88">
        <f t="shared" si="39"/>
        <v>0</v>
      </c>
      <c r="G413" s="88">
        <f t="shared" si="40"/>
        <v>0</v>
      </c>
      <c r="H413" s="164" t="str">
        <f t="shared" si="41"/>
        <v/>
      </c>
    </row>
    <row r="414" spans="1:8" x14ac:dyDescent="0.4">
      <c r="A414" s="87">
        <f t="shared" si="36"/>
        <v>0</v>
      </c>
      <c r="B414" s="99">
        <f t="shared" si="37"/>
        <v>0</v>
      </c>
      <c r="C414" s="435">
        <f t="shared" si="38"/>
        <v>0</v>
      </c>
      <c r="D414" s="435"/>
      <c r="E414" s="435"/>
      <c r="F414" s="88">
        <f t="shared" si="39"/>
        <v>0</v>
      </c>
      <c r="G414" s="88">
        <f t="shared" si="40"/>
        <v>0</v>
      </c>
      <c r="H414" s="164" t="str">
        <f t="shared" si="41"/>
        <v/>
      </c>
    </row>
    <row r="415" spans="1:8" x14ac:dyDescent="0.4">
      <c r="A415" s="87">
        <f t="shared" si="36"/>
        <v>0</v>
      </c>
      <c r="B415" s="99">
        <f t="shared" si="37"/>
        <v>0</v>
      </c>
      <c r="C415" s="435">
        <f t="shared" si="38"/>
        <v>0</v>
      </c>
      <c r="D415" s="435"/>
      <c r="E415" s="435"/>
      <c r="F415" s="88">
        <f t="shared" si="39"/>
        <v>0</v>
      </c>
      <c r="G415" s="88">
        <f t="shared" si="40"/>
        <v>0</v>
      </c>
      <c r="H415" s="164" t="str">
        <f t="shared" si="41"/>
        <v/>
      </c>
    </row>
    <row r="416" spans="1:8" x14ac:dyDescent="0.4">
      <c r="A416" s="87">
        <f t="shared" si="36"/>
        <v>0</v>
      </c>
      <c r="B416" s="99">
        <f t="shared" si="37"/>
        <v>0</v>
      </c>
      <c r="C416" s="435">
        <f t="shared" si="38"/>
        <v>0</v>
      </c>
      <c r="D416" s="435"/>
      <c r="E416" s="435"/>
      <c r="F416" s="88">
        <f t="shared" si="39"/>
        <v>0</v>
      </c>
      <c r="G416" s="88">
        <f t="shared" si="40"/>
        <v>0</v>
      </c>
      <c r="H416" s="164" t="str">
        <f t="shared" si="41"/>
        <v/>
      </c>
    </row>
    <row r="417" spans="1:8" x14ac:dyDescent="0.4">
      <c r="A417" s="87">
        <f t="shared" si="36"/>
        <v>0</v>
      </c>
      <c r="B417" s="99">
        <f t="shared" si="37"/>
        <v>0</v>
      </c>
      <c r="C417" s="435">
        <f t="shared" si="38"/>
        <v>0</v>
      </c>
      <c r="D417" s="435"/>
      <c r="E417" s="435"/>
      <c r="F417" s="88">
        <f t="shared" si="39"/>
        <v>0</v>
      </c>
      <c r="G417" s="88">
        <f t="shared" si="40"/>
        <v>0</v>
      </c>
      <c r="H417" s="164" t="str">
        <f t="shared" si="41"/>
        <v/>
      </c>
    </row>
    <row r="418" spans="1:8" x14ac:dyDescent="0.4">
      <c r="A418" s="87">
        <f t="shared" si="36"/>
        <v>0</v>
      </c>
      <c r="B418" s="99">
        <f t="shared" si="37"/>
        <v>0</v>
      </c>
      <c r="C418" s="435">
        <f t="shared" si="38"/>
        <v>0</v>
      </c>
      <c r="D418" s="435"/>
      <c r="E418" s="435"/>
      <c r="F418" s="88">
        <f t="shared" si="39"/>
        <v>0</v>
      </c>
      <c r="G418" s="88">
        <f t="shared" si="40"/>
        <v>0</v>
      </c>
      <c r="H418" s="164" t="str">
        <f t="shared" si="41"/>
        <v/>
      </c>
    </row>
    <row r="419" spans="1:8" x14ac:dyDescent="0.4">
      <c r="A419" s="87">
        <f t="shared" si="36"/>
        <v>0</v>
      </c>
      <c r="B419" s="99">
        <f t="shared" si="37"/>
        <v>0</v>
      </c>
      <c r="C419" s="435">
        <f t="shared" si="38"/>
        <v>0</v>
      </c>
      <c r="D419" s="435"/>
      <c r="E419" s="435"/>
      <c r="F419" s="88">
        <f t="shared" si="39"/>
        <v>0</v>
      </c>
      <c r="G419" s="88">
        <f t="shared" si="40"/>
        <v>0</v>
      </c>
      <c r="H419" s="164" t="str">
        <f t="shared" si="41"/>
        <v/>
      </c>
    </row>
    <row r="420" spans="1:8" x14ac:dyDescent="0.4">
      <c r="A420" s="87">
        <f t="shared" si="36"/>
        <v>0</v>
      </c>
      <c r="B420" s="99">
        <f t="shared" si="37"/>
        <v>0</v>
      </c>
      <c r="C420" s="435">
        <f t="shared" si="38"/>
        <v>0</v>
      </c>
      <c r="D420" s="435"/>
      <c r="E420" s="435"/>
      <c r="F420" s="88">
        <f t="shared" si="39"/>
        <v>0</v>
      </c>
      <c r="G420" s="88">
        <f t="shared" si="40"/>
        <v>0</v>
      </c>
      <c r="H420" s="164" t="str">
        <f t="shared" si="41"/>
        <v/>
      </c>
    </row>
    <row r="421" spans="1:8" x14ac:dyDescent="0.4">
      <c r="A421" s="87">
        <f t="shared" si="36"/>
        <v>0</v>
      </c>
      <c r="B421" s="99">
        <f t="shared" si="37"/>
        <v>0</v>
      </c>
      <c r="C421" s="435">
        <f t="shared" si="38"/>
        <v>0</v>
      </c>
      <c r="D421" s="435"/>
      <c r="E421" s="435"/>
      <c r="F421" s="88">
        <f t="shared" si="39"/>
        <v>0</v>
      </c>
      <c r="G421" s="88">
        <f t="shared" si="40"/>
        <v>0</v>
      </c>
      <c r="H421" s="164" t="str">
        <f t="shared" si="41"/>
        <v/>
      </c>
    </row>
    <row r="422" spans="1:8" x14ac:dyDescent="0.4">
      <c r="A422" s="87">
        <f t="shared" si="36"/>
        <v>0</v>
      </c>
      <c r="B422" s="99">
        <f t="shared" si="37"/>
        <v>0</v>
      </c>
      <c r="C422" s="435">
        <f t="shared" si="38"/>
        <v>0</v>
      </c>
      <c r="D422" s="435"/>
      <c r="E422" s="435"/>
      <c r="F422" s="88">
        <f t="shared" si="39"/>
        <v>0</v>
      </c>
      <c r="G422" s="88">
        <f t="shared" si="40"/>
        <v>0</v>
      </c>
      <c r="H422" s="164" t="str">
        <f t="shared" si="41"/>
        <v/>
      </c>
    </row>
    <row r="423" spans="1:8" x14ac:dyDescent="0.4">
      <c r="A423" s="87">
        <f t="shared" si="36"/>
        <v>0</v>
      </c>
      <c r="B423" s="99">
        <f t="shared" si="37"/>
        <v>0</v>
      </c>
      <c r="C423" s="435">
        <f t="shared" si="38"/>
        <v>0</v>
      </c>
      <c r="D423" s="435"/>
      <c r="E423" s="435"/>
      <c r="F423" s="88">
        <f t="shared" si="39"/>
        <v>0</v>
      </c>
      <c r="G423" s="88">
        <f t="shared" si="40"/>
        <v>0</v>
      </c>
      <c r="H423" s="164" t="str">
        <f t="shared" si="41"/>
        <v/>
      </c>
    </row>
    <row r="424" spans="1:8" x14ac:dyDescent="0.4">
      <c r="A424" s="87">
        <f t="shared" si="36"/>
        <v>0</v>
      </c>
      <c r="B424" s="99">
        <f t="shared" si="37"/>
        <v>0</v>
      </c>
      <c r="C424" s="435">
        <f t="shared" si="38"/>
        <v>0</v>
      </c>
      <c r="D424" s="435"/>
      <c r="E424" s="435"/>
      <c r="F424" s="88">
        <f t="shared" si="39"/>
        <v>0</v>
      </c>
      <c r="G424" s="88">
        <f t="shared" si="40"/>
        <v>0</v>
      </c>
      <c r="H424" s="164" t="str">
        <f t="shared" si="41"/>
        <v/>
      </c>
    </row>
    <row r="425" spans="1:8" x14ac:dyDescent="0.4">
      <c r="A425" s="87">
        <f t="shared" si="36"/>
        <v>0</v>
      </c>
      <c r="B425" s="99">
        <f t="shared" si="37"/>
        <v>0</v>
      </c>
      <c r="C425" s="435">
        <f t="shared" si="38"/>
        <v>0</v>
      </c>
      <c r="D425" s="435"/>
      <c r="E425" s="435"/>
      <c r="F425" s="88">
        <f t="shared" si="39"/>
        <v>0</v>
      </c>
      <c r="G425" s="88">
        <f t="shared" si="40"/>
        <v>0</v>
      </c>
      <c r="H425" s="164" t="str">
        <f t="shared" si="41"/>
        <v/>
      </c>
    </row>
    <row r="426" spans="1:8" x14ac:dyDescent="0.4">
      <c r="A426" s="87">
        <f t="shared" si="36"/>
        <v>0</v>
      </c>
      <c r="B426" s="99">
        <f t="shared" si="37"/>
        <v>0</v>
      </c>
      <c r="C426" s="435">
        <f t="shared" si="38"/>
        <v>0</v>
      </c>
      <c r="D426" s="435"/>
      <c r="E426" s="435"/>
      <c r="F426" s="88">
        <f t="shared" si="39"/>
        <v>0</v>
      </c>
      <c r="G426" s="88">
        <f t="shared" si="40"/>
        <v>0</v>
      </c>
      <c r="H426" s="164" t="str">
        <f t="shared" si="41"/>
        <v/>
      </c>
    </row>
    <row r="427" spans="1:8" x14ac:dyDescent="0.4">
      <c r="A427" s="87">
        <f t="shared" si="36"/>
        <v>0</v>
      </c>
      <c r="B427" s="99">
        <f t="shared" si="37"/>
        <v>0</v>
      </c>
      <c r="C427" s="435">
        <f t="shared" si="38"/>
        <v>0</v>
      </c>
      <c r="D427" s="435"/>
      <c r="E427" s="435"/>
      <c r="F427" s="88">
        <f t="shared" si="39"/>
        <v>0</v>
      </c>
      <c r="G427" s="88">
        <f t="shared" si="40"/>
        <v>0</v>
      </c>
      <c r="H427" s="164" t="str">
        <f t="shared" si="41"/>
        <v/>
      </c>
    </row>
    <row r="428" spans="1:8" x14ac:dyDescent="0.4">
      <c r="A428" s="87">
        <f t="shared" si="36"/>
        <v>0</v>
      </c>
      <c r="B428" s="99">
        <f t="shared" si="37"/>
        <v>0</v>
      </c>
      <c r="C428" s="435">
        <f t="shared" si="38"/>
        <v>0</v>
      </c>
      <c r="D428" s="435"/>
      <c r="E428" s="435"/>
      <c r="F428" s="88">
        <f t="shared" si="39"/>
        <v>0</v>
      </c>
      <c r="G428" s="88">
        <f t="shared" si="40"/>
        <v>0</v>
      </c>
      <c r="H428" s="164" t="str">
        <f t="shared" si="41"/>
        <v/>
      </c>
    </row>
    <row r="429" spans="1:8" x14ac:dyDescent="0.4">
      <c r="A429" s="87">
        <f t="shared" si="36"/>
        <v>0</v>
      </c>
      <c r="B429" s="99">
        <f t="shared" si="37"/>
        <v>0</v>
      </c>
      <c r="C429" s="435">
        <f t="shared" si="38"/>
        <v>0</v>
      </c>
      <c r="D429" s="435"/>
      <c r="E429" s="435"/>
      <c r="F429" s="88">
        <f t="shared" si="39"/>
        <v>0</v>
      </c>
      <c r="G429" s="88">
        <f t="shared" si="40"/>
        <v>0</v>
      </c>
      <c r="H429" s="164" t="str">
        <f t="shared" si="41"/>
        <v/>
      </c>
    </row>
    <row r="430" spans="1:8" x14ac:dyDescent="0.4">
      <c r="A430" s="87">
        <f t="shared" si="36"/>
        <v>0</v>
      </c>
      <c r="B430" s="99">
        <f t="shared" si="37"/>
        <v>0</v>
      </c>
      <c r="C430" s="435">
        <f t="shared" si="38"/>
        <v>0</v>
      </c>
      <c r="D430" s="435"/>
      <c r="E430" s="435"/>
      <c r="F430" s="88">
        <f t="shared" si="39"/>
        <v>0</v>
      </c>
      <c r="G430" s="88">
        <f t="shared" si="40"/>
        <v>0</v>
      </c>
      <c r="H430" s="164" t="str">
        <f t="shared" si="41"/>
        <v/>
      </c>
    </row>
    <row r="431" spans="1:8" x14ac:dyDescent="0.4">
      <c r="A431" s="87">
        <f t="shared" si="36"/>
        <v>0</v>
      </c>
      <c r="B431" s="99">
        <f t="shared" si="37"/>
        <v>0</v>
      </c>
      <c r="C431" s="435">
        <f t="shared" si="38"/>
        <v>0</v>
      </c>
      <c r="D431" s="435"/>
      <c r="E431" s="435"/>
      <c r="F431" s="88">
        <f t="shared" si="39"/>
        <v>0</v>
      </c>
      <c r="G431" s="88">
        <f t="shared" si="40"/>
        <v>0</v>
      </c>
      <c r="H431" s="164" t="str">
        <f t="shared" si="41"/>
        <v/>
      </c>
    </row>
    <row r="432" spans="1:8" x14ac:dyDescent="0.4">
      <c r="A432" s="87">
        <f t="shared" si="36"/>
        <v>0</v>
      </c>
      <c r="B432" s="99">
        <f t="shared" si="37"/>
        <v>0</v>
      </c>
      <c r="C432" s="435">
        <f t="shared" si="38"/>
        <v>0</v>
      </c>
      <c r="D432" s="435"/>
      <c r="E432" s="435"/>
      <c r="F432" s="88">
        <f t="shared" si="39"/>
        <v>0</v>
      </c>
      <c r="G432" s="88">
        <f t="shared" si="40"/>
        <v>0</v>
      </c>
      <c r="H432" s="164" t="str">
        <f t="shared" si="41"/>
        <v/>
      </c>
    </row>
    <row r="433" spans="1:8" x14ac:dyDescent="0.4">
      <c r="A433" s="87">
        <f t="shared" si="36"/>
        <v>0</v>
      </c>
      <c r="B433" s="99">
        <f t="shared" si="37"/>
        <v>0</v>
      </c>
      <c r="C433" s="435">
        <f t="shared" si="38"/>
        <v>0</v>
      </c>
      <c r="D433" s="435"/>
      <c r="E433" s="435"/>
      <c r="F433" s="88">
        <f t="shared" si="39"/>
        <v>0</v>
      </c>
      <c r="G433" s="88">
        <f t="shared" si="40"/>
        <v>0</v>
      </c>
      <c r="H433" s="164" t="str">
        <f t="shared" si="41"/>
        <v/>
      </c>
    </row>
    <row r="434" spans="1:8" x14ac:dyDescent="0.4">
      <c r="A434" s="87">
        <f t="shared" si="36"/>
        <v>0</v>
      </c>
      <c r="B434" s="99">
        <f t="shared" si="37"/>
        <v>0</v>
      </c>
      <c r="C434" s="435">
        <f t="shared" si="38"/>
        <v>0</v>
      </c>
      <c r="D434" s="435"/>
      <c r="E434" s="435"/>
      <c r="F434" s="88">
        <f t="shared" si="39"/>
        <v>0</v>
      </c>
      <c r="G434" s="88">
        <f t="shared" si="40"/>
        <v>0</v>
      </c>
      <c r="H434" s="164" t="str">
        <f t="shared" si="41"/>
        <v/>
      </c>
    </row>
    <row r="435" spans="1:8" x14ac:dyDescent="0.4">
      <c r="A435" s="87">
        <f t="shared" si="36"/>
        <v>0</v>
      </c>
      <c r="B435" s="99">
        <f t="shared" si="37"/>
        <v>0</v>
      </c>
      <c r="C435" s="435">
        <f t="shared" si="38"/>
        <v>0</v>
      </c>
      <c r="D435" s="435"/>
      <c r="E435" s="435"/>
      <c r="F435" s="88">
        <f t="shared" si="39"/>
        <v>0</v>
      </c>
      <c r="G435" s="88">
        <f t="shared" si="40"/>
        <v>0</v>
      </c>
      <c r="H435" s="164" t="str">
        <f t="shared" si="41"/>
        <v/>
      </c>
    </row>
    <row r="436" spans="1:8" x14ac:dyDescent="0.4">
      <c r="A436" s="87">
        <f t="shared" si="36"/>
        <v>0</v>
      </c>
      <c r="B436" s="99">
        <f t="shared" si="37"/>
        <v>0</v>
      </c>
      <c r="C436" s="435">
        <f t="shared" si="38"/>
        <v>0</v>
      </c>
      <c r="D436" s="435"/>
      <c r="E436" s="435"/>
      <c r="F436" s="88">
        <f t="shared" si="39"/>
        <v>0</v>
      </c>
      <c r="G436" s="88">
        <f t="shared" si="40"/>
        <v>0</v>
      </c>
      <c r="H436" s="164" t="str">
        <f t="shared" si="41"/>
        <v/>
      </c>
    </row>
    <row r="437" spans="1:8" x14ac:dyDescent="0.4">
      <c r="A437" s="87">
        <f t="shared" si="36"/>
        <v>0</v>
      </c>
      <c r="B437" s="99">
        <f t="shared" si="37"/>
        <v>0</v>
      </c>
      <c r="C437" s="435">
        <f t="shared" si="38"/>
        <v>0</v>
      </c>
      <c r="D437" s="435"/>
      <c r="E437" s="435"/>
      <c r="F437" s="88">
        <f t="shared" si="39"/>
        <v>0</v>
      </c>
      <c r="G437" s="88">
        <f t="shared" si="40"/>
        <v>0</v>
      </c>
      <c r="H437" s="164" t="str">
        <f t="shared" si="41"/>
        <v/>
      </c>
    </row>
    <row r="438" spans="1:8" x14ac:dyDescent="0.4">
      <c r="A438" s="87">
        <f t="shared" si="36"/>
        <v>0</v>
      </c>
      <c r="B438" s="99">
        <f t="shared" si="37"/>
        <v>0</v>
      </c>
      <c r="C438" s="435">
        <f t="shared" si="38"/>
        <v>0</v>
      </c>
      <c r="D438" s="435"/>
      <c r="E438" s="435"/>
      <c r="F438" s="88">
        <f t="shared" si="39"/>
        <v>0</v>
      </c>
      <c r="G438" s="88">
        <f t="shared" si="40"/>
        <v>0</v>
      </c>
      <c r="H438" s="164" t="str">
        <f t="shared" si="41"/>
        <v/>
      </c>
    </row>
    <row r="439" spans="1:8" x14ac:dyDescent="0.4">
      <c r="A439" s="87">
        <f t="shared" si="36"/>
        <v>0</v>
      </c>
      <c r="B439" s="99">
        <f t="shared" si="37"/>
        <v>0</v>
      </c>
      <c r="C439" s="435">
        <f t="shared" si="38"/>
        <v>0</v>
      </c>
      <c r="D439" s="435"/>
      <c r="E439" s="435"/>
      <c r="F439" s="88">
        <f t="shared" si="39"/>
        <v>0</v>
      </c>
      <c r="G439" s="88">
        <f t="shared" si="40"/>
        <v>0</v>
      </c>
      <c r="H439" s="164" t="str">
        <f t="shared" si="41"/>
        <v/>
      </c>
    </row>
    <row r="440" spans="1:8" x14ac:dyDescent="0.4">
      <c r="A440" s="87">
        <f t="shared" si="36"/>
        <v>0</v>
      </c>
      <c r="B440" s="99">
        <f t="shared" si="37"/>
        <v>0</v>
      </c>
      <c r="C440" s="435">
        <f t="shared" si="38"/>
        <v>0</v>
      </c>
      <c r="D440" s="435"/>
      <c r="E440" s="435"/>
      <c r="F440" s="88">
        <f t="shared" si="39"/>
        <v>0</v>
      </c>
      <c r="G440" s="88">
        <f t="shared" si="40"/>
        <v>0</v>
      </c>
      <c r="H440" s="164" t="str">
        <f t="shared" si="41"/>
        <v/>
      </c>
    </row>
    <row r="441" spans="1:8" x14ac:dyDescent="0.4">
      <c r="A441" s="87">
        <f t="shared" si="36"/>
        <v>0</v>
      </c>
      <c r="B441" s="99">
        <f t="shared" si="37"/>
        <v>0</v>
      </c>
      <c r="C441" s="435">
        <f t="shared" si="38"/>
        <v>0</v>
      </c>
      <c r="D441" s="435"/>
      <c r="E441" s="435"/>
      <c r="F441" s="88">
        <f t="shared" si="39"/>
        <v>0</v>
      </c>
      <c r="G441" s="88">
        <f t="shared" si="40"/>
        <v>0</v>
      </c>
      <c r="H441" s="164" t="str">
        <f t="shared" si="41"/>
        <v/>
      </c>
    </row>
    <row r="442" spans="1:8" x14ac:dyDescent="0.4">
      <c r="A442" s="87">
        <f t="shared" si="36"/>
        <v>0</v>
      </c>
      <c r="B442" s="99">
        <f t="shared" si="37"/>
        <v>0</v>
      </c>
      <c r="C442" s="435">
        <f t="shared" si="38"/>
        <v>0</v>
      </c>
      <c r="D442" s="435"/>
      <c r="E442" s="435"/>
      <c r="F442" s="88">
        <f t="shared" si="39"/>
        <v>0</v>
      </c>
      <c r="G442" s="88">
        <f t="shared" si="40"/>
        <v>0</v>
      </c>
      <c r="H442" s="164" t="str">
        <f t="shared" si="41"/>
        <v/>
      </c>
    </row>
    <row r="443" spans="1:8" x14ac:dyDescent="0.4">
      <c r="A443" s="87">
        <f t="shared" si="36"/>
        <v>0</v>
      </c>
      <c r="B443" s="99">
        <f t="shared" si="37"/>
        <v>0</v>
      </c>
      <c r="C443" s="435">
        <f t="shared" si="38"/>
        <v>0</v>
      </c>
      <c r="D443" s="435"/>
      <c r="E443" s="435"/>
      <c r="F443" s="88">
        <f t="shared" si="39"/>
        <v>0</v>
      </c>
      <c r="G443" s="88">
        <f t="shared" si="40"/>
        <v>0</v>
      </c>
      <c r="H443" s="164" t="str">
        <f t="shared" si="41"/>
        <v/>
      </c>
    </row>
    <row r="444" spans="1:8" x14ac:dyDescent="0.4">
      <c r="A444" s="87">
        <f t="shared" si="36"/>
        <v>0</v>
      </c>
      <c r="B444" s="99">
        <f t="shared" si="37"/>
        <v>0</v>
      </c>
      <c r="C444" s="435">
        <f t="shared" si="38"/>
        <v>0</v>
      </c>
      <c r="D444" s="435"/>
      <c r="E444" s="435"/>
      <c r="F444" s="88">
        <f t="shared" si="39"/>
        <v>0</v>
      </c>
      <c r="G444" s="88">
        <f t="shared" si="40"/>
        <v>0</v>
      </c>
      <c r="H444" s="164" t="str">
        <f t="shared" si="41"/>
        <v/>
      </c>
    </row>
    <row r="445" spans="1:8" x14ac:dyDescent="0.4">
      <c r="A445" s="87">
        <f t="shared" si="36"/>
        <v>0</v>
      </c>
      <c r="B445" s="99">
        <f t="shared" si="37"/>
        <v>0</v>
      </c>
      <c r="C445" s="435">
        <f t="shared" si="38"/>
        <v>0</v>
      </c>
      <c r="D445" s="435"/>
      <c r="E445" s="435"/>
      <c r="F445" s="88">
        <f t="shared" si="39"/>
        <v>0</v>
      </c>
      <c r="G445" s="88">
        <f t="shared" si="40"/>
        <v>0</v>
      </c>
      <c r="H445" s="164" t="str">
        <f t="shared" si="41"/>
        <v/>
      </c>
    </row>
    <row r="446" spans="1:8" x14ac:dyDescent="0.4">
      <c r="A446" s="87">
        <f t="shared" si="36"/>
        <v>0</v>
      </c>
      <c r="B446" s="99">
        <f t="shared" si="37"/>
        <v>0</v>
      </c>
      <c r="C446" s="435">
        <f t="shared" si="38"/>
        <v>0</v>
      </c>
      <c r="D446" s="435"/>
      <c r="E446" s="435"/>
      <c r="F446" s="88">
        <f t="shared" si="39"/>
        <v>0</v>
      </c>
      <c r="G446" s="88">
        <f t="shared" si="40"/>
        <v>0</v>
      </c>
      <c r="H446" s="164" t="str">
        <f t="shared" si="41"/>
        <v/>
      </c>
    </row>
    <row r="447" spans="1:8" x14ac:dyDescent="0.4">
      <c r="A447" s="87">
        <f t="shared" si="36"/>
        <v>0</v>
      </c>
      <c r="B447" s="99">
        <f t="shared" si="37"/>
        <v>0</v>
      </c>
      <c r="C447" s="435">
        <f t="shared" si="38"/>
        <v>0</v>
      </c>
      <c r="D447" s="435"/>
      <c r="E447" s="435"/>
      <c r="F447" s="88">
        <f t="shared" si="39"/>
        <v>0</v>
      </c>
      <c r="G447" s="88">
        <f t="shared" si="40"/>
        <v>0</v>
      </c>
      <c r="H447" s="164" t="str">
        <f t="shared" si="41"/>
        <v/>
      </c>
    </row>
    <row r="448" spans="1:8" x14ac:dyDescent="0.4">
      <c r="A448" s="87">
        <f t="shared" si="36"/>
        <v>0</v>
      </c>
      <c r="B448" s="99">
        <f t="shared" si="37"/>
        <v>0</v>
      </c>
      <c r="C448" s="435">
        <f t="shared" si="38"/>
        <v>0</v>
      </c>
      <c r="D448" s="435"/>
      <c r="E448" s="435"/>
      <c r="F448" s="88">
        <f t="shared" si="39"/>
        <v>0</v>
      </c>
      <c r="G448" s="88">
        <f t="shared" si="40"/>
        <v>0</v>
      </c>
      <c r="H448" s="164" t="str">
        <f t="shared" si="41"/>
        <v/>
      </c>
    </row>
    <row r="449" spans="1:8" x14ac:dyDescent="0.4">
      <c r="A449" s="87">
        <f t="shared" si="36"/>
        <v>0</v>
      </c>
      <c r="B449" s="99">
        <f t="shared" si="37"/>
        <v>0</v>
      </c>
      <c r="C449" s="435">
        <f t="shared" si="38"/>
        <v>0</v>
      </c>
      <c r="D449" s="435"/>
      <c r="E449" s="435"/>
      <c r="F449" s="88">
        <f t="shared" si="39"/>
        <v>0</v>
      </c>
      <c r="G449" s="88">
        <f t="shared" si="40"/>
        <v>0</v>
      </c>
      <c r="H449" s="164" t="str">
        <f t="shared" si="41"/>
        <v/>
      </c>
    </row>
    <row r="450" spans="1:8" x14ac:dyDescent="0.4">
      <c r="A450" s="87">
        <f t="shared" si="36"/>
        <v>0</v>
      </c>
      <c r="B450" s="99">
        <f t="shared" si="37"/>
        <v>0</v>
      </c>
      <c r="C450" s="435">
        <f t="shared" si="38"/>
        <v>0</v>
      </c>
      <c r="D450" s="435"/>
      <c r="E450" s="435"/>
      <c r="F450" s="88">
        <f t="shared" si="39"/>
        <v>0</v>
      </c>
      <c r="G450" s="88">
        <f t="shared" si="40"/>
        <v>0</v>
      </c>
      <c r="H450" s="164" t="str">
        <f t="shared" si="41"/>
        <v/>
      </c>
    </row>
    <row r="451" spans="1:8" x14ac:dyDescent="0.4">
      <c r="A451" s="87">
        <f t="shared" si="36"/>
        <v>0</v>
      </c>
      <c r="B451" s="99">
        <f t="shared" si="37"/>
        <v>0</v>
      </c>
      <c r="C451" s="435">
        <f t="shared" si="38"/>
        <v>0</v>
      </c>
      <c r="D451" s="435"/>
      <c r="E451" s="435"/>
      <c r="F451" s="88">
        <f t="shared" si="39"/>
        <v>0</v>
      </c>
      <c r="G451" s="88">
        <f t="shared" si="40"/>
        <v>0</v>
      </c>
      <c r="H451" s="164" t="str">
        <f t="shared" si="41"/>
        <v/>
      </c>
    </row>
    <row r="452" spans="1:8" x14ac:dyDescent="0.4">
      <c r="A452" s="87">
        <f t="shared" si="36"/>
        <v>0</v>
      </c>
      <c r="B452" s="99">
        <f t="shared" si="37"/>
        <v>0</v>
      </c>
      <c r="C452" s="435">
        <f t="shared" si="38"/>
        <v>0</v>
      </c>
      <c r="D452" s="435"/>
      <c r="E452" s="435"/>
      <c r="F452" s="88">
        <f t="shared" si="39"/>
        <v>0</v>
      </c>
      <c r="G452" s="88">
        <f t="shared" si="40"/>
        <v>0</v>
      </c>
      <c r="H452" s="164" t="str">
        <f t="shared" si="41"/>
        <v/>
      </c>
    </row>
    <row r="453" spans="1:8" x14ac:dyDescent="0.4">
      <c r="A453" s="87">
        <f t="shared" si="36"/>
        <v>0</v>
      </c>
      <c r="B453" s="99">
        <f t="shared" si="37"/>
        <v>0</v>
      </c>
      <c r="C453" s="435">
        <f t="shared" si="38"/>
        <v>0</v>
      </c>
      <c r="D453" s="435"/>
      <c r="E453" s="435"/>
      <c r="F453" s="88">
        <f t="shared" si="39"/>
        <v>0</v>
      </c>
      <c r="G453" s="88">
        <f t="shared" si="40"/>
        <v>0</v>
      </c>
      <c r="H453" s="164" t="str">
        <f t="shared" si="41"/>
        <v/>
      </c>
    </row>
    <row r="454" spans="1:8" x14ac:dyDescent="0.4">
      <c r="A454" s="87">
        <f t="shared" si="36"/>
        <v>0</v>
      </c>
      <c r="B454" s="99">
        <f t="shared" si="37"/>
        <v>0</v>
      </c>
      <c r="C454" s="435">
        <f t="shared" si="38"/>
        <v>0</v>
      </c>
      <c r="D454" s="435"/>
      <c r="E454" s="435"/>
      <c r="F454" s="88">
        <f t="shared" si="39"/>
        <v>0</v>
      </c>
      <c r="G454" s="88">
        <f t="shared" si="40"/>
        <v>0</v>
      </c>
      <c r="H454" s="164" t="str">
        <f t="shared" si="41"/>
        <v/>
      </c>
    </row>
    <row r="455" spans="1:8" x14ac:dyDescent="0.4">
      <c r="A455" s="87">
        <f t="shared" si="36"/>
        <v>0</v>
      </c>
      <c r="B455" s="99">
        <f t="shared" si="37"/>
        <v>0</v>
      </c>
      <c r="C455" s="435">
        <f t="shared" si="38"/>
        <v>0</v>
      </c>
      <c r="D455" s="435"/>
      <c r="E455" s="435"/>
      <c r="F455" s="88">
        <f t="shared" si="39"/>
        <v>0</v>
      </c>
      <c r="G455" s="88">
        <f t="shared" si="40"/>
        <v>0</v>
      </c>
      <c r="H455" s="164" t="str">
        <f t="shared" si="41"/>
        <v/>
      </c>
    </row>
    <row r="456" spans="1:8" x14ac:dyDescent="0.4">
      <c r="A456" s="87">
        <f t="shared" si="36"/>
        <v>0</v>
      </c>
      <c r="B456" s="99">
        <f t="shared" si="37"/>
        <v>0</v>
      </c>
      <c r="C456" s="435">
        <f t="shared" si="38"/>
        <v>0</v>
      </c>
      <c r="D456" s="435"/>
      <c r="E456" s="435"/>
      <c r="F456" s="88">
        <f t="shared" si="39"/>
        <v>0</v>
      </c>
      <c r="G456" s="88">
        <f t="shared" si="40"/>
        <v>0</v>
      </c>
      <c r="H456" s="164" t="str">
        <f t="shared" si="41"/>
        <v/>
      </c>
    </row>
    <row r="457" spans="1:8" x14ac:dyDescent="0.4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435">
        <f t="shared" ref="C457:C507" si="44">IF(ROW()-7&lt;=筆數,VLOOKUP(ROW()-7,日記表,10,FALSE),0)</f>
        <v>0</v>
      </c>
      <c r="D457" s="435"/>
      <c r="E457" s="435"/>
      <c r="F457" s="88">
        <f t="shared" si="39"/>
        <v>0</v>
      </c>
      <c r="G457" s="88">
        <f t="shared" si="40"/>
        <v>0</v>
      </c>
      <c r="H457" s="164" t="str">
        <f t="shared" si="41"/>
        <v/>
      </c>
    </row>
    <row r="458" spans="1:8" x14ac:dyDescent="0.4">
      <c r="A458" s="87">
        <f t="shared" si="42"/>
        <v>0</v>
      </c>
      <c r="B458" s="99">
        <f t="shared" si="43"/>
        <v>0</v>
      </c>
      <c r="C458" s="435">
        <f t="shared" si="44"/>
        <v>0</v>
      </c>
      <c r="D458" s="435"/>
      <c r="E458" s="435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4" t="str">
        <f t="shared" ref="H458:H507" si="47">IF(A458=0,"",IF(DC="借",H457+F458-G458,H457+G458-F458))</f>
        <v/>
      </c>
    </row>
    <row r="459" spans="1:8" x14ac:dyDescent="0.4">
      <c r="A459" s="87">
        <f t="shared" si="42"/>
        <v>0</v>
      </c>
      <c r="B459" s="99">
        <f t="shared" si="43"/>
        <v>0</v>
      </c>
      <c r="C459" s="435">
        <f t="shared" si="44"/>
        <v>0</v>
      </c>
      <c r="D459" s="435"/>
      <c r="E459" s="435"/>
      <c r="F459" s="88">
        <f t="shared" si="45"/>
        <v>0</v>
      </c>
      <c r="G459" s="88">
        <f t="shared" si="46"/>
        <v>0</v>
      </c>
      <c r="H459" s="164" t="str">
        <f t="shared" si="47"/>
        <v/>
      </c>
    </row>
    <row r="460" spans="1:8" x14ac:dyDescent="0.4">
      <c r="A460" s="87">
        <f t="shared" si="42"/>
        <v>0</v>
      </c>
      <c r="B460" s="99">
        <f t="shared" si="43"/>
        <v>0</v>
      </c>
      <c r="C460" s="435">
        <f t="shared" si="44"/>
        <v>0</v>
      </c>
      <c r="D460" s="435"/>
      <c r="E460" s="435"/>
      <c r="F460" s="88">
        <f t="shared" si="45"/>
        <v>0</v>
      </c>
      <c r="G460" s="88">
        <f t="shared" si="46"/>
        <v>0</v>
      </c>
      <c r="H460" s="164" t="str">
        <f t="shared" si="47"/>
        <v/>
      </c>
    </row>
    <row r="461" spans="1:8" x14ac:dyDescent="0.4">
      <c r="A461" s="87">
        <f t="shared" si="42"/>
        <v>0</v>
      </c>
      <c r="B461" s="99">
        <f t="shared" si="43"/>
        <v>0</v>
      </c>
      <c r="C461" s="435">
        <f t="shared" si="44"/>
        <v>0</v>
      </c>
      <c r="D461" s="435"/>
      <c r="E461" s="435"/>
      <c r="F461" s="88">
        <f t="shared" si="45"/>
        <v>0</v>
      </c>
      <c r="G461" s="88">
        <f t="shared" si="46"/>
        <v>0</v>
      </c>
      <c r="H461" s="164" t="str">
        <f t="shared" si="47"/>
        <v/>
      </c>
    </row>
    <row r="462" spans="1:8" x14ac:dyDescent="0.4">
      <c r="A462" s="87">
        <f t="shared" si="42"/>
        <v>0</v>
      </c>
      <c r="B462" s="99">
        <f t="shared" si="43"/>
        <v>0</v>
      </c>
      <c r="C462" s="435">
        <f t="shared" si="44"/>
        <v>0</v>
      </c>
      <c r="D462" s="435"/>
      <c r="E462" s="435"/>
      <c r="F462" s="88">
        <f t="shared" si="45"/>
        <v>0</v>
      </c>
      <c r="G462" s="88">
        <f t="shared" si="46"/>
        <v>0</v>
      </c>
      <c r="H462" s="164" t="str">
        <f t="shared" si="47"/>
        <v/>
      </c>
    </row>
    <row r="463" spans="1:8" x14ac:dyDescent="0.4">
      <c r="A463" s="87">
        <f t="shared" si="42"/>
        <v>0</v>
      </c>
      <c r="B463" s="99">
        <f t="shared" si="43"/>
        <v>0</v>
      </c>
      <c r="C463" s="435">
        <f t="shared" si="44"/>
        <v>0</v>
      </c>
      <c r="D463" s="435"/>
      <c r="E463" s="435"/>
      <c r="F463" s="88">
        <f t="shared" si="45"/>
        <v>0</v>
      </c>
      <c r="G463" s="88">
        <f t="shared" si="46"/>
        <v>0</v>
      </c>
      <c r="H463" s="164" t="str">
        <f t="shared" si="47"/>
        <v/>
      </c>
    </row>
    <row r="464" spans="1:8" x14ac:dyDescent="0.4">
      <c r="A464" s="87">
        <f t="shared" si="42"/>
        <v>0</v>
      </c>
      <c r="B464" s="99">
        <f t="shared" si="43"/>
        <v>0</v>
      </c>
      <c r="C464" s="435">
        <f t="shared" si="44"/>
        <v>0</v>
      </c>
      <c r="D464" s="435"/>
      <c r="E464" s="435"/>
      <c r="F464" s="88">
        <f t="shared" si="45"/>
        <v>0</v>
      </c>
      <c r="G464" s="88">
        <f t="shared" si="46"/>
        <v>0</v>
      </c>
      <c r="H464" s="164" t="str">
        <f t="shared" si="47"/>
        <v/>
      </c>
    </row>
    <row r="465" spans="1:8" x14ac:dyDescent="0.4">
      <c r="A465" s="87">
        <f t="shared" si="42"/>
        <v>0</v>
      </c>
      <c r="B465" s="99">
        <f t="shared" si="43"/>
        <v>0</v>
      </c>
      <c r="C465" s="435">
        <f t="shared" si="44"/>
        <v>0</v>
      </c>
      <c r="D465" s="435"/>
      <c r="E465" s="435"/>
      <c r="F465" s="88">
        <f t="shared" si="45"/>
        <v>0</v>
      </c>
      <c r="G465" s="88">
        <f t="shared" si="46"/>
        <v>0</v>
      </c>
      <c r="H465" s="164" t="str">
        <f t="shared" si="47"/>
        <v/>
      </c>
    </row>
    <row r="466" spans="1:8" x14ac:dyDescent="0.4">
      <c r="A466" s="87">
        <f t="shared" si="42"/>
        <v>0</v>
      </c>
      <c r="B466" s="99">
        <f t="shared" si="43"/>
        <v>0</v>
      </c>
      <c r="C466" s="435">
        <f t="shared" si="44"/>
        <v>0</v>
      </c>
      <c r="D466" s="435"/>
      <c r="E466" s="435"/>
      <c r="F466" s="88">
        <f t="shared" si="45"/>
        <v>0</v>
      </c>
      <c r="G466" s="88">
        <f t="shared" si="46"/>
        <v>0</v>
      </c>
      <c r="H466" s="164" t="str">
        <f t="shared" si="47"/>
        <v/>
      </c>
    </row>
    <row r="467" spans="1:8" x14ac:dyDescent="0.4">
      <c r="A467" s="87">
        <f t="shared" si="42"/>
        <v>0</v>
      </c>
      <c r="B467" s="99">
        <f t="shared" si="43"/>
        <v>0</v>
      </c>
      <c r="C467" s="435">
        <f t="shared" si="44"/>
        <v>0</v>
      </c>
      <c r="D467" s="435"/>
      <c r="E467" s="435"/>
      <c r="F467" s="88">
        <f t="shared" si="45"/>
        <v>0</v>
      </c>
      <c r="G467" s="88">
        <f t="shared" si="46"/>
        <v>0</v>
      </c>
      <c r="H467" s="164" t="str">
        <f t="shared" si="47"/>
        <v/>
      </c>
    </row>
    <row r="468" spans="1:8" x14ac:dyDescent="0.4">
      <c r="A468" s="87">
        <f t="shared" si="42"/>
        <v>0</v>
      </c>
      <c r="B468" s="99">
        <f t="shared" si="43"/>
        <v>0</v>
      </c>
      <c r="C468" s="435">
        <f t="shared" si="44"/>
        <v>0</v>
      </c>
      <c r="D468" s="435"/>
      <c r="E468" s="435"/>
      <c r="F468" s="88">
        <f t="shared" si="45"/>
        <v>0</v>
      </c>
      <c r="G468" s="88">
        <f t="shared" si="46"/>
        <v>0</v>
      </c>
      <c r="H468" s="164" t="str">
        <f t="shared" si="47"/>
        <v/>
      </c>
    </row>
    <row r="469" spans="1:8" x14ac:dyDescent="0.4">
      <c r="A469" s="87">
        <f t="shared" si="42"/>
        <v>0</v>
      </c>
      <c r="B469" s="99">
        <f t="shared" si="43"/>
        <v>0</v>
      </c>
      <c r="C469" s="435">
        <f t="shared" si="44"/>
        <v>0</v>
      </c>
      <c r="D469" s="435"/>
      <c r="E469" s="435"/>
      <c r="F469" s="88">
        <f t="shared" si="45"/>
        <v>0</v>
      </c>
      <c r="G469" s="88">
        <f t="shared" si="46"/>
        <v>0</v>
      </c>
      <c r="H469" s="164" t="str">
        <f t="shared" si="47"/>
        <v/>
      </c>
    </row>
    <row r="470" spans="1:8" x14ac:dyDescent="0.4">
      <c r="A470" s="87">
        <f t="shared" si="42"/>
        <v>0</v>
      </c>
      <c r="B470" s="99">
        <f t="shared" si="43"/>
        <v>0</v>
      </c>
      <c r="C470" s="435">
        <f t="shared" si="44"/>
        <v>0</v>
      </c>
      <c r="D470" s="435"/>
      <c r="E470" s="435"/>
      <c r="F470" s="88">
        <f t="shared" si="45"/>
        <v>0</v>
      </c>
      <c r="G470" s="88">
        <f t="shared" si="46"/>
        <v>0</v>
      </c>
      <c r="H470" s="164" t="str">
        <f t="shared" si="47"/>
        <v/>
      </c>
    </row>
    <row r="471" spans="1:8" x14ac:dyDescent="0.4">
      <c r="A471" s="87">
        <f t="shared" si="42"/>
        <v>0</v>
      </c>
      <c r="B471" s="99">
        <f t="shared" si="43"/>
        <v>0</v>
      </c>
      <c r="C471" s="435">
        <f t="shared" si="44"/>
        <v>0</v>
      </c>
      <c r="D471" s="435"/>
      <c r="E471" s="435"/>
      <c r="F471" s="88">
        <f t="shared" si="45"/>
        <v>0</v>
      </c>
      <c r="G471" s="88">
        <f t="shared" si="46"/>
        <v>0</v>
      </c>
      <c r="H471" s="164" t="str">
        <f t="shared" si="47"/>
        <v/>
      </c>
    </row>
    <row r="472" spans="1:8" x14ac:dyDescent="0.4">
      <c r="A472" s="87">
        <f t="shared" si="42"/>
        <v>0</v>
      </c>
      <c r="B472" s="99">
        <f t="shared" si="43"/>
        <v>0</v>
      </c>
      <c r="C472" s="435">
        <f t="shared" si="44"/>
        <v>0</v>
      </c>
      <c r="D472" s="435"/>
      <c r="E472" s="435"/>
      <c r="F472" s="88">
        <f t="shared" si="45"/>
        <v>0</v>
      </c>
      <c r="G472" s="88">
        <f t="shared" si="46"/>
        <v>0</v>
      </c>
      <c r="H472" s="164" t="str">
        <f t="shared" si="47"/>
        <v/>
      </c>
    </row>
    <row r="473" spans="1:8" x14ac:dyDescent="0.4">
      <c r="A473" s="87">
        <f t="shared" si="42"/>
        <v>0</v>
      </c>
      <c r="B473" s="99">
        <f t="shared" si="43"/>
        <v>0</v>
      </c>
      <c r="C473" s="435">
        <f t="shared" si="44"/>
        <v>0</v>
      </c>
      <c r="D473" s="435"/>
      <c r="E473" s="435"/>
      <c r="F473" s="88">
        <f t="shared" si="45"/>
        <v>0</v>
      </c>
      <c r="G473" s="88">
        <f t="shared" si="46"/>
        <v>0</v>
      </c>
      <c r="H473" s="164" t="str">
        <f t="shared" si="47"/>
        <v/>
      </c>
    </row>
    <row r="474" spans="1:8" x14ac:dyDescent="0.4">
      <c r="A474" s="87">
        <f t="shared" si="42"/>
        <v>0</v>
      </c>
      <c r="B474" s="99">
        <f t="shared" si="43"/>
        <v>0</v>
      </c>
      <c r="C474" s="435">
        <f t="shared" si="44"/>
        <v>0</v>
      </c>
      <c r="D474" s="435"/>
      <c r="E474" s="435"/>
      <c r="F474" s="88">
        <f t="shared" si="45"/>
        <v>0</v>
      </c>
      <c r="G474" s="88">
        <f t="shared" si="46"/>
        <v>0</v>
      </c>
      <c r="H474" s="164" t="str">
        <f t="shared" si="47"/>
        <v/>
      </c>
    </row>
    <row r="475" spans="1:8" x14ac:dyDescent="0.4">
      <c r="A475" s="87">
        <f t="shared" si="42"/>
        <v>0</v>
      </c>
      <c r="B475" s="99">
        <f t="shared" si="43"/>
        <v>0</v>
      </c>
      <c r="C475" s="435">
        <f t="shared" si="44"/>
        <v>0</v>
      </c>
      <c r="D475" s="435"/>
      <c r="E475" s="435"/>
      <c r="F475" s="88">
        <f t="shared" si="45"/>
        <v>0</v>
      </c>
      <c r="G475" s="88">
        <f t="shared" si="46"/>
        <v>0</v>
      </c>
      <c r="H475" s="164" t="str">
        <f t="shared" si="47"/>
        <v/>
      </c>
    </row>
    <row r="476" spans="1:8" x14ac:dyDescent="0.4">
      <c r="A476" s="87">
        <f t="shared" si="42"/>
        <v>0</v>
      </c>
      <c r="B476" s="99">
        <f t="shared" si="43"/>
        <v>0</v>
      </c>
      <c r="C476" s="435">
        <f t="shared" si="44"/>
        <v>0</v>
      </c>
      <c r="D476" s="435"/>
      <c r="E476" s="435"/>
      <c r="F476" s="88">
        <f t="shared" si="45"/>
        <v>0</v>
      </c>
      <c r="G476" s="88">
        <f t="shared" si="46"/>
        <v>0</v>
      </c>
      <c r="H476" s="164" t="str">
        <f t="shared" si="47"/>
        <v/>
      </c>
    </row>
    <row r="477" spans="1:8" x14ac:dyDescent="0.4">
      <c r="A477" s="87">
        <f t="shared" si="42"/>
        <v>0</v>
      </c>
      <c r="B477" s="99">
        <f t="shared" si="43"/>
        <v>0</v>
      </c>
      <c r="C477" s="435">
        <f t="shared" si="44"/>
        <v>0</v>
      </c>
      <c r="D477" s="435"/>
      <c r="E477" s="435"/>
      <c r="F477" s="88">
        <f t="shared" si="45"/>
        <v>0</v>
      </c>
      <c r="G477" s="88">
        <f t="shared" si="46"/>
        <v>0</v>
      </c>
      <c r="H477" s="164" t="str">
        <f t="shared" si="47"/>
        <v/>
      </c>
    </row>
    <row r="478" spans="1:8" x14ac:dyDescent="0.4">
      <c r="A478" s="87">
        <f t="shared" si="42"/>
        <v>0</v>
      </c>
      <c r="B478" s="99">
        <f t="shared" si="43"/>
        <v>0</v>
      </c>
      <c r="C478" s="435">
        <f t="shared" si="44"/>
        <v>0</v>
      </c>
      <c r="D478" s="435"/>
      <c r="E478" s="435"/>
      <c r="F478" s="88">
        <f t="shared" si="45"/>
        <v>0</v>
      </c>
      <c r="G478" s="88">
        <f t="shared" si="46"/>
        <v>0</v>
      </c>
      <c r="H478" s="164" t="str">
        <f t="shared" si="47"/>
        <v/>
      </c>
    </row>
    <row r="479" spans="1:8" x14ac:dyDescent="0.4">
      <c r="A479" s="87">
        <f t="shared" si="42"/>
        <v>0</v>
      </c>
      <c r="B479" s="99">
        <f t="shared" si="43"/>
        <v>0</v>
      </c>
      <c r="C479" s="435">
        <f t="shared" si="44"/>
        <v>0</v>
      </c>
      <c r="D479" s="435"/>
      <c r="E479" s="435"/>
      <c r="F479" s="88">
        <f t="shared" si="45"/>
        <v>0</v>
      </c>
      <c r="G479" s="88">
        <f t="shared" si="46"/>
        <v>0</v>
      </c>
      <c r="H479" s="164" t="str">
        <f t="shared" si="47"/>
        <v/>
      </c>
    </row>
    <row r="480" spans="1:8" x14ac:dyDescent="0.4">
      <c r="A480" s="87">
        <f t="shared" si="42"/>
        <v>0</v>
      </c>
      <c r="B480" s="99">
        <f t="shared" si="43"/>
        <v>0</v>
      </c>
      <c r="C480" s="435">
        <f t="shared" si="44"/>
        <v>0</v>
      </c>
      <c r="D480" s="435"/>
      <c r="E480" s="435"/>
      <c r="F480" s="88">
        <f t="shared" si="45"/>
        <v>0</v>
      </c>
      <c r="G480" s="88">
        <f t="shared" si="46"/>
        <v>0</v>
      </c>
      <c r="H480" s="164" t="str">
        <f t="shared" si="47"/>
        <v/>
      </c>
    </row>
    <row r="481" spans="1:8" x14ac:dyDescent="0.4">
      <c r="A481" s="87">
        <f t="shared" si="42"/>
        <v>0</v>
      </c>
      <c r="B481" s="99">
        <f t="shared" si="43"/>
        <v>0</v>
      </c>
      <c r="C481" s="435">
        <f t="shared" si="44"/>
        <v>0</v>
      </c>
      <c r="D481" s="435"/>
      <c r="E481" s="435"/>
      <c r="F481" s="88">
        <f t="shared" si="45"/>
        <v>0</v>
      </c>
      <c r="G481" s="88">
        <f t="shared" si="46"/>
        <v>0</v>
      </c>
      <c r="H481" s="164" t="str">
        <f t="shared" si="47"/>
        <v/>
      </c>
    </row>
    <row r="482" spans="1:8" x14ac:dyDescent="0.4">
      <c r="A482" s="87">
        <f t="shared" si="42"/>
        <v>0</v>
      </c>
      <c r="B482" s="99">
        <f t="shared" si="43"/>
        <v>0</v>
      </c>
      <c r="C482" s="435">
        <f t="shared" si="44"/>
        <v>0</v>
      </c>
      <c r="D482" s="435"/>
      <c r="E482" s="435"/>
      <c r="F482" s="88">
        <f t="shared" si="45"/>
        <v>0</v>
      </c>
      <c r="G482" s="88">
        <f t="shared" si="46"/>
        <v>0</v>
      </c>
      <c r="H482" s="164" t="str">
        <f t="shared" si="47"/>
        <v/>
      </c>
    </row>
    <row r="483" spans="1:8" x14ac:dyDescent="0.4">
      <c r="A483" s="87">
        <f t="shared" si="42"/>
        <v>0</v>
      </c>
      <c r="B483" s="99">
        <f t="shared" si="43"/>
        <v>0</v>
      </c>
      <c r="C483" s="435">
        <f t="shared" si="44"/>
        <v>0</v>
      </c>
      <c r="D483" s="435"/>
      <c r="E483" s="435"/>
      <c r="F483" s="88">
        <f t="shared" si="45"/>
        <v>0</v>
      </c>
      <c r="G483" s="88">
        <f t="shared" si="46"/>
        <v>0</v>
      </c>
      <c r="H483" s="164" t="str">
        <f t="shared" si="47"/>
        <v/>
      </c>
    </row>
    <row r="484" spans="1:8" x14ac:dyDescent="0.4">
      <c r="A484" s="87">
        <f t="shared" si="42"/>
        <v>0</v>
      </c>
      <c r="B484" s="99">
        <f t="shared" si="43"/>
        <v>0</v>
      </c>
      <c r="C484" s="435">
        <f t="shared" si="44"/>
        <v>0</v>
      </c>
      <c r="D484" s="435"/>
      <c r="E484" s="435"/>
      <c r="F484" s="88">
        <f t="shared" si="45"/>
        <v>0</v>
      </c>
      <c r="G484" s="88">
        <f t="shared" si="46"/>
        <v>0</v>
      </c>
      <c r="H484" s="164" t="str">
        <f t="shared" si="47"/>
        <v/>
      </c>
    </row>
    <row r="485" spans="1:8" x14ac:dyDescent="0.4">
      <c r="A485" s="87">
        <f t="shared" si="42"/>
        <v>0</v>
      </c>
      <c r="B485" s="99">
        <f t="shared" si="43"/>
        <v>0</v>
      </c>
      <c r="C485" s="435">
        <f t="shared" si="44"/>
        <v>0</v>
      </c>
      <c r="D485" s="435"/>
      <c r="E485" s="435"/>
      <c r="F485" s="88">
        <f t="shared" si="45"/>
        <v>0</v>
      </c>
      <c r="G485" s="88">
        <f t="shared" si="46"/>
        <v>0</v>
      </c>
      <c r="H485" s="164" t="str">
        <f t="shared" si="47"/>
        <v/>
      </c>
    </row>
    <row r="486" spans="1:8" x14ac:dyDescent="0.4">
      <c r="A486" s="87">
        <f t="shared" si="42"/>
        <v>0</v>
      </c>
      <c r="B486" s="99">
        <f t="shared" si="43"/>
        <v>0</v>
      </c>
      <c r="C486" s="435">
        <f t="shared" si="44"/>
        <v>0</v>
      </c>
      <c r="D486" s="435"/>
      <c r="E486" s="435"/>
      <c r="F486" s="88">
        <f t="shared" si="45"/>
        <v>0</v>
      </c>
      <c r="G486" s="88">
        <f t="shared" si="46"/>
        <v>0</v>
      </c>
      <c r="H486" s="164" t="str">
        <f t="shared" si="47"/>
        <v/>
      </c>
    </row>
    <row r="487" spans="1:8" x14ac:dyDescent="0.4">
      <c r="A487" s="87">
        <f t="shared" si="42"/>
        <v>0</v>
      </c>
      <c r="B487" s="99">
        <f t="shared" si="43"/>
        <v>0</v>
      </c>
      <c r="C487" s="435">
        <f t="shared" si="44"/>
        <v>0</v>
      </c>
      <c r="D487" s="435"/>
      <c r="E487" s="435"/>
      <c r="F487" s="88">
        <f t="shared" si="45"/>
        <v>0</v>
      </c>
      <c r="G487" s="88">
        <f t="shared" si="46"/>
        <v>0</v>
      </c>
      <c r="H487" s="164" t="str">
        <f t="shared" si="47"/>
        <v/>
      </c>
    </row>
    <row r="488" spans="1:8" x14ac:dyDescent="0.4">
      <c r="A488" s="87">
        <f t="shared" si="42"/>
        <v>0</v>
      </c>
      <c r="B488" s="99">
        <f t="shared" si="43"/>
        <v>0</v>
      </c>
      <c r="C488" s="435">
        <f t="shared" si="44"/>
        <v>0</v>
      </c>
      <c r="D488" s="435"/>
      <c r="E488" s="435"/>
      <c r="F488" s="88">
        <f t="shared" si="45"/>
        <v>0</v>
      </c>
      <c r="G488" s="88">
        <f t="shared" si="46"/>
        <v>0</v>
      </c>
      <c r="H488" s="164" t="str">
        <f t="shared" si="47"/>
        <v/>
      </c>
    </row>
    <row r="489" spans="1:8" x14ac:dyDescent="0.4">
      <c r="A489" s="87">
        <f t="shared" si="42"/>
        <v>0</v>
      </c>
      <c r="B489" s="99">
        <f t="shared" si="43"/>
        <v>0</v>
      </c>
      <c r="C489" s="435">
        <f t="shared" si="44"/>
        <v>0</v>
      </c>
      <c r="D489" s="435"/>
      <c r="E489" s="435"/>
      <c r="F489" s="88">
        <f t="shared" si="45"/>
        <v>0</v>
      </c>
      <c r="G489" s="88">
        <f t="shared" si="46"/>
        <v>0</v>
      </c>
      <c r="H489" s="164" t="str">
        <f t="shared" si="47"/>
        <v/>
      </c>
    </row>
    <row r="490" spans="1:8" x14ac:dyDescent="0.4">
      <c r="A490" s="87">
        <f t="shared" si="42"/>
        <v>0</v>
      </c>
      <c r="B490" s="99">
        <f t="shared" si="43"/>
        <v>0</v>
      </c>
      <c r="C490" s="435">
        <f t="shared" si="44"/>
        <v>0</v>
      </c>
      <c r="D490" s="435"/>
      <c r="E490" s="435"/>
      <c r="F490" s="88">
        <f t="shared" si="45"/>
        <v>0</v>
      </c>
      <c r="G490" s="88">
        <f t="shared" si="46"/>
        <v>0</v>
      </c>
      <c r="H490" s="164" t="str">
        <f t="shared" si="47"/>
        <v/>
      </c>
    </row>
    <row r="491" spans="1:8" x14ac:dyDescent="0.4">
      <c r="A491" s="87">
        <f t="shared" si="42"/>
        <v>0</v>
      </c>
      <c r="B491" s="99">
        <f t="shared" si="43"/>
        <v>0</v>
      </c>
      <c r="C491" s="435">
        <f t="shared" si="44"/>
        <v>0</v>
      </c>
      <c r="D491" s="435"/>
      <c r="E491" s="435"/>
      <c r="F491" s="88">
        <f t="shared" si="45"/>
        <v>0</v>
      </c>
      <c r="G491" s="88">
        <f t="shared" si="46"/>
        <v>0</v>
      </c>
      <c r="H491" s="164" t="str">
        <f t="shared" si="47"/>
        <v/>
      </c>
    </row>
    <row r="492" spans="1:8" x14ac:dyDescent="0.4">
      <c r="A492" s="87">
        <f t="shared" si="42"/>
        <v>0</v>
      </c>
      <c r="B492" s="99">
        <f t="shared" si="43"/>
        <v>0</v>
      </c>
      <c r="C492" s="435">
        <f t="shared" si="44"/>
        <v>0</v>
      </c>
      <c r="D492" s="435"/>
      <c r="E492" s="435"/>
      <c r="F492" s="88">
        <f t="shared" si="45"/>
        <v>0</v>
      </c>
      <c r="G492" s="88">
        <f t="shared" si="46"/>
        <v>0</v>
      </c>
      <c r="H492" s="164" t="str">
        <f t="shared" si="47"/>
        <v/>
      </c>
    </row>
    <row r="493" spans="1:8" x14ac:dyDescent="0.4">
      <c r="A493" s="87">
        <f t="shared" si="42"/>
        <v>0</v>
      </c>
      <c r="B493" s="99">
        <f t="shared" si="43"/>
        <v>0</v>
      </c>
      <c r="C493" s="435">
        <f t="shared" si="44"/>
        <v>0</v>
      </c>
      <c r="D493" s="435"/>
      <c r="E493" s="435"/>
      <c r="F493" s="88">
        <f t="shared" si="45"/>
        <v>0</v>
      </c>
      <c r="G493" s="88">
        <f t="shared" si="46"/>
        <v>0</v>
      </c>
      <c r="H493" s="164" t="str">
        <f t="shared" si="47"/>
        <v/>
      </c>
    </row>
    <row r="494" spans="1:8" x14ac:dyDescent="0.4">
      <c r="A494" s="87">
        <f t="shared" si="42"/>
        <v>0</v>
      </c>
      <c r="B494" s="99">
        <f t="shared" si="43"/>
        <v>0</v>
      </c>
      <c r="C494" s="435">
        <f t="shared" si="44"/>
        <v>0</v>
      </c>
      <c r="D494" s="435"/>
      <c r="E494" s="435"/>
      <c r="F494" s="88">
        <f t="shared" si="45"/>
        <v>0</v>
      </c>
      <c r="G494" s="88">
        <f t="shared" si="46"/>
        <v>0</v>
      </c>
      <c r="H494" s="164" t="str">
        <f t="shared" si="47"/>
        <v/>
      </c>
    </row>
    <row r="495" spans="1:8" x14ac:dyDescent="0.4">
      <c r="A495" s="87">
        <f t="shared" si="42"/>
        <v>0</v>
      </c>
      <c r="B495" s="99">
        <f t="shared" si="43"/>
        <v>0</v>
      </c>
      <c r="C495" s="435">
        <f t="shared" si="44"/>
        <v>0</v>
      </c>
      <c r="D495" s="435"/>
      <c r="E495" s="435"/>
      <c r="F495" s="88">
        <f t="shared" si="45"/>
        <v>0</v>
      </c>
      <c r="G495" s="88">
        <f t="shared" si="46"/>
        <v>0</v>
      </c>
      <c r="H495" s="164" t="str">
        <f t="shared" si="47"/>
        <v/>
      </c>
    </row>
    <row r="496" spans="1:8" x14ac:dyDescent="0.4">
      <c r="A496" s="87">
        <f t="shared" si="42"/>
        <v>0</v>
      </c>
      <c r="B496" s="99">
        <f t="shared" si="43"/>
        <v>0</v>
      </c>
      <c r="C496" s="435">
        <f t="shared" si="44"/>
        <v>0</v>
      </c>
      <c r="D496" s="435"/>
      <c r="E496" s="435"/>
      <c r="F496" s="88">
        <f t="shared" si="45"/>
        <v>0</v>
      </c>
      <c r="G496" s="88">
        <f t="shared" si="46"/>
        <v>0</v>
      </c>
      <c r="H496" s="164" t="str">
        <f t="shared" si="47"/>
        <v/>
      </c>
    </row>
    <row r="497" spans="1:8" x14ac:dyDescent="0.4">
      <c r="A497" s="87">
        <f t="shared" si="42"/>
        <v>0</v>
      </c>
      <c r="B497" s="99">
        <f t="shared" si="43"/>
        <v>0</v>
      </c>
      <c r="C497" s="435">
        <f t="shared" si="44"/>
        <v>0</v>
      </c>
      <c r="D497" s="435"/>
      <c r="E497" s="435"/>
      <c r="F497" s="88">
        <f t="shared" si="45"/>
        <v>0</v>
      </c>
      <c r="G497" s="88">
        <f t="shared" si="46"/>
        <v>0</v>
      </c>
      <c r="H497" s="164" t="str">
        <f t="shared" si="47"/>
        <v/>
      </c>
    </row>
    <row r="498" spans="1:8" x14ac:dyDescent="0.4">
      <c r="A498" s="87">
        <f t="shared" si="42"/>
        <v>0</v>
      </c>
      <c r="B498" s="99">
        <f t="shared" si="43"/>
        <v>0</v>
      </c>
      <c r="C498" s="435">
        <f t="shared" si="44"/>
        <v>0</v>
      </c>
      <c r="D498" s="435"/>
      <c r="E498" s="435"/>
      <c r="F498" s="88">
        <f t="shared" si="45"/>
        <v>0</v>
      </c>
      <c r="G498" s="88">
        <f t="shared" si="46"/>
        <v>0</v>
      </c>
      <c r="H498" s="164" t="str">
        <f t="shared" si="47"/>
        <v/>
      </c>
    </row>
    <row r="499" spans="1:8" x14ac:dyDescent="0.4">
      <c r="A499" s="87">
        <f t="shared" si="42"/>
        <v>0</v>
      </c>
      <c r="B499" s="99">
        <f t="shared" si="43"/>
        <v>0</v>
      </c>
      <c r="C499" s="435">
        <f t="shared" si="44"/>
        <v>0</v>
      </c>
      <c r="D499" s="435"/>
      <c r="E499" s="435"/>
      <c r="F499" s="88">
        <f t="shared" si="45"/>
        <v>0</v>
      </c>
      <c r="G499" s="88">
        <f t="shared" si="46"/>
        <v>0</v>
      </c>
      <c r="H499" s="164" t="str">
        <f t="shared" si="47"/>
        <v/>
      </c>
    </row>
    <row r="500" spans="1:8" x14ac:dyDescent="0.4">
      <c r="A500" s="87">
        <f t="shared" si="42"/>
        <v>0</v>
      </c>
      <c r="B500" s="99">
        <f t="shared" si="43"/>
        <v>0</v>
      </c>
      <c r="C500" s="435">
        <f t="shared" si="44"/>
        <v>0</v>
      </c>
      <c r="D500" s="435"/>
      <c r="E500" s="435"/>
      <c r="F500" s="88">
        <f t="shared" si="45"/>
        <v>0</v>
      </c>
      <c r="G500" s="88">
        <f t="shared" si="46"/>
        <v>0</v>
      </c>
      <c r="H500" s="164" t="str">
        <f t="shared" si="47"/>
        <v/>
      </c>
    </row>
    <row r="501" spans="1:8" x14ac:dyDescent="0.4">
      <c r="A501" s="87">
        <f t="shared" si="42"/>
        <v>0</v>
      </c>
      <c r="B501" s="99">
        <f t="shared" si="43"/>
        <v>0</v>
      </c>
      <c r="C501" s="435">
        <f t="shared" si="44"/>
        <v>0</v>
      </c>
      <c r="D501" s="435"/>
      <c r="E501" s="435"/>
      <c r="F501" s="88">
        <f t="shared" si="45"/>
        <v>0</v>
      </c>
      <c r="G501" s="88">
        <f t="shared" si="46"/>
        <v>0</v>
      </c>
      <c r="H501" s="164" t="str">
        <f t="shared" si="47"/>
        <v/>
      </c>
    </row>
    <row r="502" spans="1:8" x14ac:dyDescent="0.4">
      <c r="A502" s="87">
        <f t="shared" si="42"/>
        <v>0</v>
      </c>
      <c r="B502" s="99">
        <f t="shared" si="43"/>
        <v>0</v>
      </c>
      <c r="C502" s="435">
        <f t="shared" si="44"/>
        <v>0</v>
      </c>
      <c r="D502" s="435"/>
      <c r="E502" s="435"/>
      <c r="F502" s="88">
        <f t="shared" si="45"/>
        <v>0</v>
      </c>
      <c r="G502" s="88">
        <f t="shared" si="46"/>
        <v>0</v>
      </c>
      <c r="H502" s="164" t="str">
        <f t="shared" si="47"/>
        <v/>
      </c>
    </row>
    <row r="503" spans="1:8" x14ac:dyDescent="0.4">
      <c r="A503" s="87">
        <f t="shared" si="42"/>
        <v>0</v>
      </c>
      <c r="B503" s="99">
        <f t="shared" si="43"/>
        <v>0</v>
      </c>
      <c r="C503" s="435">
        <f t="shared" si="44"/>
        <v>0</v>
      </c>
      <c r="D503" s="435"/>
      <c r="E503" s="435"/>
      <c r="F503" s="88">
        <f t="shared" si="45"/>
        <v>0</v>
      </c>
      <c r="G503" s="88">
        <f t="shared" si="46"/>
        <v>0</v>
      </c>
      <c r="H503" s="164" t="str">
        <f t="shared" si="47"/>
        <v/>
      </c>
    </row>
    <row r="504" spans="1:8" x14ac:dyDescent="0.4">
      <c r="A504" s="87">
        <f t="shared" si="42"/>
        <v>0</v>
      </c>
      <c r="B504" s="99">
        <f t="shared" si="43"/>
        <v>0</v>
      </c>
      <c r="C504" s="435">
        <f t="shared" si="44"/>
        <v>0</v>
      </c>
      <c r="D504" s="435"/>
      <c r="E504" s="435"/>
      <c r="F504" s="88">
        <f t="shared" si="45"/>
        <v>0</v>
      </c>
      <c r="G504" s="88">
        <f t="shared" si="46"/>
        <v>0</v>
      </c>
      <c r="H504" s="164" t="str">
        <f t="shared" si="47"/>
        <v/>
      </c>
    </row>
    <row r="505" spans="1:8" x14ac:dyDescent="0.4">
      <c r="A505" s="87">
        <f t="shared" si="42"/>
        <v>0</v>
      </c>
      <c r="B505" s="99">
        <f t="shared" si="43"/>
        <v>0</v>
      </c>
      <c r="C505" s="435">
        <f t="shared" si="44"/>
        <v>0</v>
      </c>
      <c r="D505" s="435"/>
      <c r="E505" s="435"/>
      <c r="F505" s="88">
        <f t="shared" si="45"/>
        <v>0</v>
      </c>
      <c r="G505" s="88">
        <f t="shared" si="46"/>
        <v>0</v>
      </c>
      <c r="H505" s="164" t="str">
        <f t="shared" si="47"/>
        <v/>
      </c>
    </row>
    <row r="506" spans="1:8" x14ac:dyDescent="0.4">
      <c r="A506" s="87">
        <f t="shared" si="42"/>
        <v>0</v>
      </c>
      <c r="B506" s="99">
        <f t="shared" si="43"/>
        <v>0</v>
      </c>
      <c r="C506" s="435">
        <f t="shared" si="44"/>
        <v>0</v>
      </c>
      <c r="D506" s="435"/>
      <c r="E506" s="435"/>
      <c r="F506" s="88">
        <f t="shared" si="45"/>
        <v>0</v>
      </c>
      <c r="G506" s="88">
        <f t="shared" si="46"/>
        <v>0</v>
      </c>
      <c r="H506" s="164" t="str">
        <f t="shared" si="47"/>
        <v/>
      </c>
    </row>
    <row r="507" spans="1:8" x14ac:dyDescent="0.4">
      <c r="A507" s="87">
        <f t="shared" si="42"/>
        <v>0</v>
      </c>
      <c r="B507" s="99">
        <f t="shared" si="43"/>
        <v>0</v>
      </c>
      <c r="C507" s="435">
        <f t="shared" si="44"/>
        <v>0</v>
      </c>
      <c r="D507" s="435"/>
      <c r="E507" s="435"/>
      <c r="F507" s="88">
        <f t="shared" si="45"/>
        <v>0</v>
      </c>
      <c r="G507" s="88">
        <f t="shared" si="46"/>
        <v>0</v>
      </c>
      <c r="H507" s="164" t="str">
        <f t="shared" si="47"/>
        <v/>
      </c>
    </row>
    <row r="508" spans="1:8" x14ac:dyDescent="0.4">
      <c r="H508" s="164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3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39" customFormat="1" ht="17" customHeight="1" x14ac:dyDescent="0.3">
      <c r="A1" s="255" t="str">
        <f ca="1">日記簿!E1</f>
        <v/>
      </c>
      <c r="C1" s="252"/>
      <c r="D1" s="253">
        <f>會計科目表!B1</f>
        <v>7</v>
      </c>
      <c r="E1" s="254"/>
      <c r="H1" s="252"/>
      <c r="I1" s="253">
        <f>會計科目表!D1</f>
        <v>8</v>
      </c>
      <c r="K1" s="234"/>
      <c r="M1" s="251"/>
      <c r="N1" s="251"/>
    </row>
    <row r="2" spans="1:15" s="27" customFormat="1" ht="25" x14ac:dyDescent="0.55000000000000004">
      <c r="A2" s="171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 x14ac:dyDescent="0.45">
      <c r="A3" s="171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x14ac:dyDescent="0.4">
      <c r="A4" s="171"/>
      <c r="B4" s="295"/>
      <c r="C4" s="296"/>
      <c r="D4" s="438">
        <v>43830</v>
      </c>
      <c r="E4" s="438"/>
      <c r="F4" s="438"/>
      <c r="G4" s="438"/>
      <c r="H4" s="296"/>
      <c r="I4" s="297" t="str">
        <f>日記簿!L5</f>
        <v>幣別：新台幣</v>
      </c>
    </row>
    <row r="5" spans="1:15" ht="20.149999999999999" customHeight="1" x14ac:dyDescent="0.4">
      <c r="A5" s="171"/>
      <c r="B5" s="303" t="s">
        <v>204</v>
      </c>
      <c r="C5" s="299"/>
      <c r="D5" s="300"/>
      <c r="E5" s="301"/>
      <c r="F5" s="302"/>
      <c r="G5" s="300" t="s">
        <v>205</v>
      </c>
      <c r="H5" s="299"/>
      <c r="I5" s="304"/>
    </row>
    <row r="6" spans="1:15" ht="18.5" x14ac:dyDescent="0.55000000000000004">
      <c r="A6" s="172"/>
      <c r="B6" s="199" t="s">
        <v>78</v>
      </c>
      <c r="C6" s="197" t="s">
        <v>197</v>
      </c>
      <c r="D6" s="196" t="s">
        <v>74</v>
      </c>
      <c r="E6" s="196"/>
      <c r="F6" s="298"/>
      <c r="G6" s="196" t="s">
        <v>78</v>
      </c>
      <c r="H6" s="197" t="s">
        <v>197</v>
      </c>
      <c r="I6" s="305" t="s">
        <v>74</v>
      </c>
    </row>
    <row r="7" spans="1:15" x14ac:dyDescent="0.4">
      <c r="B7" s="187">
        <f t="shared" ref="B7:B38" ca="1" si="0">IF(ISNA(VLOOKUP(ROW()-6,資表借,1,FALSE))=TRUE,"",VLOOKUP(ROW()-6,資表借,11,FALSE))</f>
        <v>0</v>
      </c>
      <c r="C7" s="283" t="str">
        <f t="shared" ref="C7:C38" ca="1" si="1">IF(ISNA(VLOOKUP(ROW()-6,資表借,1,FALSE))=TRUE,"",VLOOKUP(ROW()-6,資表借,13,FALSE))</f>
        <v>流動資產</v>
      </c>
      <c r="D7" s="184">
        <f t="shared" ref="D7:D38" ca="1" si="2">IF(ISNA(VLOOKUP(ROW()-6,資表借,1,FALSE))=TRUE,"",IF(VLOOKUP(ROW()-6,資表借,14,FALSE)="貸",VLOOKUP(ROW()-6,資表借,15,FALSE)*-1,VLOOKUP(ROW()-6,資表借,15,FALSE)))</f>
        <v>1355955</v>
      </c>
      <c r="E7" s="184"/>
      <c r="F7" s="185"/>
      <c r="G7" s="186">
        <f t="shared" ref="G7:G38" ca="1" si="3">IF(ISNA(VLOOKUP(ROW()-6,資表貸,1,FALSE))=TRUE,"",VLOOKUP(ROW()-6,資表貸,9,FALSE))</f>
        <v>0</v>
      </c>
      <c r="H7" s="283" t="str">
        <f t="shared" ref="H7:H38" ca="1" si="4">IF(ISNA(VLOOKUP(ROW()-6,資表貸,1,FALSE))=TRUE,"",VLOOKUP(ROW()-6,資表貸,11,FALSE))</f>
        <v>負債</v>
      </c>
      <c r="I7" s="184">
        <f t="shared" ref="I7:I38" ca="1" si="5">IF(ISNA(VLOOKUP(ROW()-6,資表貸,1,FALSE))=TRUE,"",IF(VLOOKUP(ROW()-6,資表貸,12,FALSE)="借",VLOOKUP(ROW()-6,資表貸,13,FALSE)*-1,VLOOKUP(ROW()-6,資表貸,13,FALSE)))</f>
        <v>5955</v>
      </c>
      <c r="K7" s="274"/>
    </row>
    <row r="8" spans="1:15" x14ac:dyDescent="0.4">
      <c r="B8" s="187">
        <f t="shared" ca="1" si="0"/>
        <v>1120</v>
      </c>
      <c r="C8" s="283" t="str">
        <f t="shared" ca="1" si="1"/>
        <v>銀行存款</v>
      </c>
      <c r="D8" s="184">
        <f t="shared" ca="1" si="2"/>
        <v>1355955</v>
      </c>
      <c r="E8" s="184"/>
      <c r="F8" s="185"/>
      <c r="G8" s="186">
        <f t="shared" ca="1" si="3"/>
        <v>0</v>
      </c>
      <c r="H8" s="283" t="str">
        <f t="shared" ca="1" si="4"/>
        <v>流動負債</v>
      </c>
      <c r="I8" s="184">
        <f t="shared" ca="1" si="5"/>
        <v>5955</v>
      </c>
    </row>
    <row r="9" spans="1:15" x14ac:dyDescent="0.4">
      <c r="B9" s="187">
        <f t="shared" ca="1" si="0"/>
        <v>0</v>
      </c>
      <c r="C9" s="283">
        <f t="shared" ca="1" si="1"/>
        <v>0</v>
      </c>
      <c r="D9" s="184">
        <f t="shared" ca="1" si="2"/>
        <v>0</v>
      </c>
      <c r="E9" s="184"/>
      <c r="F9" s="185"/>
      <c r="G9" s="186">
        <f t="shared" ca="1" si="3"/>
        <v>21401</v>
      </c>
      <c r="H9" s="283" t="str">
        <f t="shared" ca="1" si="4"/>
        <v>代收款項-健保費</v>
      </c>
      <c r="I9" s="184">
        <f t="shared" ca="1" si="5"/>
        <v>955</v>
      </c>
    </row>
    <row r="10" spans="1:15" x14ac:dyDescent="0.4">
      <c r="B10" s="187">
        <f t="shared" ca="1" si="0"/>
        <v>0</v>
      </c>
      <c r="C10" s="283" t="str">
        <f t="shared" ca="1" si="1"/>
        <v>其他資產</v>
      </c>
      <c r="D10" s="184">
        <f t="shared" ca="1" si="2"/>
        <v>100000</v>
      </c>
      <c r="E10" s="184"/>
      <c r="F10" s="185"/>
      <c r="G10" s="186">
        <f t="shared" ca="1" si="3"/>
        <v>21403</v>
      </c>
      <c r="H10" s="283" t="str">
        <f t="shared" ca="1" si="4"/>
        <v>代收款項-扣繳稅款</v>
      </c>
      <c r="I10" s="184">
        <f t="shared" ca="1" si="5"/>
        <v>5000</v>
      </c>
    </row>
    <row r="11" spans="1:15" x14ac:dyDescent="0.4">
      <c r="B11" s="187">
        <f t="shared" ca="1" si="0"/>
        <v>1410</v>
      </c>
      <c r="C11" s="283" t="str">
        <f t="shared" ca="1" si="1"/>
        <v>存出保證金</v>
      </c>
      <c r="D11" s="184">
        <f t="shared" ca="1" si="2"/>
        <v>100000</v>
      </c>
      <c r="E11" s="184"/>
      <c r="F11" s="185"/>
      <c r="G11" s="186">
        <f t="shared" ca="1" si="3"/>
        <v>0</v>
      </c>
      <c r="H11" s="283">
        <f t="shared" ca="1" si="4"/>
        <v>0</v>
      </c>
      <c r="I11" s="184">
        <f t="shared" ca="1" si="5"/>
        <v>0</v>
      </c>
    </row>
    <row r="12" spans="1:15" x14ac:dyDescent="0.4">
      <c r="B12" s="187">
        <f t="shared" ca="1" si="0"/>
        <v>0</v>
      </c>
      <c r="C12" s="283">
        <f t="shared" ca="1" si="1"/>
        <v>0</v>
      </c>
      <c r="D12" s="184">
        <f t="shared" ca="1" si="2"/>
        <v>0</v>
      </c>
      <c r="E12" s="184"/>
      <c r="F12" s="185"/>
      <c r="G12" s="186">
        <f t="shared" ca="1" si="3"/>
        <v>0</v>
      </c>
      <c r="H12" s="283" t="str">
        <f t="shared" ca="1" si="4"/>
        <v>基金暨餘絀</v>
      </c>
      <c r="I12" s="184">
        <f t="shared" ca="1" si="5"/>
        <v>1450000</v>
      </c>
    </row>
    <row r="13" spans="1:15" x14ac:dyDescent="0.4">
      <c r="B13" s="187" t="str">
        <f t="shared" ca="1" si="0"/>
        <v/>
      </c>
      <c r="C13" s="283" t="str">
        <f t="shared" ca="1" si="1"/>
        <v/>
      </c>
      <c r="D13" s="184" t="str">
        <f t="shared" ca="1" si="2"/>
        <v/>
      </c>
      <c r="E13" s="184"/>
      <c r="F13" s="185"/>
      <c r="G13" s="186">
        <f t="shared" ca="1" si="3"/>
        <v>3220</v>
      </c>
      <c r="H13" s="283" t="str">
        <f t="shared" ca="1" si="4"/>
        <v>本期餘絀</v>
      </c>
      <c r="I13" s="184">
        <f t="shared" ca="1" si="5"/>
        <v>1450000</v>
      </c>
    </row>
    <row r="14" spans="1:15" x14ac:dyDescent="0.4">
      <c r="B14" s="187">
        <f t="shared" ca="1" si="0"/>
        <v>0</v>
      </c>
      <c r="C14" s="283" t="str">
        <f t="shared" ca="1" si="1"/>
        <v>資產合計</v>
      </c>
      <c r="D14" s="184">
        <f t="shared" ca="1" si="2"/>
        <v>1455955</v>
      </c>
      <c r="E14" s="184"/>
      <c r="F14" s="185"/>
      <c r="G14" s="186">
        <f t="shared" ca="1" si="3"/>
        <v>0</v>
      </c>
      <c r="H14" s="283" t="str">
        <f t="shared" ca="1" si="4"/>
        <v>負債、基金暨餘絀合計</v>
      </c>
      <c r="I14" s="184">
        <f t="shared" ca="1" si="5"/>
        <v>1455955</v>
      </c>
    </row>
    <row r="15" spans="1:15" x14ac:dyDescent="0.4">
      <c r="B15" s="187" t="str">
        <f t="shared" ca="1" si="0"/>
        <v/>
      </c>
      <c r="C15" s="283" t="str">
        <f t="shared" ca="1" si="1"/>
        <v/>
      </c>
      <c r="D15" s="184" t="str">
        <f t="shared" ca="1" si="2"/>
        <v/>
      </c>
      <c r="E15" s="184"/>
      <c r="F15" s="185"/>
      <c r="G15" s="186" t="str">
        <f t="shared" ca="1" si="3"/>
        <v/>
      </c>
      <c r="H15" s="283" t="str">
        <f t="shared" ca="1" si="4"/>
        <v/>
      </c>
      <c r="I15" s="184" t="str">
        <f t="shared" ca="1" si="5"/>
        <v/>
      </c>
    </row>
    <row r="16" spans="1:15" x14ac:dyDescent="0.4">
      <c r="B16" s="187" t="str">
        <f t="shared" ca="1" si="0"/>
        <v/>
      </c>
      <c r="C16" s="283" t="str">
        <f t="shared" ca="1" si="1"/>
        <v/>
      </c>
      <c r="D16" s="184" t="str">
        <f t="shared" ca="1" si="2"/>
        <v/>
      </c>
      <c r="E16" s="184"/>
      <c r="F16" s="185"/>
      <c r="G16" s="186" t="str">
        <f t="shared" ca="1" si="3"/>
        <v/>
      </c>
      <c r="H16" s="283" t="str">
        <f t="shared" ca="1" si="4"/>
        <v/>
      </c>
      <c r="I16" s="184" t="str">
        <f t="shared" ca="1" si="5"/>
        <v/>
      </c>
    </row>
    <row r="17" spans="2:9" x14ac:dyDescent="0.4">
      <c r="B17" s="187" t="str">
        <f t="shared" ca="1" si="0"/>
        <v/>
      </c>
      <c r="C17" s="283" t="str">
        <f t="shared" ca="1" si="1"/>
        <v/>
      </c>
      <c r="D17" s="184" t="str">
        <f t="shared" ca="1" si="2"/>
        <v/>
      </c>
      <c r="E17" s="184"/>
      <c r="F17" s="185"/>
      <c r="G17" s="186" t="str">
        <f t="shared" ca="1" si="3"/>
        <v/>
      </c>
      <c r="H17" s="283" t="str">
        <f t="shared" ca="1" si="4"/>
        <v/>
      </c>
      <c r="I17" s="184" t="str">
        <f t="shared" ca="1" si="5"/>
        <v/>
      </c>
    </row>
    <row r="18" spans="2:9" x14ac:dyDescent="0.4">
      <c r="B18" s="187" t="str">
        <f t="shared" ca="1" si="0"/>
        <v/>
      </c>
      <c r="C18" s="283" t="str">
        <f t="shared" ca="1" si="1"/>
        <v/>
      </c>
      <c r="D18" s="184" t="str">
        <f t="shared" ca="1" si="2"/>
        <v/>
      </c>
      <c r="E18" s="184"/>
      <c r="F18" s="185"/>
      <c r="G18" s="186" t="str">
        <f t="shared" ca="1" si="3"/>
        <v/>
      </c>
      <c r="H18" s="283" t="str">
        <f t="shared" ca="1" si="4"/>
        <v/>
      </c>
      <c r="I18" s="184" t="str">
        <f t="shared" ca="1" si="5"/>
        <v/>
      </c>
    </row>
    <row r="19" spans="2:9" x14ac:dyDescent="0.4">
      <c r="B19" s="187" t="str">
        <f t="shared" ca="1" si="0"/>
        <v/>
      </c>
      <c r="C19" s="283" t="str">
        <f t="shared" ca="1" si="1"/>
        <v/>
      </c>
      <c r="D19" s="184" t="str">
        <f t="shared" ca="1" si="2"/>
        <v/>
      </c>
      <c r="E19" s="184"/>
      <c r="F19" s="185"/>
      <c r="G19" s="186" t="str">
        <f t="shared" ca="1" si="3"/>
        <v/>
      </c>
      <c r="H19" s="283" t="str">
        <f t="shared" ca="1" si="4"/>
        <v/>
      </c>
      <c r="I19" s="184" t="str">
        <f t="shared" ca="1" si="5"/>
        <v/>
      </c>
    </row>
    <row r="20" spans="2:9" x14ac:dyDescent="0.4">
      <c r="B20" s="187" t="str">
        <f t="shared" ca="1" si="0"/>
        <v/>
      </c>
      <c r="C20" s="283" t="str">
        <f t="shared" ca="1" si="1"/>
        <v/>
      </c>
      <c r="D20" s="184" t="str">
        <f t="shared" ca="1" si="2"/>
        <v/>
      </c>
      <c r="E20" s="184"/>
      <c r="F20" s="185"/>
      <c r="G20" s="186" t="str">
        <f t="shared" ca="1" si="3"/>
        <v/>
      </c>
      <c r="H20" s="283" t="str">
        <f t="shared" ca="1" si="4"/>
        <v/>
      </c>
      <c r="I20" s="184" t="str">
        <f t="shared" ca="1" si="5"/>
        <v/>
      </c>
    </row>
    <row r="21" spans="2:9" x14ac:dyDescent="0.4">
      <c r="B21" s="187" t="str">
        <f t="shared" ca="1" si="0"/>
        <v/>
      </c>
      <c r="C21" s="283" t="str">
        <f t="shared" ca="1" si="1"/>
        <v/>
      </c>
      <c r="D21" s="184" t="str">
        <f t="shared" ca="1" si="2"/>
        <v/>
      </c>
      <c r="E21" s="184"/>
      <c r="F21" s="185"/>
      <c r="G21" s="186" t="str">
        <f t="shared" ca="1" si="3"/>
        <v/>
      </c>
      <c r="H21" s="283" t="str">
        <f t="shared" ca="1" si="4"/>
        <v/>
      </c>
      <c r="I21" s="184" t="str">
        <f t="shared" ca="1" si="5"/>
        <v/>
      </c>
    </row>
    <row r="22" spans="2:9" x14ac:dyDescent="0.4">
      <c r="B22" s="187" t="str">
        <f t="shared" ca="1" si="0"/>
        <v/>
      </c>
      <c r="C22" s="283" t="str">
        <f t="shared" ca="1" si="1"/>
        <v/>
      </c>
      <c r="D22" s="184" t="str">
        <f t="shared" ca="1" si="2"/>
        <v/>
      </c>
      <c r="E22" s="184"/>
      <c r="F22" s="185"/>
      <c r="G22" s="186" t="str">
        <f t="shared" ca="1" si="3"/>
        <v/>
      </c>
      <c r="H22" s="283" t="str">
        <f t="shared" ca="1" si="4"/>
        <v/>
      </c>
      <c r="I22" s="184" t="str">
        <f t="shared" ca="1" si="5"/>
        <v/>
      </c>
    </row>
    <row r="23" spans="2:9" x14ac:dyDescent="0.4">
      <c r="B23" s="187" t="str">
        <f t="shared" ca="1" si="0"/>
        <v/>
      </c>
      <c r="C23" s="283" t="str">
        <f t="shared" ca="1" si="1"/>
        <v/>
      </c>
      <c r="D23" s="184" t="str">
        <f t="shared" ca="1" si="2"/>
        <v/>
      </c>
      <c r="E23" s="184"/>
      <c r="F23" s="185"/>
      <c r="G23" s="186" t="str">
        <f t="shared" ca="1" si="3"/>
        <v/>
      </c>
      <c r="H23" s="283" t="str">
        <f t="shared" ca="1" si="4"/>
        <v/>
      </c>
      <c r="I23" s="184" t="str">
        <f t="shared" ca="1" si="5"/>
        <v/>
      </c>
    </row>
    <row r="24" spans="2:9" x14ac:dyDescent="0.4">
      <c r="B24" s="187" t="str">
        <f t="shared" ca="1" si="0"/>
        <v/>
      </c>
      <c r="C24" s="283" t="str">
        <f t="shared" ca="1" si="1"/>
        <v/>
      </c>
      <c r="D24" s="184" t="str">
        <f t="shared" ca="1" si="2"/>
        <v/>
      </c>
      <c r="E24" s="184"/>
      <c r="F24" s="185"/>
      <c r="G24" s="186" t="str">
        <f t="shared" ca="1" si="3"/>
        <v/>
      </c>
      <c r="H24" s="283" t="str">
        <f t="shared" ca="1" si="4"/>
        <v/>
      </c>
      <c r="I24" s="184" t="str">
        <f t="shared" ca="1" si="5"/>
        <v/>
      </c>
    </row>
    <row r="25" spans="2:9" x14ac:dyDescent="0.4">
      <c r="B25" s="187" t="str">
        <f t="shared" ca="1" si="0"/>
        <v/>
      </c>
      <c r="C25" s="283" t="str">
        <f t="shared" ca="1" si="1"/>
        <v/>
      </c>
      <c r="D25" s="184" t="str">
        <f t="shared" ca="1" si="2"/>
        <v/>
      </c>
      <c r="E25" s="184"/>
      <c r="F25" s="185"/>
      <c r="G25" s="186" t="str">
        <f t="shared" ca="1" si="3"/>
        <v/>
      </c>
      <c r="H25" s="283" t="str">
        <f t="shared" ca="1" si="4"/>
        <v/>
      </c>
      <c r="I25" s="184" t="str">
        <f t="shared" ca="1" si="5"/>
        <v/>
      </c>
    </row>
    <row r="26" spans="2:9" x14ac:dyDescent="0.4">
      <c r="B26" s="187" t="str">
        <f t="shared" ca="1" si="0"/>
        <v/>
      </c>
      <c r="C26" s="283" t="str">
        <f t="shared" ca="1" si="1"/>
        <v/>
      </c>
      <c r="D26" s="184" t="str">
        <f t="shared" ca="1" si="2"/>
        <v/>
      </c>
      <c r="E26" s="184"/>
      <c r="F26" s="185"/>
      <c r="G26" s="186" t="str">
        <f t="shared" ca="1" si="3"/>
        <v/>
      </c>
      <c r="H26" s="283" t="str">
        <f t="shared" ca="1" si="4"/>
        <v/>
      </c>
      <c r="I26" s="184" t="str">
        <f t="shared" ca="1" si="5"/>
        <v/>
      </c>
    </row>
    <row r="27" spans="2:9" x14ac:dyDescent="0.4">
      <c r="B27" s="187" t="str">
        <f t="shared" ca="1" si="0"/>
        <v/>
      </c>
      <c r="C27" s="283" t="str">
        <f t="shared" ca="1" si="1"/>
        <v/>
      </c>
      <c r="D27" s="184" t="str">
        <f t="shared" ca="1" si="2"/>
        <v/>
      </c>
      <c r="E27" s="184"/>
      <c r="F27" s="185"/>
      <c r="G27" s="186" t="str">
        <f t="shared" ca="1" si="3"/>
        <v/>
      </c>
      <c r="H27" s="283" t="str">
        <f t="shared" ca="1" si="4"/>
        <v/>
      </c>
      <c r="I27" s="184" t="str">
        <f t="shared" ca="1" si="5"/>
        <v/>
      </c>
    </row>
    <row r="28" spans="2:9" x14ac:dyDescent="0.4">
      <c r="B28" s="187" t="str">
        <f t="shared" ca="1" si="0"/>
        <v/>
      </c>
      <c r="C28" s="283" t="str">
        <f t="shared" ca="1" si="1"/>
        <v/>
      </c>
      <c r="D28" s="184" t="str">
        <f t="shared" ca="1" si="2"/>
        <v/>
      </c>
      <c r="E28" s="184"/>
      <c r="F28" s="185"/>
      <c r="G28" s="186" t="str">
        <f t="shared" ca="1" si="3"/>
        <v/>
      </c>
      <c r="H28" s="283" t="str">
        <f t="shared" ca="1" si="4"/>
        <v/>
      </c>
      <c r="I28" s="184" t="str">
        <f t="shared" ca="1" si="5"/>
        <v/>
      </c>
    </row>
    <row r="29" spans="2:9" x14ac:dyDescent="0.4">
      <c r="B29" s="187" t="str">
        <f t="shared" ca="1" si="0"/>
        <v/>
      </c>
      <c r="C29" s="283" t="str">
        <f t="shared" ca="1" si="1"/>
        <v/>
      </c>
      <c r="D29" s="184" t="str">
        <f t="shared" ca="1" si="2"/>
        <v/>
      </c>
      <c r="E29" s="184"/>
      <c r="F29" s="185"/>
      <c r="G29" s="186" t="str">
        <f t="shared" ca="1" si="3"/>
        <v/>
      </c>
      <c r="H29" s="283" t="str">
        <f t="shared" ca="1" si="4"/>
        <v/>
      </c>
      <c r="I29" s="184" t="str">
        <f t="shared" ca="1" si="5"/>
        <v/>
      </c>
    </row>
    <row r="30" spans="2:9" x14ac:dyDescent="0.4">
      <c r="B30" s="187" t="str">
        <f t="shared" ca="1" si="0"/>
        <v/>
      </c>
      <c r="C30" s="283" t="str">
        <f t="shared" ca="1" si="1"/>
        <v/>
      </c>
      <c r="D30" s="184" t="str">
        <f t="shared" ca="1" si="2"/>
        <v/>
      </c>
      <c r="E30" s="184"/>
      <c r="F30" s="185"/>
      <c r="G30" s="186" t="str">
        <f t="shared" ca="1" si="3"/>
        <v/>
      </c>
      <c r="H30" s="283" t="str">
        <f t="shared" ca="1" si="4"/>
        <v/>
      </c>
      <c r="I30" s="184" t="str">
        <f t="shared" ca="1" si="5"/>
        <v/>
      </c>
    </row>
    <row r="31" spans="2:9" x14ac:dyDescent="0.4">
      <c r="B31" s="187" t="str">
        <f t="shared" ca="1" si="0"/>
        <v/>
      </c>
      <c r="C31" s="283" t="str">
        <f t="shared" ca="1" si="1"/>
        <v/>
      </c>
      <c r="D31" s="184" t="str">
        <f t="shared" ca="1" si="2"/>
        <v/>
      </c>
      <c r="E31" s="184"/>
      <c r="F31" s="185"/>
      <c r="G31" s="186" t="str">
        <f t="shared" ca="1" si="3"/>
        <v/>
      </c>
      <c r="H31" s="283" t="str">
        <f t="shared" ca="1" si="4"/>
        <v/>
      </c>
      <c r="I31" s="184" t="str">
        <f t="shared" ca="1" si="5"/>
        <v/>
      </c>
    </row>
    <row r="32" spans="2:9" x14ac:dyDescent="0.4">
      <c r="B32" s="187" t="str">
        <f t="shared" ca="1" si="0"/>
        <v/>
      </c>
      <c r="C32" s="283" t="str">
        <f t="shared" ca="1" si="1"/>
        <v/>
      </c>
      <c r="D32" s="184" t="str">
        <f t="shared" ca="1" si="2"/>
        <v/>
      </c>
      <c r="E32" s="184"/>
      <c r="F32" s="185"/>
      <c r="G32" s="186" t="str">
        <f t="shared" ca="1" si="3"/>
        <v/>
      </c>
      <c r="H32" s="283" t="str">
        <f t="shared" ca="1" si="4"/>
        <v/>
      </c>
      <c r="I32" s="184" t="str">
        <f t="shared" ca="1" si="5"/>
        <v/>
      </c>
    </row>
    <row r="33" spans="2:9" x14ac:dyDescent="0.4">
      <c r="B33" s="187" t="str">
        <f t="shared" ca="1" si="0"/>
        <v/>
      </c>
      <c r="C33" s="283" t="str">
        <f t="shared" ca="1" si="1"/>
        <v/>
      </c>
      <c r="D33" s="184" t="str">
        <f t="shared" ca="1" si="2"/>
        <v/>
      </c>
      <c r="E33" s="184"/>
      <c r="F33" s="185"/>
      <c r="G33" s="186" t="str">
        <f t="shared" ca="1" si="3"/>
        <v/>
      </c>
      <c r="H33" s="283" t="str">
        <f t="shared" ca="1" si="4"/>
        <v/>
      </c>
      <c r="I33" s="184" t="str">
        <f t="shared" ca="1" si="5"/>
        <v/>
      </c>
    </row>
    <row r="34" spans="2:9" x14ac:dyDescent="0.4">
      <c r="B34" s="187" t="str">
        <f t="shared" ca="1" si="0"/>
        <v/>
      </c>
      <c r="C34" s="283" t="str">
        <f t="shared" ca="1" si="1"/>
        <v/>
      </c>
      <c r="D34" s="184" t="str">
        <f t="shared" ca="1" si="2"/>
        <v/>
      </c>
      <c r="E34" s="184"/>
      <c r="F34" s="185"/>
      <c r="G34" s="186" t="str">
        <f t="shared" ca="1" si="3"/>
        <v/>
      </c>
      <c r="H34" s="283" t="str">
        <f t="shared" ca="1" si="4"/>
        <v/>
      </c>
      <c r="I34" s="184" t="str">
        <f t="shared" ca="1" si="5"/>
        <v/>
      </c>
    </row>
    <row r="35" spans="2:9" x14ac:dyDescent="0.4">
      <c r="B35" s="187" t="str">
        <f t="shared" ca="1" si="0"/>
        <v/>
      </c>
      <c r="C35" s="283" t="str">
        <f t="shared" ca="1" si="1"/>
        <v/>
      </c>
      <c r="D35" s="184" t="str">
        <f t="shared" ca="1" si="2"/>
        <v/>
      </c>
      <c r="E35" s="184"/>
      <c r="F35" s="185"/>
      <c r="G35" s="186" t="str">
        <f t="shared" ca="1" si="3"/>
        <v/>
      </c>
      <c r="H35" s="283" t="str">
        <f t="shared" ca="1" si="4"/>
        <v/>
      </c>
      <c r="I35" s="184" t="str">
        <f t="shared" ca="1" si="5"/>
        <v/>
      </c>
    </row>
    <row r="36" spans="2:9" x14ac:dyDescent="0.4">
      <c r="B36" s="187" t="str">
        <f t="shared" ca="1" si="0"/>
        <v/>
      </c>
      <c r="C36" s="283" t="str">
        <f t="shared" ca="1" si="1"/>
        <v/>
      </c>
      <c r="D36" s="184" t="str">
        <f t="shared" ca="1" si="2"/>
        <v/>
      </c>
      <c r="E36" s="184"/>
      <c r="F36" s="185"/>
      <c r="G36" s="186" t="str">
        <f t="shared" ca="1" si="3"/>
        <v/>
      </c>
      <c r="H36" s="283" t="str">
        <f t="shared" ca="1" si="4"/>
        <v/>
      </c>
      <c r="I36" s="184" t="str">
        <f t="shared" ca="1" si="5"/>
        <v/>
      </c>
    </row>
    <row r="37" spans="2:9" x14ac:dyDescent="0.4">
      <c r="B37" s="187" t="str">
        <f t="shared" ca="1" si="0"/>
        <v/>
      </c>
      <c r="C37" s="283" t="str">
        <f t="shared" ca="1" si="1"/>
        <v/>
      </c>
      <c r="D37" s="184" t="str">
        <f t="shared" ca="1" si="2"/>
        <v/>
      </c>
      <c r="E37" s="184"/>
      <c r="F37" s="185"/>
      <c r="G37" s="186" t="str">
        <f t="shared" ca="1" si="3"/>
        <v/>
      </c>
      <c r="H37" s="283" t="str">
        <f t="shared" ca="1" si="4"/>
        <v/>
      </c>
      <c r="I37" s="184" t="str">
        <f t="shared" ca="1" si="5"/>
        <v/>
      </c>
    </row>
    <row r="38" spans="2:9" x14ac:dyDescent="0.4">
      <c r="B38" s="187" t="str">
        <f t="shared" ca="1" si="0"/>
        <v/>
      </c>
      <c r="C38" s="283" t="str">
        <f t="shared" ca="1" si="1"/>
        <v/>
      </c>
      <c r="D38" s="184" t="str">
        <f t="shared" ca="1" si="2"/>
        <v/>
      </c>
      <c r="E38" s="184"/>
      <c r="F38" s="185"/>
      <c r="G38" s="186" t="str">
        <f t="shared" ca="1" si="3"/>
        <v/>
      </c>
      <c r="H38" s="283" t="str">
        <f t="shared" ca="1" si="4"/>
        <v/>
      </c>
      <c r="I38" s="184" t="str">
        <f t="shared" ca="1" si="5"/>
        <v/>
      </c>
    </row>
    <row r="39" spans="2:9" x14ac:dyDescent="0.4">
      <c r="B39" s="187" t="str">
        <f t="shared" ref="B39:B60" ca="1" si="6">IF(ISNA(VLOOKUP(ROW()-6,資表借,1,FALSE))=TRUE,"",VLOOKUP(ROW()-6,資表借,11,FALSE))</f>
        <v/>
      </c>
      <c r="C39" s="283" t="str">
        <f t="shared" ref="C39:C60" ca="1" si="7">IF(ISNA(VLOOKUP(ROW()-6,資表借,1,FALSE))=TRUE,"",VLOOKUP(ROW()-6,資表借,13,FALSE))</f>
        <v/>
      </c>
      <c r="D39" s="184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4"/>
      <c r="F39" s="185"/>
      <c r="G39" s="186" t="str">
        <f t="shared" ref="G39:G61" ca="1" si="9">IF(ISNA(VLOOKUP(ROW()-6,資表貸,1,FALSE))=TRUE,"",VLOOKUP(ROW()-6,資表貸,9,FALSE))</f>
        <v/>
      </c>
      <c r="H39" s="283" t="str">
        <f t="shared" ref="H39:H61" ca="1" si="10">IF(ISNA(VLOOKUP(ROW()-6,資表貸,1,FALSE))=TRUE,"",VLOOKUP(ROW()-6,資表貸,11,FALSE))</f>
        <v/>
      </c>
      <c r="I39" s="184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87" t="str">
        <f t="shared" ca="1" si="6"/>
        <v/>
      </c>
      <c r="C40" s="283" t="str">
        <f t="shared" ca="1" si="7"/>
        <v/>
      </c>
      <c r="D40" s="184" t="str">
        <f t="shared" ca="1" si="8"/>
        <v/>
      </c>
      <c r="E40" s="184"/>
      <c r="F40" s="185"/>
      <c r="G40" s="186" t="str">
        <f t="shared" ca="1" si="9"/>
        <v/>
      </c>
      <c r="H40" s="283" t="str">
        <f t="shared" ca="1" si="10"/>
        <v/>
      </c>
      <c r="I40" s="184" t="str">
        <f t="shared" ca="1" si="11"/>
        <v/>
      </c>
    </row>
    <row r="41" spans="2:9" x14ac:dyDescent="0.4">
      <c r="B41" s="187" t="str">
        <f t="shared" ca="1" si="6"/>
        <v/>
      </c>
      <c r="C41" s="283" t="str">
        <f t="shared" ca="1" si="7"/>
        <v/>
      </c>
      <c r="D41" s="184" t="str">
        <f t="shared" ca="1" si="8"/>
        <v/>
      </c>
      <c r="E41" s="184"/>
      <c r="F41" s="185"/>
      <c r="G41" s="186" t="str">
        <f t="shared" ca="1" si="9"/>
        <v/>
      </c>
      <c r="H41" s="283" t="str">
        <f t="shared" ca="1" si="10"/>
        <v/>
      </c>
      <c r="I41" s="184" t="str">
        <f t="shared" ca="1" si="11"/>
        <v/>
      </c>
    </row>
    <row r="42" spans="2:9" x14ac:dyDescent="0.4">
      <c r="B42" s="187" t="str">
        <f t="shared" ca="1" si="6"/>
        <v/>
      </c>
      <c r="C42" s="283" t="str">
        <f t="shared" ca="1" si="7"/>
        <v/>
      </c>
      <c r="D42" s="184" t="str">
        <f t="shared" ca="1" si="8"/>
        <v/>
      </c>
      <c r="E42" s="184"/>
      <c r="F42" s="185"/>
      <c r="G42" s="186" t="str">
        <f t="shared" ca="1" si="9"/>
        <v/>
      </c>
      <c r="H42" s="283" t="str">
        <f t="shared" ca="1" si="10"/>
        <v/>
      </c>
      <c r="I42" s="184" t="str">
        <f t="shared" ca="1" si="11"/>
        <v/>
      </c>
    </row>
    <row r="43" spans="2:9" x14ac:dyDescent="0.4">
      <c r="B43" s="187" t="str">
        <f t="shared" ca="1" si="6"/>
        <v/>
      </c>
      <c r="C43" s="283" t="str">
        <f t="shared" ca="1" si="7"/>
        <v/>
      </c>
      <c r="D43" s="184" t="str">
        <f t="shared" ca="1" si="8"/>
        <v/>
      </c>
      <c r="E43" s="184"/>
      <c r="F43" s="185"/>
      <c r="G43" s="186" t="str">
        <f t="shared" ca="1" si="9"/>
        <v/>
      </c>
      <c r="H43" s="283" t="str">
        <f t="shared" ca="1" si="10"/>
        <v/>
      </c>
      <c r="I43" s="184" t="str">
        <f t="shared" ca="1" si="11"/>
        <v/>
      </c>
    </row>
    <row r="44" spans="2:9" x14ac:dyDescent="0.4">
      <c r="B44" s="187" t="str">
        <f t="shared" ca="1" si="6"/>
        <v/>
      </c>
      <c r="C44" s="283" t="str">
        <f t="shared" ca="1" si="7"/>
        <v/>
      </c>
      <c r="D44" s="184" t="str">
        <f t="shared" ca="1" si="8"/>
        <v/>
      </c>
      <c r="E44" s="184"/>
      <c r="F44" s="185"/>
      <c r="G44" s="186" t="str">
        <f t="shared" ca="1" si="9"/>
        <v/>
      </c>
      <c r="H44" s="283" t="str">
        <f t="shared" ca="1" si="10"/>
        <v/>
      </c>
      <c r="I44" s="184" t="str">
        <f t="shared" ca="1" si="11"/>
        <v/>
      </c>
    </row>
    <row r="45" spans="2:9" x14ac:dyDescent="0.4">
      <c r="B45" s="187" t="str">
        <f t="shared" ca="1" si="6"/>
        <v/>
      </c>
      <c r="C45" s="283" t="str">
        <f t="shared" ca="1" si="7"/>
        <v/>
      </c>
      <c r="D45" s="184" t="str">
        <f t="shared" ca="1" si="8"/>
        <v/>
      </c>
      <c r="E45" s="184"/>
      <c r="F45" s="185"/>
      <c r="G45" s="186" t="str">
        <f t="shared" ca="1" si="9"/>
        <v/>
      </c>
      <c r="H45" s="283" t="str">
        <f t="shared" ca="1" si="10"/>
        <v/>
      </c>
      <c r="I45" s="184" t="str">
        <f t="shared" ca="1" si="11"/>
        <v/>
      </c>
    </row>
    <row r="46" spans="2:9" x14ac:dyDescent="0.4">
      <c r="B46" s="187" t="str">
        <f t="shared" ca="1" si="6"/>
        <v/>
      </c>
      <c r="C46" s="283" t="str">
        <f t="shared" ca="1" si="7"/>
        <v/>
      </c>
      <c r="D46" s="184" t="str">
        <f t="shared" ca="1" si="8"/>
        <v/>
      </c>
      <c r="E46" s="184"/>
      <c r="F46" s="185"/>
      <c r="G46" s="186" t="str">
        <f t="shared" ca="1" si="9"/>
        <v/>
      </c>
      <c r="H46" s="283" t="str">
        <f t="shared" ca="1" si="10"/>
        <v/>
      </c>
      <c r="I46" s="184" t="str">
        <f t="shared" ca="1" si="11"/>
        <v/>
      </c>
    </row>
    <row r="47" spans="2:9" x14ac:dyDescent="0.4">
      <c r="B47" s="187" t="str">
        <f t="shared" ca="1" si="6"/>
        <v/>
      </c>
      <c r="C47" s="283" t="str">
        <f t="shared" ca="1" si="7"/>
        <v/>
      </c>
      <c r="D47" s="184" t="str">
        <f t="shared" ca="1" si="8"/>
        <v/>
      </c>
      <c r="E47" s="184"/>
      <c r="F47" s="185"/>
      <c r="G47" s="186" t="str">
        <f t="shared" ca="1" si="9"/>
        <v/>
      </c>
      <c r="H47" s="283" t="str">
        <f t="shared" ca="1" si="10"/>
        <v/>
      </c>
      <c r="I47" s="184" t="str">
        <f t="shared" ca="1" si="11"/>
        <v/>
      </c>
    </row>
    <row r="48" spans="2:9" x14ac:dyDescent="0.4">
      <c r="B48" s="187" t="str">
        <f t="shared" ca="1" si="6"/>
        <v/>
      </c>
      <c r="C48" s="283" t="str">
        <f t="shared" ca="1" si="7"/>
        <v/>
      </c>
      <c r="D48" s="184" t="str">
        <f t="shared" ca="1" si="8"/>
        <v/>
      </c>
      <c r="E48" s="184"/>
      <c r="F48" s="185"/>
      <c r="G48" s="186" t="str">
        <f t="shared" ca="1" si="9"/>
        <v/>
      </c>
      <c r="H48" s="283" t="str">
        <f t="shared" ca="1" si="10"/>
        <v/>
      </c>
      <c r="I48" s="184" t="str">
        <f t="shared" ca="1" si="11"/>
        <v/>
      </c>
    </row>
    <row r="49" spans="2:9" x14ac:dyDescent="0.4">
      <c r="B49" s="187" t="str">
        <f t="shared" ca="1" si="6"/>
        <v/>
      </c>
      <c r="C49" s="283" t="str">
        <f t="shared" ca="1" si="7"/>
        <v/>
      </c>
      <c r="D49" s="184" t="str">
        <f t="shared" ca="1" si="8"/>
        <v/>
      </c>
      <c r="E49" s="184"/>
      <c r="F49" s="185"/>
      <c r="G49" s="186" t="str">
        <f t="shared" ca="1" si="9"/>
        <v/>
      </c>
      <c r="H49" s="283" t="str">
        <f t="shared" ca="1" si="10"/>
        <v/>
      </c>
      <c r="I49" s="184" t="str">
        <f t="shared" ca="1" si="11"/>
        <v/>
      </c>
    </row>
    <row r="50" spans="2:9" x14ac:dyDescent="0.4">
      <c r="B50" s="187" t="str">
        <f t="shared" ca="1" si="6"/>
        <v/>
      </c>
      <c r="C50" s="283" t="str">
        <f t="shared" ca="1" si="7"/>
        <v/>
      </c>
      <c r="D50" s="184" t="str">
        <f t="shared" ca="1" si="8"/>
        <v/>
      </c>
      <c r="E50" s="184"/>
      <c r="F50" s="185"/>
      <c r="G50" s="186" t="str">
        <f t="shared" ca="1" si="9"/>
        <v/>
      </c>
      <c r="H50" s="283" t="str">
        <f t="shared" ca="1" si="10"/>
        <v/>
      </c>
      <c r="I50" s="184" t="str">
        <f t="shared" ca="1" si="11"/>
        <v/>
      </c>
    </row>
    <row r="51" spans="2:9" x14ac:dyDescent="0.4">
      <c r="B51" s="187" t="str">
        <f t="shared" ca="1" si="6"/>
        <v/>
      </c>
      <c r="C51" s="283" t="str">
        <f t="shared" ca="1" si="7"/>
        <v/>
      </c>
      <c r="D51" s="184" t="str">
        <f t="shared" ca="1" si="8"/>
        <v/>
      </c>
      <c r="E51" s="184"/>
      <c r="F51" s="185"/>
      <c r="G51" s="186" t="str">
        <f t="shared" ca="1" si="9"/>
        <v/>
      </c>
      <c r="H51" s="283" t="str">
        <f t="shared" ca="1" si="10"/>
        <v/>
      </c>
      <c r="I51" s="184" t="str">
        <f t="shared" ca="1" si="11"/>
        <v/>
      </c>
    </row>
    <row r="52" spans="2:9" x14ac:dyDescent="0.4">
      <c r="B52" s="187" t="str">
        <f t="shared" ca="1" si="6"/>
        <v/>
      </c>
      <c r="C52" s="283" t="str">
        <f t="shared" ca="1" si="7"/>
        <v/>
      </c>
      <c r="D52" s="184" t="str">
        <f t="shared" ca="1" si="8"/>
        <v/>
      </c>
      <c r="E52" s="184"/>
      <c r="F52" s="185"/>
      <c r="G52" s="186" t="str">
        <f t="shared" ca="1" si="9"/>
        <v/>
      </c>
      <c r="H52" s="283" t="str">
        <f t="shared" ca="1" si="10"/>
        <v/>
      </c>
      <c r="I52" s="184" t="str">
        <f t="shared" ca="1" si="11"/>
        <v/>
      </c>
    </row>
    <row r="53" spans="2:9" x14ac:dyDescent="0.4">
      <c r="B53" s="187" t="str">
        <f t="shared" ca="1" si="6"/>
        <v/>
      </c>
      <c r="C53" s="283" t="str">
        <f t="shared" ca="1" si="7"/>
        <v/>
      </c>
      <c r="D53" s="184" t="str">
        <f t="shared" ca="1" si="8"/>
        <v/>
      </c>
      <c r="E53" s="184"/>
      <c r="F53" s="185"/>
      <c r="G53" s="186" t="str">
        <f t="shared" ca="1" si="9"/>
        <v/>
      </c>
      <c r="H53" s="283" t="str">
        <f t="shared" ca="1" si="10"/>
        <v/>
      </c>
      <c r="I53" s="184" t="str">
        <f t="shared" ca="1" si="11"/>
        <v/>
      </c>
    </row>
    <row r="54" spans="2:9" x14ac:dyDescent="0.4">
      <c r="B54" s="187" t="str">
        <f t="shared" ca="1" si="6"/>
        <v/>
      </c>
      <c r="C54" s="283" t="str">
        <f t="shared" ca="1" si="7"/>
        <v/>
      </c>
      <c r="D54" s="184" t="str">
        <f t="shared" ca="1" si="8"/>
        <v/>
      </c>
      <c r="E54" s="184"/>
      <c r="F54" s="185"/>
      <c r="G54" s="186" t="str">
        <f t="shared" ca="1" si="9"/>
        <v/>
      </c>
      <c r="H54" s="283" t="str">
        <f t="shared" ca="1" si="10"/>
        <v/>
      </c>
      <c r="I54" s="184" t="str">
        <f t="shared" ca="1" si="11"/>
        <v/>
      </c>
    </row>
    <row r="55" spans="2:9" x14ac:dyDescent="0.4">
      <c r="B55" s="187" t="str">
        <f t="shared" ca="1" si="6"/>
        <v/>
      </c>
      <c r="C55" s="283" t="str">
        <f t="shared" ca="1" si="7"/>
        <v/>
      </c>
      <c r="D55" s="184" t="str">
        <f t="shared" ca="1" si="8"/>
        <v/>
      </c>
      <c r="E55" s="184"/>
      <c r="F55" s="185"/>
      <c r="G55" s="186" t="str">
        <f t="shared" ca="1" si="9"/>
        <v/>
      </c>
      <c r="H55" s="283" t="str">
        <f t="shared" ca="1" si="10"/>
        <v/>
      </c>
      <c r="I55" s="184" t="str">
        <f t="shared" ca="1" si="11"/>
        <v/>
      </c>
    </row>
    <row r="56" spans="2:9" x14ac:dyDescent="0.4">
      <c r="B56" s="187" t="str">
        <f t="shared" ca="1" si="6"/>
        <v/>
      </c>
      <c r="C56" s="283" t="str">
        <f t="shared" ca="1" si="7"/>
        <v/>
      </c>
      <c r="D56" s="184" t="str">
        <f t="shared" ca="1" si="8"/>
        <v/>
      </c>
      <c r="E56" s="184"/>
      <c r="F56" s="185"/>
      <c r="G56" s="186" t="str">
        <f t="shared" ca="1" si="9"/>
        <v/>
      </c>
      <c r="H56" s="283" t="str">
        <f t="shared" ca="1" si="10"/>
        <v/>
      </c>
      <c r="I56" s="184" t="str">
        <f t="shared" ca="1" si="11"/>
        <v/>
      </c>
    </row>
    <row r="57" spans="2:9" x14ac:dyDescent="0.4">
      <c r="B57" s="187" t="str">
        <f t="shared" ca="1" si="6"/>
        <v/>
      </c>
      <c r="C57" s="283" t="str">
        <f t="shared" ca="1" si="7"/>
        <v/>
      </c>
      <c r="D57" s="184" t="str">
        <f t="shared" ca="1" si="8"/>
        <v/>
      </c>
      <c r="E57" s="184"/>
      <c r="F57" s="185"/>
      <c r="G57" s="186" t="str">
        <f t="shared" ca="1" si="9"/>
        <v/>
      </c>
      <c r="H57" s="283" t="str">
        <f t="shared" ca="1" si="10"/>
        <v/>
      </c>
      <c r="I57" s="184" t="str">
        <f t="shared" ca="1" si="11"/>
        <v/>
      </c>
    </row>
    <row r="58" spans="2:9" x14ac:dyDescent="0.4">
      <c r="B58" s="187" t="str">
        <f t="shared" ca="1" si="6"/>
        <v/>
      </c>
      <c r="C58" s="283" t="str">
        <f t="shared" ca="1" si="7"/>
        <v/>
      </c>
      <c r="D58" s="184" t="str">
        <f t="shared" ca="1" si="8"/>
        <v/>
      </c>
      <c r="E58" s="184"/>
      <c r="F58" s="185"/>
      <c r="G58" s="186" t="str">
        <f t="shared" ca="1" si="9"/>
        <v/>
      </c>
      <c r="H58" s="283" t="str">
        <f t="shared" ca="1" si="10"/>
        <v/>
      </c>
      <c r="I58" s="184" t="str">
        <f t="shared" ca="1" si="11"/>
        <v/>
      </c>
    </row>
    <row r="59" spans="2:9" x14ac:dyDescent="0.4">
      <c r="B59" s="187" t="str">
        <f t="shared" ca="1" si="6"/>
        <v/>
      </c>
      <c r="C59" s="283" t="str">
        <f t="shared" ca="1" si="7"/>
        <v/>
      </c>
      <c r="D59" s="184" t="str">
        <f t="shared" ca="1" si="8"/>
        <v/>
      </c>
      <c r="E59" s="184"/>
      <c r="F59" s="185"/>
      <c r="G59" s="186" t="str">
        <f t="shared" ca="1" si="9"/>
        <v/>
      </c>
      <c r="H59" s="283" t="str">
        <f t="shared" ca="1" si="10"/>
        <v/>
      </c>
      <c r="I59" s="184" t="str">
        <f t="shared" ca="1" si="11"/>
        <v/>
      </c>
    </row>
    <row r="60" spans="2:9" x14ac:dyDescent="0.4">
      <c r="B60" s="187" t="str">
        <f t="shared" ca="1" si="6"/>
        <v/>
      </c>
      <c r="C60" s="283" t="str">
        <f t="shared" ca="1" si="7"/>
        <v/>
      </c>
      <c r="D60" s="184" t="str">
        <f t="shared" ca="1" si="8"/>
        <v/>
      </c>
      <c r="E60" s="184"/>
      <c r="F60" s="185"/>
      <c r="G60" s="186" t="str">
        <f t="shared" ca="1" si="9"/>
        <v/>
      </c>
      <c r="H60" s="283" t="str">
        <f t="shared" ca="1" si="10"/>
        <v/>
      </c>
      <c r="I60" s="184" t="str">
        <f t="shared" ca="1" si="11"/>
        <v/>
      </c>
    </row>
    <row r="61" spans="2:9" x14ac:dyDescent="0.4">
      <c r="F61" s="185"/>
      <c r="G61" s="186" t="str">
        <f t="shared" ca="1" si="9"/>
        <v/>
      </c>
      <c r="H61" s="283" t="str">
        <f t="shared" ca="1" si="10"/>
        <v/>
      </c>
      <c r="I61" s="184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40" priority="36">
      <formula>LEN(B7)&gt;2</formula>
    </cfRule>
  </conditionalFormatting>
  <conditionalFormatting sqref="F7:F61">
    <cfRule type="expression" dxfId="39" priority="21">
      <formula>LEN(B8)+LEN(C8)+LEN(G8)+LEN(H8)+LEN(B7)+LEN(C7)+LEN(G7)+LEN(H7)&gt;0</formula>
    </cfRule>
  </conditionalFormatting>
  <conditionalFormatting sqref="I7:I61">
    <cfRule type="expression" dxfId="38" priority="15">
      <formula>RIGHT(H7,2)="合計"</formula>
    </cfRule>
    <cfRule type="expression" dxfId="37" priority="16">
      <formula>LEN(G7)&lt;2</formula>
    </cfRule>
  </conditionalFormatting>
  <conditionalFormatting sqref="D7:D60">
    <cfRule type="expression" dxfId="36" priority="19">
      <formula>$C7="資產合計"</formula>
    </cfRule>
    <cfRule type="expression" dxfId="35" priority="20">
      <formula>LEN(B7)&lt;2</formula>
    </cfRule>
  </conditionalFormatting>
  <conditionalFormatting sqref="E7:E60 B7:C60">
    <cfRule type="expression" dxfId="34" priority="10">
      <formula>$C7="資產合計"</formula>
    </cfRule>
  </conditionalFormatting>
  <conditionalFormatting sqref="F7:F61">
    <cfRule type="expression" dxfId="33" priority="7">
      <formula>$C7="資產合計"</formula>
    </cfRule>
  </conditionalFormatting>
  <conditionalFormatting sqref="G7:G61">
    <cfRule type="expression" dxfId="32" priority="6">
      <formula>$C7="資產合計"</formula>
    </cfRule>
  </conditionalFormatting>
  <conditionalFormatting sqref="H7:H61">
    <cfRule type="expression" dxfId="31" priority="5">
      <formula>$C7="資產合計"</formula>
    </cfRule>
  </conditionalFormatting>
  <conditionalFormatting sqref="I7:I61">
    <cfRule type="expression" dxfId="30" priority="4">
      <formula>$C7="資產合計"</formula>
    </cfRule>
  </conditionalFormatting>
  <conditionalFormatting sqref="B7:B60">
    <cfRule type="expression" dxfId="29" priority="3">
      <formula>LEN(B8)+LEN(C8)+LEN(G8)+LEN(H8)+LEN(B7)+LEN(C7)+LEN(G7)+LEN(H7)&gt;0</formula>
    </cfRule>
  </conditionalFormatting>
  <conditionalFormatting sqref="I7:I60">
    <cfRule type="expression" dxfId="28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39" customFormat="1" ht="17" customHeight="1" x14ac:dyDescent="0.4">
      <c r="A1" s="255" t="str">
        <f ca="1">日記簿!E1</f>
        <v/>
      </c>
      <c r="B1" s="234"/>
      <c r="C1" s="242"/>
      <c r="D1" s="242"/>
      <c r="F1" s="234"/>
      <c r="G1" s="251"/>
      <c r="H1" s="251"/>
    </row>
    <row r="2" spans="1:8" ht="25" x14ac:dyDescent="0.4">
      <c r="A2" s="45" t="str">
        <f>公司名稱</f>
        <v>社團法人ＯＯ協會</v>
      </c>
      <c r="B2" s="133"/>
      <c r="C2" s="133"/>
      <c r="D2" s="134"/>
    </row>
    <row r="3" spans="1:8" ht="21.5" x14ac:dyDescent="0.4">
      <c r="A3" s="131" t="s">
        <v>208</v>
      </c>
      <c r="B3" s="135"/>
      <c r="C3" s="135"/>
      <c r="D3" s="136"/>
    </row>
    <row r="4" spans="1:8" ht="20.149999999999999" customHeight="1" thickBot="1" x14ac:dyDescent="0.45">
      <c r="A4" s="20"/>
      <c r="B4" s="414">
        <v>43466</v>
      </c>
      <c r="C4" s="413">
        <v>43708</v>
      </c>
      <c r="D4" s="21" t="str">
        <f>日記簿!L5</f>
        <v>幣別：新台幣</v>
      </c>
    </row>
    <row r="5" spans="1:8" ht="18.5" x14ac:dyDescent="0.55000000000000004">
      <c r="A5" s="196" t="s">
        <v>198</v>
      </c>
      <c r="B5" s="197" t="s">
        <v>197</v>
      </c>
      <c r="C5" s="191"/>
      <c r="D5" s="196" t="s">
        <v>74</v>
      </c>
      <c r="E5" s="196"/>
    </row>
    <row r="6" spans="1:8" x14ac:dyDescent="0.4">
      <c r="A6" s="328">
        <f t="shared" ref="A6:A37" ca="1" si="0">IF(ISNA(VLOOKUP(ROW()-5,益表,1,FALSE))=TRUE,"",IF(VLOOKUP(ROW()-5,益表,7,FALSE)="","",VLOOKUP(ROW()-5,益表,7,FALSE)))</f>
        <v>4000</v>
      </c>
      <c r="B6" s="439" t="str">
        <f t="shared" ref="B6:B37" ca="1" si="1">IF(ISNA(VLOOKUP(ROW()-5,益表,1,FALSE))=TRUE,"",VLOOKUP(ROW()-5,益表,9,FALSE))</f>
        <v>本會收入</v>
      </c>
      <c r="C6" s="439"/>
      <c r="D6" s="425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E6" s="266"/>
    </row>
    <row r="7" spans="1:8" x14ac:dyDescent="0.4">
      <c r="A7" s="328">
        <f t="shared" ca="1" si="0"/>
        <v>4100</v>
      </c>
      <c r="B7" s="439" t="str">
        <f t="shared" ca="1" si="1"/>
        <v>入會費</v>
      </c>
      <c r="C7" s="439"/>
      <c r="D7" s="425">
        <f t="shared" ca="1" si="2"/>
        <v>1500000</v>
      </c>
      <c r="E7" s="266"/>
    </row>
    <row r="8" spans="1:8" x14ac:dyDescent="0.4">
      <c r="A8" s="328" t="str">
        <f t="shared" ca="1" si="0"/>
        <v/>
      </c>
      <c r="B8" s="439" t="str">
        <f t="shared" ca="1" si="1"/>
        <v xml:space="preserve"> </v>
      </c>
      <c r="C8" s="439"/>
      <c r="D8" s="425" t="str">
        <f t="shared" ca="1" si="2"/>
        <v/>
      </c>
      <c r="E8" s="266"/>
    </row>
    <row r="9" spans="1:8" x14ac:dyDescent="0.4">
      <c r="A9" s="328">
        <f t="shared" ca="1" si="0"/>
        <v>5000</v>
      </c>
      <c r="B9" s="439" t="str">
        <f t="shared" ca="1" si="1"/>
        <v>本會支出</v>
      </c>
      <c r="C9" s="439"/>
      <c r="D9" s="425">
        <f t="shared" ca="1" si="2"/>
        <v>50000</v>
      </c>
      <c r="E9" s="266"/>
    </row>
    <row r="10" spans="1:8" x14ac:dyDescent="0.4">
      <c r="A10" s="328">
        <f t="shared" ca="1" si="0"/>
        <v>5200</v>
      </c>
      <c r="B10" s="439" t="str">
        <f t="shared" ca="1" si="1"/>
        <v>辦公費</v>
      </c>
      <c r="C10" s="439"/>
      <c r="D10" s="425">
        <f t="shared" ca="1" si="2"/>
        <v>50000</v>
      </c>
      <c r="E10" s="266"/>
    </row>
    <row r="11" spans="1:8" x14ac:dyDescent="0.4">
      <c r="A11" s="328">
        <f t="shared" ca="1" si="0"/>
        <v>5207</v>
      </c>
      <c r="B11" s="439" t="str">
        <f t="shared" ca="1" si="1"/>
        <v>租賦費</v>
      </c>
      <c r="C11" s="439"/>
      <c r="D11" s="425">
        <f t="shared" ca="1" si="2"/>
        <v>50000</v>
      </c>
      <c r="E11" s="266"/>
    </row>
    <row r="12" spans="1:8" x14ac:dyDescent="0.4">
      <c r="A12" s="328" t="str">
        <f t="shared" ca="1" si="0"/>
        <v/>
      </c>
      <c r="B12" s="439" t="str">
        <f t="shared" ca="1" si="1"/>
        <v xml:space="preserve"> </v>
      </c>
      <c r="C12" s="439"/>
      <c r="D12" s="425" t="str">
        <f t="shared" ca="1" si="2"/>
        <v/>
      </c>
      <c r="E12" s="266"/>
    </row>
    <row r="13" spans="1:8" x14ac:dyDescent="0.4">
      <c r="A13" s="328">
        <f t="shared" ca="1" si="0"/>
        <v>6000</v>
      </c>
      <c r="B13" s="439" t="str">
        <f t="shared" ca="1" si="1"/>
        <v>本期餘絀</v>
      </c>
      <c r="C13" s="439"/>
      <c r="D13" s="425">
        <f t="shared" ca="1" si="2"/>
        <v>1450000</v>
      </c>
      <c r="E13" s="266"/>
    </row>
    <row r="14" spans="1:8" x14ac:dyDescent="0.4">
      <c r="A14" s="328" t="str">
        <f t="shared" ca="1" si="0"/>
        <v/>
      </c>
      <c r="B14" s="439" t="str">
        <f t="shared" ca="1" si="1"/>
        <v/>
      </c>
      <c r="C14" s="439"/>
      <c r="D14" s="425" t="str">
        <f t="shared" ca="1" si="2"/>
        <v/>
      </c>
      <c r="E14" s="266"/>
    </row>
    <row r="15" spans="1:8" x14ac:dyDescent="0.4">
      <c r="A15" s="328" t="str">
        <f t="shared" ca="1" si="0"/>
        <v/>
      </c>
      <c r="B15" s="439" t="str">
        <f t="shared" ca="1" si="1"/>
        <v/>
      </c>
      <c r="C15" s="439"/>
      <c r="D15" s="425" t="str">
        <f t="shared" ca="1" si="2"/>
        <v/>
      </c>
      <c r="E15" s="266"/>
    </row>
    <row r="16" spans="1:8" x14ac:dyDescent="0.4">
      <c r="A16" s="328" t="str">
        <f t="shared" ca="1" si="0"/>
        <v/>
      </c>
      <c r="B16" s="439" t="str">
        <f t="shared" ca="1" si="1"/>
        <v/>
      </c>
      <c r="C16" s="439"/>
      <c r="D16" s="425" t="str">
        <f t="shared" ca="1" si="2"/>
        <v/>
      </c>
      <c r="E16" s="266"/>
    </row>
    <row r="17" spans="1:5" x14ac:dyDescent="0.4">
      <c r="A17" s="328" t="str">
        <f t="shared" ca="1" si="0"/>
        <v/>
      </c>
      <c r="B17" s="439" t="str">
        <f t="shared" ca="1" si="1"/>
        <v/>
      </c>
      <c r="C17" s="439"/>
      <c r="D17" s="425" t="str">
        <f t="shared" ca="1" si="2"/>
        <v/>
      </c>
      <c r="E17" s="266"/>
    </row>
    <row r="18" spans="1:5" x14ac:dyDescent="0.4">
      <c r="A18" s="328" t="str">
        <f t="shared" ca="1" si="0"/>
        <v/>
      </c>
      <c r="B18" s="439" t="str">
        <f t="shared" ca="1" si="1"/>
        <v/>
      </c>
      <c r="C18" s="439"/>
      <c r="D18" s="425" t="str">
        <f t="shared" ca="1" si="2"/>
        <v/>
      </c>
      <c r="E18" s="266"/>
    </row>
    <row r="19" spans="1:5" x14ac:dyDescent="0.4">
      <c r="A19" s="328" t="str">
        <f t="shared" ca="1" si="0"/>
        <v/>
      </c>
      <c r="B19" s="439" t="str">
        <f t="shared" ca="1" si="1"/>
        <v/>
      </c>
      <c r="C19" s="439"/>
      <c r="D19" s="425" t="str">
        <f t="shared" ca="1" si="2"/>
        <v/>
      </c>
      <c r="E19" s="266"/>
    </row>
    <row r="20" spans="1:5" x14ac:dyDescent="0.4">
      <c r="A20" s="328" t="str">
        <f t="shared" ca="1" si="0"/>
        <v/>
      </c>
      <c r="B20" s="439" t="str">
        <f t="shared" ca="1" si="1"/>
        <v/>
      </c>
      <c r="C20" s="439"/>
      <c r="D20" s="425" t="str">
        <f t="shared" ca="1" si="2"/>
        <v/>
      </c>
      <c r="E20" s="266"/>
    </row>
    <row r="21" spans="1:5" x14ac:dyDescent="0.4">
      <c r="A21" s="328" t="str">
        <f t="shared" ca="1" si="0"/>
        <v/>
      </c>
      <c r="B21" s="439" t="str">
        <f t="shared" ca="1" si="1"/>
        <v/>
      </c>
      <c r="C21" s="439"/>
      <c r="D21" s="425" t="str">
        <f t="shared" ca="1" si="2"/>
        <v/>
      </c>
      <c r="E21" s="266"/>
    </row>
    <row r="22" spans="1:5" x14ac:dyDescent="0.4">
      <c r="A22" s="328" t="str">
        <f t="shared" ca="1" si="0"/>
        <v/>
      </c>
      <c r="B22" s="439" t="str">
        <f t="shared" ca="1" si="1"/>
        <v/>
      </c>
      <c r="C22" s="439"/>
      <c r="D22" s="425" t="str">
        <f t="shared" ca="1" si="2"/>
        <v/>
      </c>
      <c r="E22" s="266"/>
    </row>
    <row r="23" spans="1:5" x14ac:dyDescent="0.4">
      <c r="A23" s="328" t="str">
        <f t="shared" ca="1" si="0"/>
        <v/>
      </c>
      <c r="B23" s="439" t="str">
        <f t="shared" ca="1" si="1"/>
        <v/>
      </c>
      <c r="C23" s="439"/>
      <c r="D23" s="425" t="str">
        <f t="shared" ca="1" si="2"/>
        <v/>
      </c>
      <c r="E23" s="266"/>
    </row>
    <row r="24" spans="1:5" x14ac:dyDescent="0.4">
      <c r="A24" s="328" t="str">
        <f t="shared" ca="1" si="0"/>
        <v/>
      </c>
      <c r="B24" s="439" t="str">
        <f t="shared" ca="1" si="1"/>
        <v/>
      </c>
      <c r="C24" s="439"/>
      <c r="D24" s="425" t="str">
        <f t="shared" ca="1" si="2"/>
        <v/>
      </c>
      <c r="E24" s="266"/>
    </row>
    <row r="25" spans="1:5" x14ac:dyDescent="0.4">
      <c r="A25" s="328" t="str">
        <f t="shared" ca="1" si="0"/>
        <v/>
      </c>
      <c r="B25" s="439" t="str">
        <f t="shared" ca="1" si="1"/>
        <v/>
      </c>
      <c r="C25" s="439"/>
      <c r="D25" s="425" t="str">
        <f t="shared" ca="1" si="2"/>
        <v/>
      </c>
      <c r="E25" s="266"/>
    </row>
    <row r="26" spans="1:5" x14ac:dyDescent="0.4">
      <c r="A26" s="328" t="str">
        <f t="shared" ca="1" si="0"/>
        <v/>
      </c>
      <c r="B26" s="439" t="str">
        <f t="shared" ca="1" si="1"/>
        <v/>
      </c>
      <c r="C26" s="439"/>
      <c r="D26" s="425" t="str">
        <f t="shared" ca="1" si="2"/>
        <v/>
      </c>
      <c r="E26" s="266"/>
    </row>
    <row r="27" spans="1:5" x14ac:dyDescent="0.4">
      <c r="A27" s="328" t="str">
        <f t="shared" ca="1" si="0"/>
        <v/>
      </c>
      <c r="B27" s="439" t="str">
        <f t="shared" ca="1" si="1"/>
        <v/>
      </c>
      <c r="C27" s="439"/>
      <c r="D27" s="425" t="str">
        <f t="shared" ca="1" si="2"/>
        <v/>
      </c>
      <c r="E27" s="266"/>
    </row>
    <row r="28" spans="1:5" x14ac:dyDescent="0.4">
      <c r="A28" s="328" t="str">
        <f t="shared" ca="1" si="0"/>
        <v/>
      </c>
      <c r="B28" s="439" t="str">
        <f t="shared" ca="1" si="1"/>
        <v/>
      </c>
      <c r="C28" s="439"/>
      <c r="D28" s="425" t="str">
        <f t="shared" ca="1" si="2"/>
        <v/>
      </c>
      <c r="E28" s="266"/>
    </row>
    <row r="29" spans="1:5" x14ac:dyDescent="0.4">
      <c r="A29" s="328" t="str">
        <f t="shared" ca="1" si="0"/>
        <v/>
      </c>
      <c r="B29" s="439" t="str">
        <f t="shared" ca="1" si="1"/>
        <v/>
      </c>
      <c r="C29" s="439"/>
      <c r="D29" s="425" t="str">
        <f t="shared" ca="1" si="2"/>
        <v/>
      </c>
      <c r="E29" s="266"/>
    </row>
    <row r="30" spans="1:5" x14ac:dyDescent="0.4">
      <c r="A30" s="328" t="str">
        <f t="shared" ca="1" si="0"/>
        <v/>
      </c>
      <c r="B30" s="439" t="str">
        <f t="shared" ca="1" si="1"/>
        <v/>
      </c>
      <c r="C30" s="439"/>
      <c r="D30" s="425" t="str">
        <f t="shared" ca="1" si="2"/>
        <v/>
      </c>
      <c r="E30" s="266"/>
    </row>
    <row r="31" spans="1:5" x14ac:dyDescent="0.4">
      <c r="A31" s="328" t="str">
        <f t="shared" ca="1" si="0"/>
        <v/>
      </c>
      <c r="B31" s="439" t="str">
        <f t="shared" ca="1" si="1"/>
        <v/>
      </c>
      <c r="C31" s="439"/>
      <c r="D31" s="425" t="str">
        <f t="shared" ca="1" si="2"/>
        <v/>
      </c>
      <c r="E31" s="266"/>
    </row>
    <row r="32" spans="1:5" x14ac:dyDescent="0.4">
      <c r="A32" s="328" t="str">
        <f t="shared" ca="1" si="0"/>
        <v/>
      </c>
      <c r="B32" s="439" t="str">
        <f t="shared" ca="1" si="1"/>
        <v/>
      </c>
      <c r="C32" s="439"/>
      <c r="D32" s="425" t="str">
        <f t="shared" ca="1" si="2"/>
        <v/>
      </c>
      <c r="E32" s="266"/>
    </row>
    <row r="33" spans="1:5" x14ac:dyDescent="0.4">
      <c r="A33" s="328" t="str">
        <f t="shared" ca="1" si="0"/>
        <v/>
      </c>
      <c r="B33" s="439" t="str">
        <f t="shared" ca="1" si="1"/>
        <v/>
      </c>
      <c r="C33" s="439"/>
      <c r="D33" s="425" t="str">
        <f t="shared" ca="1" si="2"/>
        <v/>
      </c>
      <c r="E33" s="266"/>
    </row>
    <row r="34" spans="1:5" x14ac:dyDescent="0.4">
      <c r="A34" s="328" t="str">
        <f t="shared" ca="1" si="0"/>
        <v/>
      </c>
      <c r="B34" s="439" t="str">
        <f t="shared" ca="1" si="1"/>
        <v/>
      </c>
      <c r="C34" s="439"/>
      <c r="D34" s="425" t="str">
        <f t="shared" ca="1" si="2"/>
        <v/>
      </c>
      <c r="E34" s="266"/>
    </row>
    <row r="35" spans="1:5" x14ac:dyDescent="0.4">
      <c r="A35" s="328" t="str">
        <f t="shared" ca="1" si="0"/>
        <v/>
      </c>
      <c r="B35" s="439" t="str">
        <f t="shared" ca="1" si="1"/>
        <v/>
      </c>
      <c r="C35" s="439"/>
      <c r="D35" s="425" t="str">
        <f t="shared" ca="1" si="2"/>
        <v/>
      </c>
      <c r="E35" s="266"/>
    </row>
    <row r="36" spans="1:5" x14ac:dyDescent="0.4">
      <c r="A36" s="328" t="str">
        <f t="shared" ca="1" si="0"/>
        <v/>
      </c>
      <c r="B36" s="439" t="str">
        <f t="shared" ca="1" si="1"/>
        <v/>
      </c>
      <c r="C36" s="439"/>
      <c r="D36" s="425" t="str">
        <f t="shared" ca="1" si="2"/>
        <v/>
      </c>
      <c r="E36" s="266"/>
    </row>
    <row r="37" spans="1:5" x14ac:dyDescent="0.4">
      <c r="A37" s="328" t="str">
        <f t="shared" ca="1" si="0"/>
        <v/>
      </c>
      <c r="B37" s="439" t="str">
        <f t="shared" ca="1" si="1"/>
        <v/>
      </c>
      <c r="C37" s="439"/>
      <c r="D37" s="425" t="str">
        <f t="shared" ca="1" si="2"/>
        <v/>
      </c>
      <c r="E37" s="266"/>
    </row>
    <row r="38" spans="1:5" x14ac:dyDescent="0.4">
      <c r="A38" s="328" t="str">
        <f t="shared" ref="A38:A69" ca="1" si="3">IF(ISNA(VLOOKUP(ROW()-5,益表,1,FALSE))=TRUE,"",IF(VLOOKUP(ROW()-5,益表,7,FALSE)="","",VLOOKUP(ROW()-5,益表,7,FALSE)))</f>
        <v/>
      </c>
      <c r="B38" s="439" t="str">
        <f t="shared" ref="B38:B69" ca="1" si="4">IF(ISNA(VLOOKUP(ROW()-5,益表,1,FALSE))=TRUE,"",VLOOKUP(ROW()-5,益表,9,FALSE))</f>
        <v/>
      </c>
      <c r="C38" s="439"/>
      <c r="D38" s="425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66"/>
    </row>
    <row r="39" spans="1:5" x14ac:dyDescent="0.4">
      <c r="A39" s="328" t="str">
        <f t="shared" ca="1" si="3"/>
        <v/>
      </c>
      <c r="B39" s="439" t="str">
        <f t="shared" ca="1" si="4"/>
        <v/>
      </c>
      <c r="C39" s="439"/>
      <c r="D39" s="425" t="str">
        <f t="shared" ca="1" si="5"/>
        <v/>
      </c>
      <c r="E39" s="266"/>
    </row>
    <row r="40" spans="1:5" x14ac:dyDescent="0.4">
      <c r="A40" s="328" t="str">
        <f t="shared" ca="1" si="3"/>
        <v/>
      </c>
      <c r="B40" s="439" t="str">
        <f t="shared" ca="1" si="4"/>
        <v/>
      </c>
      <c r="C40" s="439"/>
      <c r="D40" s="425" t="str">
        <f t="shared" ca="1" si="5"/>
        <v/>
      </c>
      <c r="E40" s="266"/>
    </row>
    <row r="41" spans="1:5" x14ac:dyDescent="0.4">
      <c r="A41" s="328" t="str">
        <f t="shared" ca="1" si="3"/>
        <v/>
      </c>
      <c r="B41" s="439" t="str">
        <f t="shared" ca="1" si="4"/>
        <v/>
      </c>
      <c r="C41" s="439"/>
      <c r="D41" s="425" t="str">
        <f t="shared" ca="1" si="5"/>
        <v/>
      </c>
      <c r="E41" s="266"/>
    </row>
    <row r="42" spans="1:5" x14ac:dyDescent="0.4">
      <c r="A42" s="328" t="str">
        <f t="shared" ca="1" si="3"/>
        <v/>
      </c>
      <c r="B42" s="439" t="str">
        <f t="shared" ca="1" si="4"/>
        <v/>
      </c>
      <c r="C42" s="439"/>
      <c r="D42" s="425" t="str">
        <f t="shared" ca="1" si="5"/>
        <v/>
      </c>
      <c r="E42" s="266"/>
    </row>
    <row r="43" spans="1:5" x14ac:dyDescent="0.4">
      <c r="A43" s="328" t="str">
        <f t="shared" ca="1" si="3"/>
        <v/>
      </c>
      <c r="B43" s="439" t="str">
        <f t="shared" ca="1" si="4"/>
        <v/>
      </c>
      <c r="C43" s="439"/>
      <c r="D43" s="425" t="str">
        <f t="shared" ca="1" si="5"/>
        <v/>
      </c>
      <c r="E43" s="266"/>
    </row>
    <row r="44" spans="1:5" x14ac:dyDescent="0.4">
      <c r="A44" s="328" t="str">
        <f t="shared" ca="1" si="3"/>
        <v/>
      </c>
      <c r="B44" s="439" t="str">
        <f t="shared" ca="1" si="4"/>
        <v/>
      </c>
      <c r="C44" s="439"/>
      <c r="D44" s="425" t="str">
        <f t="shared" ca="1" si="5"/>
        <v/>
      </c>
      <c r="E44" s="266"/>
    </row>
    <row r="45" spans="1:5" x14ac:dyDescent="0.4">
      <c r="A45" s="328" t="str">
        <f t="shared" ca="1" si="3"/>
        <v/>
      </c>
      <c r="B45" s="439" t="str">
        <f t="shared" ca="1" si="4"/>
        <v/>
      </c>
      <c r="C45" s="439"/>
      <c r="D45" s="425" t="str">
        <f t="shared" ca="1" si="5"/>
        <v/>
      </c>
      <c r="E45" s="266"/>
    </row>
    <row r="46" spans="1:5" x14ac:dyDescent="0.4">
      <c r="A46" s="328" t="str">
        <f t="shared" ca="1" si="3"/>
        <v/>
      </c>
      <c r="B46" s="439" t="str">
        <f t="shared" ca="1" si="4"/>
        <v/>
      </c>
      <c r="C46" s="439"/>
      <c r="D46" s="425" t="str">
        <f t="shared" ca="1" si="5"/>
        <v/>
      </c>
      <c r="E46" s="266"/>
    </row>
    <row r="47" spans="1:5" x14ac:dyDescent="0.4">
      <c r="A47" s="328" t="str">
        <f t="shared" ca="1" si="3"/>
        <v/>
      </c>
      <c r="B47" s="439" t="str">
        <f t="shared" ca="1" si="4"/>
        <v/>
      </c>
      <c r="C47" s="439"/>
      <c r="D47" s="425" t="str">
        <f t="shared" ca="1" si="5"/>
        <v/>
      </c>
      <c r="E47" s="266"/>
    </row>
    <row r="48" spans="1:5" x14ac:dyDescent="0.4">
      <c r="A48" s="328" t="str">
        <f t="shared" ca="1" si="3"/>
        <v/>
      </c>
      <c r="B48" s="439" t="str">
        <f t="shared" ca="1" si="4"/>
        <v/>
      </c>
      <c r="C48" s="439"/>
      <c r="D48" s="425" t="str">
        <f t="shared" ca="1" si="5"/>
        <v/>
      </c>
      <c r="E48" s="266"/>
    </row>
    <row r="49" spans="1:5" x14ac:dyDescent="0.4">
      <c r="A49" s="328" t="str">
        <f t="shared" ca="1" si="3"/>
        <v/>
      </c>
      <c r="B49" s="439" t="str">
        <f t="shared" ca="1" si="4"/>
        <v/>
      </c>
      <c r="C49" s="439"/>
      <c r="D49" s="425" t="str">
        <f t="shared" ca="1" si="5"/>
        <v/>
      </c>
      <c r="E49" s="266"/>
    </row>
    <row r="50" spans="1:5" x14ac:dyDescent="0.4">
      <c r="A50" s="328" t="str">
        <f t="shared" ca="1" si="3"/>
        <v/>
      </c>
      <c r="B50" s="439" t="str">
        <f t="shared" ca="1" si="4"/>
        <v/>
      </c>
      <c r="C50" s="439"/>
      <c r="D50" s="425" t="str">
        <f t="shared" ca="1" si="5"/>
        <v/>
      </c>
      <c r="E50" s="266"/>
    </row>
    <row r="51" spans="1:5" x14ac:dyDescent="0.4">
      <c r="A51" s="328" t="str">
        <f t="shared" ca="1" si="3"/>
        <v/>
      </c>
      <c r="B51" s="439" t="str">
        <f t="shared" ca="1" si="4"/>
        <v/>
      </c>
      <c r="C51" s="439"/>
      <c r="D51" s="425" t="str">
        <f t="shared" ca="1" si="5"/>
        <v/>
      </c>
      <c r="E51" s="266"/>
    </row>
    <row r="52" spans="1:5" x14ac:dyDescent="0.4">
      <c r="A52" s="328" t="str">
        <f t="shared" ca="1" si="3"/>
        <v/>
      </c>
      <c r="B52" s="439" t="str">
        <f t="shared" ca="1" si="4"/>
        <v/>
      </c>
      <c r="C52" s="439"/>
      <c r="D52" s="425" t="str">
        <f t="shared" ca="1" si="5"/>
        <v/>
      </c>
      <c r="E52" s="266"/>
    </row>
    <row r="53" spans="1:5" x14ac:dyDescent="0.4">
      <c r="A53" s="328" t="str">
        <f t="shared" ca="1" si="3"/>
        <v/>
      </c>
      <c r="B53" s="439" t="str">
        <f t="shared" ca="1" si="4"/>
        <v/>
      </c>
      <c r="C53" s="439"/>
      <c r="D53" s="425" t="str">
        <f t="shared" ca="1" si="5"/>
        <v/>
      </c>
      <c r="E53" s="266"/>
    </row>
    <row r="54" spans="1:5" x14ac:dyDescent="0.4">
      <c r="A54" s="328" t="str">
        <f t="shared" ca="1" si="3"/>
        <v/>
      </c>
      <c r="B54" s="439" t="str">
        <f t="shared" ca="1" si="4"/>
        <v/>
      </c>
      <c r="C54" s="439"/>
      <c r="D54" s="425" t="str">
        <f t="shared" ca="1" si="5"/>
        <v/>
      </c>
      <c r="E54" s="266"/>
    </row>
    <row r="55" spans="1:5" x14ac:dyDescent="0.4">
      <c r="A55" s="328" t="str">
        <f t="shared" ca="1" si="3"/>
        <v/>
      </c>
      <c r="B55" s="439" t="str">
        <f t="shared" ca="1" si="4"/>
        <v/>
      </c>
      <c r="C55" s="439"/>
      <c r="D55" s="425" t="str">
        <f t="shared" ca="1" si="5"/>
        <v/>
      </c>
      <c r="E55" s="266"/>
    </row>
    <row r="56" spans="1:5" x14ac:dyDescent="0.4">
      <c r="A56" s="328" t="str">
        <f t="shared" ca="1" si="3"/>
        <v/>
      </c>
      <c r="B56" s="439" t="str">
        <f t="shared" ca="1" si="4"/>
        <v/>
      </c>
      <c r="C56" s="439"/>
      <c r="D56" s="425" t="str">
        <f t="shared" ca="1" si="5"/>
        <v/>
      </c>
      <c r="E56" s="266"/>
    </row>
    <row r="57" spans="1:5" x14ac:dyDescent="0.4">
      <c r="A57" s="328" t="str">
        <f t="shared" ca="1" si="3"/>
        <v/>
      </c>
      <c r="B57" s="439" t="str">
        <f t="shared" ca="1" si="4"/>
        <v/>
      </c>
      <c r="C57" s="439"/>
      <c r="D57" s="425" t="str">
        <f t="shared" ca="1" si="5"/>
        <v/>
      </c>
      <c r="E57" s="266"/>
    </row>
    <row r="58" spans="1:5" x14ac:dyDescent="0.4">
      <c r="A58" s="328" t="str">
        <f t="shared" ca="1" si="3"/>
        <v/>
      </c>
      <c r="B58" s="439" t="str">
        <f t="shared" ca="1" si="4"/>
        <v/>
      </c>
      <c r="C58" s="439"/>
      <c r="D58" s="425" t="str">
        <f t="shared" ca="1" si="5"/>
        <v/>
      </c>
      <c r="E58" s="266"/>
    </row>
    <row r="59" spans="1:5" x14ac:dyDescent="0.4">
      <c r="A59" s="328" t="str">
        <f t="shared" ca="1" si="3"/>
        <v/>
      </c>
      <c r="B59" s="439" t="str">
        <f t="shared" ca="1" si="4"/>
        <v/>
      </c>
      <c r="C59" s="439"/>
      <c r="D59" s="425" t="str">
        <f t="shared" ca="1" si="5"/>
        <v/>
      </c>
      <c r="E59" s="266"/>
    </row>
    <row r="60" spans="1:5" x14ac:dyDescent="0.4">
      <c r="A60" s="328" t="str">
        <f t="shared" ca="1" si="3"/>
        <v/>
      </c>
      <c r="B60" s="439" t="str">
        <f t="shared" ca="1" si="4"/>
        <v/>
      </c>
      <c r="C60" s="439"/>
      <c r="D60" s="425" t="str">
        <f t="shared" ca="1" si="5"/>
        <v/>
      </c>
      <c r="E60" s="266"/>
    </row>
    <row r="61" spans="1:5" x14ac:dyDescent="0.4">
      <c r="A61" s="328" t="str">
        <f t="shared" ca="1" si="3"/>
        <v/>
      </c>
      <c r="B61" s="439" t="str">
        <f t="shared" ca="1" si="4"/>
        <v/>
      </c>
      <c r="C61" s="439"/>
      <c r="D61" s="425" t="str">
        <f t="shared" ca="1" si="5"/>
        <v/>
      </c>
      <c r="E61" s="266"/>
    </row>
    <row r="62" spans="1:5" x14ac:dyDescent="0.4">
      <c r="A62" s="328" t="str">
        <f t="shared" ca="1" si="3"/>
        <v/>
      </c>
      <c r="B62" s="439" t="str">
        <f t="shared" ca="1" si="4"/>
        <v/>
      </c>
      <c r="C62" s="439"/>
      <c r="D62" s="425" t="str">
        <f t="shared" ca="1" si="5"/>
        <v/>
      </c>
      <c r="E62" s="266"/>
    </row>
    <row r="63" spans="1:5" x14ac:dyDescent="0.4">
      <c r="A63" s="328" t="str">
        <f t="shared" ca="1" si="3"/>
        <v/>
      </c>
      <c r="B63" s="439" t="str">
        <f t="shared" ca="1" si="4"/>
        <v/>
      </c>
      <c r="C63" s="439"/>
      <c r="D63" s="425" t="str">
        <f t="shared" ca="1" si="5"/>
        <v/>
      </c>
      <c r="E63" s="266"/>
    </row>
    <row r="64" spans="1:5" x14ac:dyDescent="0.4">
      <c r="A64" s="328" t="str">
        <f t="shared" ca="1" si="3"/>
        <v/>
      </c>
      <c r="B64" s="439" t="str">
        <f t="shared" ca="1" si="4"/>
        <v/>
      </c>
      <c r="C64" s="439"/>
      <c r="D64" s="425" t="str">
        <f t="shared" ca="1" si="5"/>
        <v/>
      </c>
      <c r="E64" s="266"/>
    </row>
    <row r="65" spans="1:5" x14ac:dyDescent="0.4">
      <c r="A65" s="328" t="str">
        <f t="shared" ca="1" si="3"/>
        <v/>
      </c>
      <c r="B65" s="439" t="str">
        <f t="shared" ca="1" si="4"/>
        <v/>
      </c>
      <c r="C65" s="439"/>
      <c r="D65" s="425" t="str">
        <f t="shared" ca="1" si="5"/>
        <v/>
      </c>
      <c r="E65" s="266"/>
    </row>
    <row r="66" spans="1:5" x14ac:dyDescent="0.4">
      <c r="A66" s="328" t="str">
        <f t="shared" ca="1" si="3"/>
        <v/>
      </c>
      <c r="B66" s="439" t="str">
        <f t="shared" ca="1" si="4"/>
        <v/>
      </c>
      <c r="C66" s="439"/>
      <c r="D66" s="425" t="str">
        <f t="shared" ca="1" si="5"/>
        <v/>
      </c>
      <c r="E66" s="266"/>
    </row>
    <row r="67" spans="1:5" x14ac:dyDescent="0.4">
      <c r="A67" s="328" t="str">
        <f t="shared" ca="1" si="3"/>
        <v/>
      </c>
      <c r="B67" s="439" t="str">
        <f t="shared" ca="1" si="4"/>
        <v/>
      </c>
      <c r="C67" s="439"/>
      <c r="D67" s="425" t="str">
        <f t="shared" ca="1" si="5"/>
        <v/>
      </c>
      <c r="E67" s="266"/>
    </row>
    <row r="68" spans="1:5" x14ac:dyDescent="0.4">
      <c r="A68" s="328" t="str">
        <f t="shared" ca="1" si="3"/>
        <v/>
      </c>
      <c r="B68" s="439" t="str">
        <f t="shared" ca="1" si="4"/>
        <v/>
      </c>
      <c r="C68" s="439"/>
      <c r="D68" s="425" t="str">
        <f t="shared" ca="1" si="5"/>
        <v/>
      </c>
      <c r="E68" s="266"/>
    </row>
    <row r="69" spans="1:5" x14ac:dyDescent="0.4">
      <c r="A69" s="328" t="str">
        <f t="shared" ca="1" si="3"/>
        <v/>
      </c>
      <c r="B69" s="439" t="str">
        <f t="shared" ca="1" si="4"/>
        <v/>
      </c>
      <c r="C69" s="439"/>
      <c r="D69" s="425" t="str">
        <f t="shared" ca="1" si="5"/>
        <v/>
      </c>
      <c r="E69" s="266"/>
    </row>
    <row r="70" spans="1:5" x14ac:dyDescent="0.4">
      <c r="A70" s="328" t="str">
        <f t="shared" ref="A70:A100" ca="1" si="6">IF(ISNA(VLOOKUP(ROW()-5,益表,1,FALSE))=TRUE,"",IF(VLOOKUP(ROW()-5,益表,7,FALSE)="","",VLOOKUP(ROW()-5,益表,7,FALSE)))</f>
        <v/>
      </c>
      <c r="B70" s="439" t="str">
        <f t="shared" ref="B70:B100" ca="1" si="7">IF(ISNA(VLOOKUP(ROW()-5,益表,1,FALSE))=TRUE,"",VLOOKUP(ROW()-5,益表,9,FALSE))</f>
        <v/>
      </c>
      <c r="C70" s="439"/>
      <c r="D70" s="425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66"/>
    </row>
    <row r="71" spans="1:5" x14ac:dyDescent="0.4">
      <c r="A71" s="328" t="str">
        <f t="shared" ca="1" si="6"/>
        <v/>
      </c>
      <c r="B71" s="439" t="str">
        <f t="shared" ca="1" si="7"/>
        <v/>
      </c>
      <c r="C71" s="439"/>
      <c r="D71" s="425" t="str">
        <f t="shared" ca="1" si="8"/>
        <v/>
      </c>
      <c r="E71" s="266"/>
    </row>
    <row r="72" spans="1:5" x14ac:dyDescent="0.4">
      <c r="A72" s="328" t="str">
        <f t="shared" ca="1" si="6"/>
        <v/>
      </c>
      <c r="B72" s="439" t="str">
        <f t="shared" ca="1" si="7"/>
        <v/>
      </c>
      <c r="C72" s="439"/>
      <c r="D72" s="425" t="str">
        <f t="shared" ca="1" si="8"/>
        <v/>
      </c>
      <c r="E72" s="266"/>
    </row>
    <row r="73" spans="1:5" x14ac:dyDescent="0.4">
      <c r="A73" s="328" t="str">
        <f t="shared" ca="1" si="6"/>
        <v/>
      </c>
      <c r="B73" s="439" t="str">
        <f t="shared" ca="1" si="7"/>
        <v/>
      </c>
      <c r="C73" s="439"/>
      <c r="D73" s="425" t="str">
        <f t="shared" ca="1" si="8"/>
        <v/>
      </c>
      <c r="E73" s="266"/>
    </row>
    <row r="74" spans="1:5" x14ac:dyDescent="0.4">
      <c r="A74" s="328" t="str">
        <f t="shared" ca="1" si="6"/>
        <v/>
      </c>
      <c r="B74" s="439" t="str">
        <f t="shared" ca="1" si="7"/>
        <v/>
      </c>
      <c r="C74" s="439"/>
      <c r="D74" s="425" t="str">
        <f t="shared" ca="1" si="8"/>
        <v/>
      </c>
      <c r="E74" s="266"/>
    </row>
    <row r="75" spans="1:5" x14ac:dyDescent="0.4">
      <c r="A75" s="328" t="str">
        <f t="shared" ca="1" si="6"/>
        <v/>
      </c>
      <c r="B75" s="439" t="str">
        <f t="shared" ca="1" si="7"/>
        <v/>
      </c>
      <c r="C75" s="439"/>
      <c r="D75" s="425" t="str">
        <f t="shared" ca="1" si="8"/>
        <v/>
      </c>
      <c r="E75" s="266"/>
    </row>
    <row r="76" spans="1:5" x14ac:dyDescent="0.4">
      <c r="A76" s="328" t="str">
        <f t="shared" ca="1" si="6"/>
        <v/>
      </c>
      <c r="B76" s="439" t="str">
        <f t="shared" ca="1" si="7"/>
        <v/>
      </c>
      <c r="C76" s="439"/>
      <c r="D76" s="425" t="str">
        <f t="shared" ca="1" si="8"/>
        <v/>
      </c>
      <c r="E76" s="266"/>
    </row>
    <row r="77" spans="1:5" x14ac:dyDescent="0.4">
      <c r="A77" s="328" t="str">
        <f t="shared" ca="1" si="6"/>
        <v/>
      </c>
      <c r="B77" s="439" t="str">
        <f t="shared" ca="1" si="7"/>
        <v/>
      </c>
      <c r="C77" s="439"/>
      <c r="D77" s="425" t="str">
        <f t="shared" ca="1" si="8"/>
        <v/>
      </c>
      <c r="E77" s="266"/>
    </row>
    <row r="78" spans="1:5" x14ac:dyDescent="0.4">
      <c r="A78" s="328" t="str">
        <f t="shared" ca="1" si="6"/>
        <v/>
      </c>
      <c r="B78" s="439" t="str">
        <f t="shared" ca="1" si="7"/>
        <v/>
      </c>
      <c r="C78" s="439"/>
      <c r="D78" s="425" t="str">
        <f t="shared" ca="1" si="8"/>
        <v/>
      </c>
      <c r="E78" s="266"/>
    </row>
    <row r="79" spans="1:5" x14ac:dyDescent="0.4">
      <c r="A79" s="328" t="str">
        <f t="shared" ca="1" si="6"/>
        <v/>
      </c>
      <c r="B79" s="439" t="str">
        <f t="shared" ca="1" si="7"/>
        <v/>
      </c>
      <c r="C79" s="439"/>
      <c r="D79" s="425" t="str">
        <f t="shared" ca="1" si="8"/>
        <v/>
      </c>
      <c r="E79" s="266"/>
    </row>
    <row r="80" spans="1:5" x14ac:dyDescent="0.4">
      <c r="A80" s="328" t="str">
        <f t="shared" ca="1" si="6"/>
        <v/>
      </c>
      <c r="B80" s="439" t="str">
        <f t="shared" ca="1" si="7"/>
        <v/>
      </c>
      <c r="C80" s="439"/>
      <c r="D80" s="425" t="str">
        <f t="shared" ca="1" si="8"/>
        <v/>
      </c>
      <c r="E80" s="266"/>
    </row>
    <row r="81" spans="1:5" x14ac:dyDescent="0.4">
      <c r="A81" s="328" t="str">
        <f t="shared" ca="1" si="6"/>
        <v/>
      </c>
      <c r="B81" s="439" t="str">
        <f t="shared" ca="1" si="7"/>
        <v/>
      </c>
      <c r="C81" s="439"/>
      <c r="D81" s="425" t="str">
        <f t="shared" ca="1" si="8"/>
        <v/>
      </c>
      <c r="E81" s="266"/>
    </row>
    <row r="82" spans="1:5" x14ac:dyDescent="0.4">
      <c r="A82" s="328" t="str">
        <f t="shared" ca="1" si="6"/>
        <v/>
      </c>
      <c r="B82" s="439" t="str">
        <f t="shared" ca="1" si="7"/>
        <v/>
      </c>
      <c r="C82" s="439"/>
      <c r="D82" s="425" t="str">
        <f t="shared" ca="1" si="8"/>
        <v/>
      </c>
      <c r="E82" s="266"/>
    </row>
    <row r="83" spans="1:5" x14ac:dyDescent="0.4">
      <c r="A83" s="328" t="str">
        <f t="shared" ca="1" si="6"/>
        <v/>
      </c>
      <c r="B83" s="439" t="str">
        <f t="shared" ca="1" si="7"/>
        <v/>
      </c>
      <c r="C83" s="439"/>
      <c r="D83" s="425" t="str">
        <f t="shared" ca="1" si="8"/>
        <v/>
      </c>
      <c r="E83" s="266"/>
    </row>
    <row r="84" spans="1:5" x14ac:dyDescent="0.4">
      <c r="A84" s="328" t="str">
        <f t="shared" ca="1" si="6"/>
        <v/>
      </c>
      <c r="B84" s="439" t="str">
        <f t="shared" ca="1" si="7"/>
        <v/>
      </c>
      <c r="C84" s="439"/>
      <c r="D84" s="425" t="str">
        <f t="shared" ca="1" si="8"/>
        <v/>
      </c>
      <c r="E84" s="266"/>
    </row>
    <row r="85" spans="1:5" x14ac:dyDescent="0.4">
      <c r="A85" s="328" t="str">
        <f t="shared" ca="1" si="6"/>
        <v/>
      </c>
      <c r="B85" s="439" t="str">
        <f t="shared" ca="1" si="7"/>
        <v/>
      </c>
      <c r="C85" s="439"/>
      <c r="D85" s="425" t="str">
        <f t="shared" ca="1" si="8"/>
        <v/>
      </c>
      <c r="E85" s="266"/>
    </row>
    <row r="86" spans="1:5" x14ac:dyDescent="0.4">
      <c r="A86" s="328" t="str">
        <f t="shared" ca="1" si="6"/>
        <v/>
      </c>
      <c r="B86" s="439" t="str">
        <f t="shared" ca="1" si="7"/>
        <v/>
      </c>
      <c r="C86" s="439"/>
      <c r="D86" s="425" t="str">
        <f t="shared" ca="1" si="8"/>
        <v/>
      </c>
      <c r="E86" s="266"/>
    </row>
    <row r="87" spans="1:5" x14ac:dyDescent="0.4">
      <c r="A87" s="328" t="str">
        <f t="shared" ca="1" si="6"/>
        <v/>
      </c>
      <c r="B87" s="439" t="str">
        <f t="shared" ca="1" si="7"/>
        <v/>
      </c>
      <c r="C87" s="439"/>
      <c r="D87" s="425" t="str">
        <f t="shared" ca="1" si="8"/>
        <v/>
      </c>
      <c r="E87" s="266"/>
    </row>
    <row r="88" spans="1:5" x14ac:dyDescent="0.4">
      <c r="A88" s="328" t="str">
        <f t="shared" ca="1" si="6"/>
        <v/>
      </c>
      <c r="B88" s="439" t="str">
        <f t="shared" ca="1" si="7"/>
        <v/>
      </c>
      <c r="C88" s="439"/>
      <c r="D88" s="425" t="str">
        <f t="shared" ca="1" si="8"/>
        <v/>
      </c>
      <c r="E88" s="266"/>
    </row>
    <row r="89" spans="1:5" x14ac:dyDescent="0.4">
      <c r="A89" s="328" t="str">
        <f t="shared" ca="1" si="6"/>
        <v/>
      </c>
      <c r="B89" s="439" t="str">
        <f t="shared" ca="1" si="7"/>
        <v/>
      </c>
      <c r="C89" s="439"/>
      <c r="D89" s="425" t="str">
        <f t="shared" ca="1" si="8"/>
        <v/>
      </c>
      <c r="E89" s="266"/>
    </row>
    <row r="90" spans="1:5" x14ac:dyDescent="0.4">
      <c r="A90" s="328" t="str">
        <f t="shared" ca="1" si="6"/>
        <v/>
      </c>
      <c r="B90" s="439" t="str">
        <f t="shared" ca="1" si="7"/>
        <v/>
      </c>
      <c r="C90" s="439"/>
      <c r="D90" s="425" t="str">
        <f t="shared" ca="1" si="8"/>
        <v/>
      </c>
      <c r="E90" s="266"/>
    </row>
    <row r="91" spans="1:5" x14ac:dyDescent="0.4">
      <c r="A91" s="328" t="str">
        <f t="shared" ca="1" si="6"/>
        <v/>
      </c>
      <c r="B91" s="439" t="str">
        <f t="shared" ca="1" si="7"/>
        <v/>
      </c>
      <c r="C91" s="439"/>
      <c r="D91" s="425" t="str">
        <f t="shared" ca="1" si="8"/>
        <v/>
      </c>
      <c r="E91" s="266"/>
    </row>
    <row r="92" spans="1:5" x14ac:dyDescent="0.4">
      <c r="A92" s="328" t="str">
        <f t="shared" ca="1" si="6"/>
        <v/>
      </c>
      <c r="B92" s="439" t="str">
        <f t="shared" ca="1" si="7"/>
        <v/>
      </c>
      <c r="C92" s="439"/>
      <c r="D92" s="425" t="str">
        <f t="shared" ca="1" si="8"/>
        <v/>
      </c>
      <c r="E92" s="266"/>
    </row>
    <row r="93" spans="1:5" x14ac:dyDescent="0.4">
      <c r="A93" s="328" t="str">
        <f t="shared" ca="1" si="6"/>
        <v/>
      </c>
      <c r="B93" s="439" t="str">
        <f t="shared" ca="1" si="7"/>
        <v/>
      </c>
      <c r="C93" s="439"/>
      <c r="D93" s="425" t="str">
        <f t="shared" ca="1" si="8"/>
        <v/>
      </c>
      <c r="E93" s="266"/>
    </row>
    <row r="94" spans="1:5" x14ac:dyDescent="0.4">
      <c r="A94" s="328" t="str">
        <f t="shared" ca="1" si="6"/>
        <v/>
      </c>
      <c r="B94" s="439" t="str">
        <f t="shared" ca="1" si="7"/>
        <v/>
      </c>
      <c r="C94" s="439"/>
      <c r="D94" s="425" t="str">
        <f t="shared" ca="1" si="8"/>
        <v/>
      </c>
      <c r="E94" s="266"/>
    </row>
    <row r="95" spans="1:5" x14ac:dyDescent="0.4">
      <c r="A95" s="328" t="str">
        <f t="shared" ca="1" si="6"/>
        <v/>
      </c>
      <c r="B95" s="439" t="str">
        <f t="shared" ca="1" si="7"/>
        <v/>
      </c>
      <c r="C95" s="439"/>
      <c r="D95" s="425" t="str">
        <f t="shared" ca="1" si="8"/>
        <v/>
      </c>
      <c r="E95" s="266"/>
    </row>
    <row r="96" spans="1:5" x14ac:dyDescent="0.4">
      <c r="A96" s="328" t="str">
        <f t="shared" ca="1" si="6"/>
        <v/>
      </c>
      <c r="B96" s="439" t="str">
        <f t="shared" ca="1" si="7"/>
        <v/>
      </c>
      <c r="C96" s="439"/>
      <c r="D96" s="425" t="str">
        <f t="shared" ca="1" si="8"/>
        <v/>
      </c>
      <c r="E96" s="266"/>
    </row>
    <row r="97" spans="1:5" x14ac:dyDescent="0.4">
      <c r="A97" s="328" t="str">
        <f t="shared" ca="1" si="6"/>
        <v/>
      </c>
      <c r="B97" s="439" t="str">
        <f t="shared" ca="1" si="7"/>
        <v/>
      </c>
      <c r="C97" s="439"/>
      <c r="D97" s="425" t="str">
        <f t="shared" ca="1" si="8"/>
        <v/>
      </c>
      <c r="E97" s="266"/>
    </row>
    <row r="98" spans="1:5" x14ac:dyDescent="0.4">
      <c r="A98" s="328" t="str">
        <f t="shared" ca="1" si="6"/>
        <v/>
      </c>
      <c r="B98" s="439" t="str">
        <f t="shared" ca="1" si="7"/>
        <v/>
      </c>
      <c r="C98" s="439"/>
      <c r="D98" s="425" t="str">
        <f t="shared" ca="1" si="8"/>
        <v/>
      </c>
      <c r="E98" s="266"/>
    </row>
    <row r="99" spans="1:5" x14ac:dyDescent="0.4">
      <c r="A99" s="328" t="str">
        <f t="shared" ca="1" si="6"/>
        <v/>
      </c>
      <c r="B99" s="439" t="str">
        <f t="shared" ca="1" si="7"/>
        <v/>
      </c>
      <c r="C99" s="439"/>
      <c r="D99" s="425" t="str">
        <f t="shared" ca="1" si="8"/>
        <v/>
      </c>
      <c r="E99" s="266"/>
    </row>
    <row r="100" spans="1:5" x14ac:dyDescent="0.4">
      <c r="A100" s="328" t="str">
        <f t="shared" ca="1" si="6"/>
        <v/>
      </c>
      <c r="B100" s="439" t="str">
        <f t="shared" ca="1" si="7"/>
        <v/>
      </c>
      <c r="C100" s="439"/>
      <c r="D100" s="425" t="str">
        <f t="shared" ca="1" si="8"/>
        <v/>
      </c>
      <c r="E100" s="266"/>
    </row>
  </sheetData>
  <sheetProtection sheet="1" objects="1" scenarios="1"/>
  <mergeCells count="95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6:C96"/>
    <mergeCell ref="B97:C97"/>
    <mergeCell ref="B98:C98"/>
    <mergeCell ref="B99:C99"/>
    <mergeCell ref="B100:C100"/>
  </mergeCells>
  <phoneticPr fontId="2" type="noConversion"/>
  <conditionalFormatting sqref="D6:D100">
    <cfRule type="expression" dxfId="27" priority="13">
      <formula>MOD(A6,1000)=0</formula>
    </cfRule>
    <cfRule type="expression" dxfId="26" priority="2">
      <formula>AND(LEFT(A6,1)="5",RIGHT(A6,2)="00")</formula>
    </cfRule>
    <cfRule type="expression" dxfId="25" priority="1">
      <formula>A6=6000</formula>
    </cfRule>
  </conditionalFormatting>
  <conditionalFormatting sqref="B6:C100">
    <cfRule type="expression" dxfId="24" priority="7">
      <formula>MOD(A6,1000)=0</formula>
    </cfRule>
    <cfRule type="expression" dxfId="23" priority="5">
      <formula>AND(LEFT(A6,1)="5",RIGHT(A6,2)="00")</formula>
    </cfRule>
    <cfRule type="expression" dxfId="22" priority="4">
      <formula>AND(LEFT(A6,1)="5",RIGHT(A6,2)&lt;&gt;"00")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C16" sqref="C16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2" customFormat="1" ht="17" customHeight="1" x14ac:dyDescent="0.4">
      <c r="A1" s="263" t="str">
        <f ca="1">日記簿!E1</f>
        <v/>
      </c>
      <c r="B1" s="256"/>
      <c r="C1" s="252"/>
      <c r="D1" s="257">
        <f>會計科目表!H1</f>
        <v>3</v>
      </c>
      <c r="E1" s="258"/>
      <c r="F1" s="259"/>
      <c r="G1" s="252"/>
      <c r="H1" s="260">
        <f>會計科目表!J1</f>
        <v>3</v>
      </c>
      <c r="I1" s="261"/>
      <c r="J1" s="261"/>
    </row>
    <row r="2" spans="1:10" ht="25" x14ac:dyDescent="0.55000000000000004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 x14ac:dyDescent="0.45">
      <c r="B3" s="22" t="s">
        <v>58</v>
      </c>
      <c r="C3" s="32"/>
      <c r="D3" s="121"/>
      <c r="E3" s="121"/>
      <c r="F3" s="122"/>
      <c r="G3" s="122"/>
      <c r="H3" s="122"/>
    </row>
    <row r="4" spans="1:10" x14ac:dyDescent="0.4">
      <c r="B4" s="166"/>
      <c r="C4" s="415">
        <f>資產負債表日</f>
        <v>43830</v>
      </c>
      <c r="D4" s="127"/>
      <c r="E4" s="127"/>
      <c r="F4" s="46"/>
      <c r="G4" s="46"/>
      <c r="H4" s="167" t="str">
        <f>日記簿!L5</f>
        <v>幣別：新台幣</v>
      </c>
    </row>
    <row r="5" spans="1:10" x14ac:dyDescent="0.4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 x14ac:dyDescent="0.55000000000000004">
      <c r="B6" s="196" t="s">
        <v>198</v>
      </c>
      <c r="C6" s="196" t="s">
        <v>197</v>
      </c>
      <c r="D6" s="196" t="s">
        <v>57</v>
      </c>
      <c r="E6" s="198"/>
      <c r="F6" s="199" t="s">
        <v>198</v>
      </c>
      <c r="G6" s="196" t="s">
        <v>197</v>
      </c>
      <c r="H6" s="196" t="s">
        <v>57</v>
      </c>
    </row>
    <row r="7" spans="1:10" x14ac:dyDescent="0.4">
      <c r="B7" s="327">
        <f t="shared" ref="B7:B38" ca="1" si="0">IF(ROW()-6&lt;=$D$1,VLOOKUP(ROW()-6,試算借,5,FALSE),0)</f>
        <v>1120</v>
      </c>
      <c r="C7" s="139" t="str">
        <f t="shared" ref="C7:C38" ca="1" si="1">IF(ROW()-6&lt;=$D$1,VLOOKUP(ROW()-6,試算借,7,FALSE),IF(ROW()-7=MAX($D$1,$H$1),"合計",0))</f>
        <v>銀行存款</v>
      </c>
      <c r="D7" s="138">
        <f t="shared" ref="D7:D38" ca="1" si="2">IF(ROW()-6&lt;=$D$1,VLOOKUP(ROW()-6,試算借,9,FALSE),IF(ROW()-7=MAX($D$1,$H$1),SUM(OFFSET($D$7,0,0,ROW()-7,1)),0))</f>
        <v>1355955</v>
      </c>
      <c r="E7" s="141">
        <f ca="1">D7+F7</f>
        <v>1377356</v>
      </c>
      <c r="F7" s="327">
        <f t="shared" ref="F7:F38" ca="1" si="3">IF(ROW()-6&lt;=$H$1,VLOOKUP(ROW()-6,試算貸,3,FALSE),0)</f>
        <v>21401</v>
      </c>
      <c r="G7" s="139" t="str">
        <f t="shared" ref="G7:G38" ca="1" si="4">IF(ROW()-6&lt;=$H$1,VLOOKUP(ROW()-6,試算貸,5,FALSE),IF(ROW()-7=MAX($D$1,$H$1),"合計",0))</f>
        <v>代收款項-健保費</v>
      </c>
      <c r="H7" s="138">
        <f t="shared" ref="H7:H38" ca="1" si="5">IF(ROW()-6&lt;=$H$1,VLOOKUP(ROW()-6,試算貸,7,FALSE),IF(ROW()-7=MAX($D$1,$H$1),SUM(OFFSET($H$7,0,0,ROW()-7,1)),0))</f>
        <v>955</v>
      </c>
    </row>
    <row r="8" spans="1:10" x14ac:dyDescent="0.4">
      <c r="B8" s="327">
        <f t="shared" ca="1" si="0"/>
        <v>1410</v>
      </c>
      <c r="C8" s="139" t="str">
        <f t="shared" ca="1" si="1"/>
        <v>存出保證金</v>
      </c>
      <c r="D8" s="138">
        <f t="shared" ca="1" si="2"/>
        <v>100000</v>
      </c>
      <c r="E8" s="141">
        <f t="shared" ref="E8:E71" ca="1" si="6">D8+F8</f>
        <v>121403</v>
      </c>
      <c r="F8" s="327">
        <f t="shared" ca="1" si="3"/>
        <v>21403</v>
      </c>
      <c r="G8" s="139" t="str">
        <f t="shared" ca="1" si="4"/>
        <v>代收款項-扣繳稅款</v>
      </c>
      <c r="H8" s="138">
        <f t="shared" ca="1" si="5"/>
        <v>5000</v>
      </c>
    </row>
    <row r="9" spans="1:10" x14ac:dyDescent="0.4">
      <c r="B9" s="327">
        <f t="shared" ca="1" si="0"/>
        <v>5207</v>
      </c>
      <c r="C9" s="139" t="str">
        <f t="shared" ca="1" si="1"/>
        <v>租賦費</v>
      </c>
      <c r="D9" s="138">
        <f t="shared" ca="1" si="2"/>
        <v>50000</v>
      </c>
      <c r="E9" s="141">
        <f t="shared" ca="1" si="6"/>
        <v>54100</v>
      </c>
      <c r="F9" s="327">
        <f t="shared" ca="1" si="3"/>
        <v>4100</v>
      </c>
      <c r="G9" s="139" t="str">
        <f t="shared" ca="1" si="4"/>
        <v>入會費</v>
      </c>
      <c r="H9" s="138">
        <f t="shared" ca="1" si="5"/>
        <v>1500000</v>
      </c>
    </row>
    <row r="10" spans="1:10" x14ac:dyDescent="0.4">
      <c r="B10" s="327">
        <f t="shared" si="0"/>
        <v>0</v>
      </c>
      <c r="C10" s="139" t="str">
        <f t="shared" si="1"/>
        <v>合計</v>
      </c>
      <c r="D10" s="138">
        <f t="shared" ca="1" si="2"/>
        <v>1505955</v>
      </c>
      <c r="E10" s="141">
        <f t="shared" ca="1" si="6"/>
        <v>1505955</v>
      </c>
      <c r="F10" s="327">
        <f t="shared" si="3"/>
        <v>0</v>
      </c>
      <c r="G10" s="139" t="str">
        <f t="shared" si="4"/>
        <v>合計</v>
      </c>
      <c r="H10" s="138">
        <f t="shared" ca="1" si="5"/>
        <v>1505955</v>
      </c>
    </row>
    <row r="11" spans="1:10" x14ac:dyDescent="0.4">
      <c r="B11" s="327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27">
        <f t="shared" si="3"/>
        <v>0</v>
      </c>
      <c r="G11" s="139">
        <f t="shared" si="4"/>
        <v>0</v>
      </c>
      <c r="H11" s="138">
        <f t="shared" ca="1" si="5"/>
        <v>0</v>
      </c>
    </row>
    <row r="12" spans="1:10" x14ac:dyDescent="0.4">
      <c r="B12" s="327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27">
        <f t="shared" si="3"/>
        <v>0</v>
      </c>
      <c r="G12" s="139">
        <f t="shared" si="4"/>
        <v>0</v>
      </c>
      <c r="H12" s="138">
        <f t="shared" ca="1" si="5"/>
        <v>0</v>
      </c>
    </row>
    <row r="13" spans="1:10" x14ac:dyDescent="0.4">
      <c r="B13" s="327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27">
        <f t="shared" si="3"/>
        <v>0</v>
      </c>
      <c r="G13" s="139">
        <f t="shared" si="4"/>
        <v>0</v>
      </c>
      <c r="H13" s="138">
        <f t="shared" ca="1" si="5"/>
        <v>0</v>
      </c>
    </row>
    <row r="14" spans="1:10" x14ac:dyDescent="0.4">
      <c r="B14" s="327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27">
        <f t="shared" si="3"/>
        <v>0</v>
      </c>
      <c r="G14" s="139">
        <f t="shared" si="4"/>
        <v>0</v>
      </c>
      <c r="H14" s="138">
        <f t="shared" ca="1" si="5"/>
        <v>0</v>
      </c>
    </row>
    <row r="15" spans="1:10" x14ac:dyDescent="0.4">
      <c r="B15" s="327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27">
        <f t="shared" si="3"/>
        <v>0</v>
      </c>
      <c r="G15" s="139">
        <f t="shared" si="4"/>
        <v>0</v>
      </c>
      <c r="H15" s="138">
        <f t="shared" ca="1" si="5"/>
        <v>0</v>
      </c>
    </row>
    <row r="16" spans="1:10" x14ac:dyDescent="0.4">
      <c r="B16" s="327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27">
        <f t="shared" si="3"/>
        <v>0</v>
      </c>
      <c r="G16" s="139">
        <f t="shared" si="4"/>
        <v>0</v>
      </c>
      <c r="H16" s="138">
        <f t="shared" ca="1" si="5"/>
        <v>0</v>
      </c>
    </row>
    <row r="17" spans="2:8" x14ac:dyDescent="0.4">
      <c r="B17" s="327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27">
        <f t="shared" si="3"/>
        <v>0</v>
      </c>
      <c r="G17" s="139">
        <f t="shared" si="4"/>
        <v>0</v>
      </c>
      <c r="H17" s="138">
        <f t="shared" ca="1" si="5"/>
        <v>0</v>
      </c>
    </row>
    <row r="18" spans="2:8" x14ac:dyDescent="0.4">
      <c r="B18" s="327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27">
        <f t="shared" si="3"/>
        <v>0</v>
      </c>
      <c r="G18" s="139">
        <f t="shared" si="4"/>
        <v>0</v>
      </c>
      <c r="H18" s="138">
        <f t="shared" ca="1" si="5"/>
        <v>0</v>
      </c>
    </row>
    <row r="19" spans="2:8" x14ac:dyDescent="0.4">
      <c r="B19" s="327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27">
        <f t="shared" si="3"/>
        <v>0</v>
      </c>
      <c r="G19" s="139">
        <f t="shared" si="4"/>
        <v>0</v>
      </c>
      <c r="H19" s="138">
        <f t="shared" ca="1" si="5"/>
        <v>0</v>
      </c>
    </row>
    <row r="20" spans="2:8" x14ac:dyDescent="0.4">
      <c r="B20" s="327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27">
        <f t="shared" si="3"/>
        <v>0</v>
      </c>
      <c r="G20" s="139">
        <f t="shared" si="4"/>
        <v>0</v>
      </c>
      <c r="H20" s="138">
        <f t="shared" ca="1" si="5"/>
        <v>0</v>
      </c>
    </row>
    <row r="21" spans="2:8" x14ac:dyDescent="0.4">
      <c r="B21" s="327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27">
        <f t="shared" si="3"/>
        <v>0</v>
      </c>
      <c r="G21" s="139">
        <f t="shared" si="4"/>
        <v>0</v>
      </c>
      <c r="H21" s="138">
        <f t="shared" ca="1" si="5"/>
        <v>0</v>
      </c>
    </row>
    <row r="22" spans="2:8" x14ac:dyDescent="0.4">
      <c r="B22" s="327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27">
        <f t="shared" si="3"/>
        <v>0</v>
      </c>
      <c r="G22" s="139">
        <f t="shared" si="4"/>
        <v>0</v>
      </c>
      <c r="H22" s="138">
        <f t="shared" ca="1" si="5"/>
        <v>0</v>
      </c>
    </row>
    <row r="23" spans="2:8" x14ac:dyDescent="0.4">
      <c r="B23" s="327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27">
        <f t="shared" si="3"/>
        <v>0</v>
      </c>
      <c r="G23" s="139">
        <f t="shared" si="4"/>
        <v>0</v>
      </c>
      <c r="H23" s="138">
        <f t="shared" ca="1" si="5"/>
        <v>0</v>
      </c>
    </row>
    <row r="24" spans="2:8" x14ac:dyDescent="0.4">
      <c r="B24" s="327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27">
        <f t="shared" si="3"/>
        <v>0</v>
      </c>
      <c r="G24" s="139">
        <f t="shared" si="4"/>
        <v>0</v>
      </c>
      <c r="H24" s="138">
        <f t="shared" ca="1" si="5"/>
        <v>0</v>
      </c>
    </row>
    <row r="25" spans="2:8" x14ac:dyDescent="0.4">
      <c r="B25" s="327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27">
        <f t="shared" si="3"/>
        <v>0</v>
      </c>
      <c r="G25" s="139">
        <f t="shared" si="4"/>
        <v>0</v>
      </c>
      <c r="H25" s="138">
        <f t="shared" ca="1" si="5"/>
        <v>0</v>
      </c>
    </row>
    <row r="26" spans="2:8" x14ac:dyDescent="0.4">
      <c r="B26" s="327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27">
        <f t="shared" si="3"/>
        <v>0</v>
      </c>
      <c r="G26" s="139">
        <f t="shared" si="4"/>
        <v>0</v>
      </c>
      <c r="H26" s="138">
        <f t="shared" ca="1" si="5"/>
        <v>0</v>
      </c>
    </row>
    <row r="27" spans="2:8" x14ac:dyDescent="0.4">
      <c r="B27" s="327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27">
        <f t="shared" si="3"/>
        <v>0</v>
      </c>
      <c r="G27" s="139">
        <f t="shared" si="4"/>
        <v>0</v>
      </c>
      <c r="H27" s="138">
        <f t="shared" ca="1" si="5"/>
        <v>0</v>
      </c>
    </row>
    <row r="28" spans="2:8" x14ac:dyDescent="0.4">
      <c r="B28" s="327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27">
        <f t="shared" si="3"/>
        <v>0</v>
      </c>
      <c r="G28" s="139">
        <f t="shared" si="4"/>
        <v>0</v>
      </c>
      <c r="H28" s="138">
        <f t="shared" ca="1" si="5"/>
        <v>0</v>
      </c>
    </row>
    <row r="29" spans="2:8" x14ac:dyDescent="0.4">
      <c r="B29" s="327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27">
        <f t="shared" si="3"/>
        <v>0</v>
      </c>
      <c r="G29" s="139">
        <f t="shared" si="4"/>
        <v>0</v>
      </c>
      <c r="H29" s="138">
        <f t="shared" ca="1" si="5"/>
        <v>0</v>
      </c>
    </row>
    <row r="30" spans="2:8" x14ac:dyDescent="0.4">
      <c r="B30" s="327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27">
        <f t="shared" si="3"/>
        <v>0</v>
      </c>
      <c r="G30" s="139">
        <f t="shared" si="4"/>
        <v>0</v>
      </c>
      <c r="H30" s="138">
        <f t="shared" ca="1" si="5"/>
        <v>0</v>
      </c>
    </row>
    <row r="31" spans="2:8" x14ac:dyDescent="0.4">
      <c r="B31" s="327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27">
        <f t="shared" si="3"/>
        <v>0</v>
      </c>
      <c r="G31" s="139">
        <f t="shared" si="4"/>
        <v>0</v>
      </c>
      <c r="H31" s="138">
        <f t="shared" ca="1" si="5"/>
        <v>0</v>
      </c>
    </row>
    <row r="32" spans="2:8" x14ac:dyDescent="0.4">
      <c r="B32" s="327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27">
        <f t="shared" si="3"/>
        <v>0</v>
      </c>
      <c r="G32" s="139">
        <f t="shared" si="4"/>
        <v>0</v>
      </c>
      <c r="H32" s="138">
        <f t="shared" ca="1" si="5"/>
        <v>0</v>
      </c>
    </row>
    <row r="33" spans="2:8" x14ac:dyDescent="0.4">
      <c r="B33" s="327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27">
        <f t="shared" si="3"/>
        <v>0</v>
      </c>
      <c r="G33" s="139">
        <f t="shared" si="4"/>
        <v>0</v>
      </c>
      <c r="H33" s="138">
        <f t="shared" ca="1" si="5"/>
        <v>0</v>
      </c>
    </row>
    <row r="34" spans="2:8" x14ac:dyDescent="0.4">
      <c r="B34" s="327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27">
        <f t="shared" si="3"/>
        <v>0</v>
      </c>
      <c r="G34" s="139">
        <f t="shared" si="4"/>
        <v>0</v>
      </c>
      <c r="H34" s="138">
        <f t="shared" ca="1" si="5"/>
        <v>0</v>
      </c>
    </row>
    <row r="35" spans="2:8" x14ac:dyDescent="0.4">
      <c r="B35" s="327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27">
        <f t="shared" si="3"/>
        <v>0</v>
      </c>
      <c r="G35" s="139">
        <f t="shared" si="4"/>
        <v>0</v>
      </c>
      <c r="H35" s="138">
        <f t="shared" ca="1" si="5"/>
        <v>0</v>
      </c>
    </row>
    <row r="36" spans="2:8" x14ac:dyDescent="0.4">
      <c r="B36" s="327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27">
        <f t="shared" si="3"/>
        <v>0</v>
      </c>
      <c r="G36" s="139">
        <f t="shared" si="4"/>
        <v>0</v>
      </c>
      <c r="H36" s="138">
        <f t="shared" ca="1" si="5"/>
        <v>0</v>
      </c>
    </row>
    <row r="37" spans="2:8" x14ac:dyDescent="0.4">
      <c r="B37" s="327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27">
        <f t="shared" si="3"/>
        <v>0</v>
      </c>
      <c r="G37" s="139">
        <f t="shared" si="4"/>
        <v>0</v>
      </c>
      <c r="H37" s="138">
        <f t="shared" ca="1" si="5"/>
        <v>0</v>
      </c>
    </row>
    <row r="38" spans="2:8" x14ac:dyDescent="0.4">
      <c r="B38" s="327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27">
        <f t="shared" si="3"/>
        <v>0</v>
      </c>
      <c r="G38" s="139">
        <f t="shared" si="4"/>
        <v>0</v>
      </c>
      <c r="H38" s="138">
        <f t="shared" ca="1" si="5"/>
        <v>0</v>
      </c>
    </row>
    <row r="39" spans="2:8" x14ac:dyDescent="0.4">
      <c r="B39" s="327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27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327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27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 x14ac:dyDescent="0.4">
      <c r="B41" s="327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27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 x14ac:dyDescent="0.4">
      <c r="B42" s="327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27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 x14ac:dyDescent="0.4">
      <c r="B43" s="327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27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 x14ac:dyDescent="0.4">
      <c r="B44" s="327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27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 x14ac:dyDescent="0.4">
      <c r="B45" s="327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27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 x14ac:dyDescent="0.4">
      <c r="B46" s="327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27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 x14ac:dyDescent="0.4">
      <c r="B47" s="327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27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 x14ac:dyDescent="0.4">
      <c r="B48" s="327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27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 x14ac:dyDescent="0.4">
      <c r="B49" s="327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27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 x14ac:dyDescent="0.4">
      <c r="B50" s="327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27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 x14ac:dyDescent="0.4">
      <c r="B51" s="327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27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 x14ac:dyDescent="0.4">
      <c r="B52" s="327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27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 x14ac:dyDescent="0.4">
      <c r="B53" s="327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27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 x14ac:dyDescent="0.4">
      <c r="B54" s="327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27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 x14ac:dyDescent="0.4">
      <c r="B55" s="327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27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 x14ac:dyDescent="0.4">
      <c r="B56" s="327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27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 x14ac:dyDescent="0.4">
      <c r="B57" s="327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27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 x14ac:dyDescent="0.4">
      <c r="B58" s="327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27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 x14ac:dyDescent="0.4">
      <c r="B59" s="327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27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 x14ac:dyDescent="0.4">
      <c r="B60" s="327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27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 x14ac:dyDescent="0.4">
      <c r="B61" s="327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27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 x14ac:dyDescent="0.4">
      <c r="B62" s="327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27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 x14ac:dyDescent="0.4">
      <c r="B63" s="327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27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 x14ac:dyDescent="0.4">
      <c r="B64" s="327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27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 x14ac:dyDescent="0.4">
      <c r="B65" s="327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27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 x14ac:dyDescent="0.4">
      <c r="B66" s="327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27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 x14ac:dyDescent="0.4">
      <c r="B67" s="327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27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 x14ac:dyDescent="0.4">
      <c r="B68" s="327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27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 x14ac:dyDescent="0.4">
      <c r="B69" s="327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27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 x14ac:dyDescent="0.4">
      <c r="B70" s="327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27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 x14ac:dyDescent="0.4">
      <c r="B71" s="327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27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327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27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 x14ac:dyDescent="0.4">
      <c r="B73" s="327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27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 x14ac:dyDescent="0.4">
      <c r="B74" s="327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27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 x14ac:dyDescent="0.4">
      <c r="B75" s="327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27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 x14ac:dyDescent="0.4">
      <c r="B76" s="327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27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 x14ac:dyDescent="0.4">
      <c r="B77" s="327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27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 x14ac:dyDescent="0.4">
      <c r="B78" s="327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27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 x14ac:dyDescent="0.4">
      <c r="B79" s="327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27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 x14ac:dyDescent="0.4">
      <c r="B80" s="327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27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 x14ac:dyDescent="0.4">
      <c r="B81" s="327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27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 x14ac:dyDescent="0.4">
      <c r="B82" s="327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27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 x14ac:dyDescent="0.4">
      <c r="B83" s="327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27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 x14ac:dyDescent="0.4">
      <c r="B84" s="327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27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 x14ac:dyDescent="0.4">
      <c r="B85" s="327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27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 x14ac:dyDescent="0.4">
      <c r="B86" s="327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27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 x14ac:dyDescent="0.4">
      <c r="B87" s="327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27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 x14ac:dyDescent="0.4">
      <c r="B88" s="327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27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 x14ac:dyDescent="0.4">
      <c r="B89" s="327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27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 x14ac:dyDescent="0.4">
      <c r="B90" s="327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27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 x14ac:dyDescent="0.4">
      <c r="B91" s="327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27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 x14ac:dyDescent="0.4">
      <c r="B92" s="327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27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 x14ac:dyDescent="0.4">
      <c r="B93" s="327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27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 x14ac:dyDescent="0.4">
      <c r="B94" s="327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27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 x14ac:dyDescent="0.4">
      <c r="B95" s="327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27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 x14ac:dyDescent="0.4">
      <c r="B96" s="327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27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 x14ac:dyDescent="0.4">
      <c r="B97" s="327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27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 x14ac:dyDescent="0.4">
      <c r="B98" s="327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27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 x14ac:dyDescent="0.4">
      <c r="B99" s="327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27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 x14ac:dyDescent="0.4">
      <c r="B100" s="327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27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日記簿!E1</f>
        <v/>
      </c>
      <c r="F1" s="246"/>
      <c r="G1" s="246"/>
      <c r="H1" s="246"/>
      <c r="I1" s="245"/>
      <c r="K1" s="247"/>
    </row>
    <row r="2" spans="1:13" s="68" customFormat="1" ht="21" customHeight="1" thickBot="1" x14ac:dyDescent="0.45">
      <c r="A2" s="62"/>
      <c r="B2" s="70">
        <v>0</v>
      </c>
      <c r="C2" s="63"/>
      <c r="D2" s="64"/>
      <c r="E2" s="91"/>
      <c r="F2" s="65"/>
      <c r="G2" s="440" t="s">
        <v>65</v>
      </c>
      <c r="H2" s="440"/>
      <c r="I2" s="440"/>
      <c r="J2" s="440"/>
      <c r="K2" s="66"/>
      <c r="L2" s="66"/>
      <c r="M2" s="67"/>
    </row>
    <row r="3" spans="1:13" ht="17.5" thickBot="1" x14ac:dyDescent="0.45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81</v>
      </c>
      <c r="I3" s="106" t="s">
        <v>197</v>
      </c>
      <c r="J3" s="106" t="s">
        <v>64</v>
      </c>
      <c r="K3" s="107" t="s">
        <v>12</v>
      </c>
      <c r="L3" s="108" t="s">
        <v>13</v>
      </c>
    </row>
    <row r="4" spans="1:13" x14ac:dyDescent="0.4">
      <c r="D4" s="73"/>
      <c r="E4" s="150" t="s">
        <v>240</v>
      </c>
      <c r="F4" s="418">
        <v>43647</v>
      </c>
      <c r="G4" s="151" t="s">
        <v>258</v>
      </c>
      <c r="H4" s="152">
        <v>1120</v>
      </c>
      <c r="I4" s="153" t="s">
        <v>259</v>
      </c>
      <c r="J4" s="154" t="s">
        <v>258</v>
      </c>
      <c r="K4" s="155">
        <v>1500000</v>
      </c>
      <c r="L4" s="156"/>
    </row>
    <row r="5" spans="1:13" x14ac:dyDescent="0.4">
      <c r="D5" s="73"/>
      <c r="E5" s="157"/>
      <c r="F5" s="418"/>
      <c r="G5" s="151"/>
      <c r="H5" s="158">
        <v>4100</v>
      </c>
      <c r="I5" s="153" t="s">
        <v>260</v>
      </c>
      <c r="J5" s="159" t="s">
        <v>258</v>
      </c>
      <c r="K5" s="160"/>
      <c r="L5" s="161">
        <v>1500000</v>
      </c>
    </row>
    <row r="6" spans="1:13" x14ac:dyDescent="0.4">
      <c r="D6" s="73"/>
      <c r="E6" s="157"/>
      <c r="F6" s="418"/>
      <c r="G6" s="151"/>
      <c r="H6" s="158"/>
      <c r="I6" s="153">
        <v>0</v>
      </c>
      <c r="J6" s="159"/>
      <c r="K6" s="160"/>
      <c r="L6" s="161"/>
    </row>
    <row r="7" spans="1:13" x14ac:dyDescent="0.4">
      <c r="D7" s="73"/>
      <c r="E7" s="157" t="s">
        <v>242</v>
      </c>
      <c r="F7" s="418">
        <v>43647</v>
      </c>
      <c r="G7" s="151" t="s">
        <v>261</v>
      </c>
      <c r="H7" s="158">
        <v>1410</v>
      </c>
      <c r="I7" s="153" t="s">
        <v>262</v>
      </c>
      <c r="J7" s="159" t="s">
        <v>219</v>
      </c>
      <c r="K7" s="160">
        <v>100000</v>
      </c>
      <c r="L7" s="161"/>
    </row>
    <row r="8" spans="1:13" x14ac:dyDescent="0.4">
      <c r="D8" s="73"/>
      <c r="E8" s="157"/>
      <c r="F8" s="418"/>
      <c r="G8" s="151"/>
      <c r="H8" s="158">
        <v>5207</v>
      </c>
      <c r="I8" s="153" t="s">
        <v>263</v>
      </c>
      <c r="J8" s="159" t="s">
        <v>264</v>
      </c>
      <c r="K8" s="160">
        <v>50000</v>
      </c>
      <c r="L8" s="161"/>
    </row>
    <row r="9" spans="1:13" x14ac:dyDescent="0.4">
      <c r="D9" s="73"/>
      <c r="E9" s="157"/>
      <c r="F9" s="418"/>
      <c r="G9" s="151"/>
      <c r="H9" s="158">
        <v>21401</v>
      </c>
      <c r="I9" s="153" t="s">
        <v>217</v>
      </c>
      <c r="J9" s="159" t="s">
        <v>264</v>
      </c>
      <c r="K9" s="160"/>
      <c r="L9" s="161">
        <v>955</v>
      </c>
    </row>
    <row r="10" spans="1:13" x14ac:dyDescent="0.4">
      <c r="D10" s="73"/>
      <c r="E10" s="157"/>
      <c r="F10" s="418"/>
      <c r="G10" s="151"/>
      <c r="H10" s="158">
        <v>21403</v>
      </c>
      <c r="I10" s="153" t="s">
        <v>213</v>
      </c>
      <c r="J10" s="159" t="s">
        <v>264</v>
      </c>
      <c r="K10" s="160"/>
      <c r="L10" s="161">
        <v>5000</v>
      </c>
    </row>
    <row r="11" spans="1:13" x14ac:dyDescent="0.4">
      <c r="D11" s="73"/>
      <c r="E11" s="157"/>
      <c r="F11" s="418"/>
      <c r="G11" s="151"/>
      <c r="H11" s="158">
        <v>1120</v>
      </c>
      <c r="I11" s="153" t="s">
        <v>259</v>
      </c>
      <c r="J11" s="159" t="s">
        <v>221</v>
      </c>
      <c r="K11" s="160"/>
      <c r="L11" s="161">
        <v>144045</v>
      </c>
    </row>
    <row r="12" spans="1:13" x14ac:dyDescent="0.4">
      <c r="D12" s="73"/>
      <c r="E12" s="157"/>
      <c r="F12" s="418"/>
      <c r="G12" s="151"/>
      <c r="H12" s="158"/>
      <c r="I12" s="153">
        <v>0</v>
      </c>
      <c r="J12" s="159"/>
      <c r="K12" s="160"/>
      <c r="L12" s="161"/>
    </row>
    <row r="13" spans="1:13" x14ac:dyDescent="0.4">
      <c r="D13" s="75"/>
      <c r="E13" s="157" t="s">
        <v>244</v>
      </c>
      <c r="F13" s="418">
        <v>43648</v>
      </c>
      <c r="G13" s="151" t="s">
        <v>265</v>
      </c>
      <c r="H13" s="158">
        <v>1110</v>
      </c>
      <c r="I13" s="153" t="s">
        <v>266</v>
      </c>
      <c r="J13" s="159" t="s">
        <v>265</v>
      </c>
      <c r="K13" s="160">
        <v>10000</v>
      </c>
      <c r="L13" s="161"/>
    </row>
    <row r="14" spans="1:13" x14ac:dyDescent="0.4">
      <c r="D14" s="75"/>
      <c r="E14" s="157"/>
      <c r="F14" s="418"/>
      <c r="G14" s="151"/>
      <c r="H14" s="158">
        <v>4400</v>
      </c>
      <c r="I14" s="153" t="s">
        <v>265</v>
      </c>
      <c r="J14" s="159" t="s">
        <v>265</v>
      </c>
      <c r="K14" s="160"/>
      <c r="L14" s="161">
        <v>10000</v>
      </c>
    </row>
    <row r="15" spans="1:13" x14ac:dyDescent="0.4">
      <c r="D15" s="75"/>
      <c r="E15" s="157"/>
      <c r="F15" s="418"/>
      <c r="G15" s="151"/>
      <c r="H15" s="158"/>
      <c r="I15" s="153">
        <v>0</v>
      </c>
      <c r="J15" s="159"/>
      <c r="K15" s="160"/>
      <c r="L15" s="161"/>
    </row>
    <row r="16" spans="1:13" x14ac:dyDescent="0.4">
      <c r="D16" s="75"/>
      <c r="E16" s="157" t="s">
        <v>245</v>
      </c>
      <c r="F16" s="418">
        <v>43649</v>
      </c>
      <c r="G16" s="151" t="s">
        <v>267</v>
      </c>
      <c r="H16" s="158">
        <v>5301</v>
      </c>
      <c r="I16" s="153" t="s">
        <v>268</v>
      </c>
      <c r="J16" s="159" t="s">
        <v>267</v>
      </c>
      <c r="K16" s="160">
        <v>3500</v>
      </c>
      <c r="L16" s="161"/>
    </row>
    <row r="17" spans="4:12" x14ac:dyDescent="0.4">
      <c r="D17" s="75"/>
      <c r="E17" s="157"/>
      <c r="F17" s="418"/>
      <c r="G17" s="151"/>
      <c r="H17" s="158">
        <v>1110</v>
      </c>
      <c r="I17" s="153" t="s">
        <v>266</v>
      </c>
      <c r="J17" s="159" t="s">
        <v>267</v>
      </c>
      <c r="K17" s="160"/>
      <c r="L17" s="161">
        <v>3500</v>
      </c>
    </row>
    <row r="18" spans="4:12" x14ac:dyDescent="0.4">
      <c r="D18" s="75"/>
      <c r="E18" s="157"/>
      <c r="F18" s="418"/>
      <c r="G18" s="151"/>
      <c r="H18" s="158"/>
      <c r="I18" s="153">
        <v>0</v>
      </c>
      <c r="J18" s="159"/>
      <c r="K18" s="160"/>
      <c r="L18" s="161"/>
    </row>
    <row r="19" spans="4:12" x14ac:dyDescent="0.4">
      <c r="D19" s="75"/>
      <c r="E19" s="157" t="s">
        <v>246</v>
      </c>
      <c r="F19" s="418">
        <v>43649</v>
      </c>
      <c r="G19" s="151" t="s">
        <v>269</v>
      </c>
      <c r="H19" s="158">
        <v>1330</v>
      </c>
      <c r="I19" s="153" t="s">
        <v>270</v>
      </c>
      <c r="J19" s="159" t="s">
        <v>271</v>
      </c>
      <c r="K19" s="160">
        <v>120000</v>
      </c>
      <c r="L19" s="161"/>
    </row>
    <row r="20" spans="4:12" x14ac:dyDescent="0.4">
      <c r="D20" s="75"/>
      <c r="E20" s="157"/>
      <c r="F20" s="418"/>
      <c r="G20" s="151"/>
      <c r="H20" s="158">
        <v>2120</v>
      </c>
      <c r="I20" s="153" t="s">
        <v>272</v>
      </c>
      <c r="J20" s="159" t="s">
        <v>271</v>
      </c>
      <c r="K20" s="160"/>
      <c r="L20" s="161">
        <v>120000</v>
      </c>
    </row>
    <row r="21" spans="4:12" x14ac:dyDescent="0.4">
      <c r="D21" s="75"/>
      <c r="E21" s="157"/>
      <c r="F21" s="418"/>
      <c r="G21" s="151"/>
      <c r="H21" s="158"/>
      <c r="I21" s="153">
        <v>0</v>
      </c>
      <c r="J21" s="159"/>
      <c r="K21" s="160"/>
      <c r="L21" s="161"/>
    </row>
    <row r="22" spans="4:12" x14ac:dyDescent="0.4">
      <c r="D22" s="75"/>
      <c r="E22" s="157" t="s">
        <v>247</v>
      </c>
      <c r="F22" s="418">
        <v>43650</v>
      </c>
      <c r="G22" s="151" t="s">
        <v>209</v>
      </c>
      <c r="H22" s="158">
        <v>1120</v>
      </c>
      <c r="I22" s="153" t="s">
        <v>259</v>
      </c>
      <c r="J22" s="159" t="s">
        <v>273</v>
      </c>
      <c r="K22" s="160">
        <v>800000</v>
      </c>
      <c r="L22" s="161"/>
    </row>
    <row r="23" spans="4:12" x14ac:dyDescent="0.4">
      <c r="D23" s="75"/>
      <c r="E23" s="157"/>
      <c r="F23" s="418"/>
      <c r="G23" s="151"/>
      <c r="H23" s="158">
        <v>4501</v>
      </c>
      <c r="I23" s="153" t="s">
        <v>274</v>
      </c>
      <c r="J23" s="159" t="s">
        <v>273</v>
      </c>
      <c r="K23" s="160"/>
      <c r="L23" s="161">
        <v>800000</v>
      </c>
    </row>
    <row r="24" spans="4:12" x14ac:dyDescent="0.4">
      <c r="D24" s="75"/>
      <c r="E24" s="157"/>
      <c r="F24" s="418"/>
      <c r="G24" s="151"/>
      <c r="H24" s="158"/>
      <c r="I24" s="153">
        <v>0</v>
      </c>
      <c r="J24" s="159"/>
      <c r="K24" s="160"/>
      <c r="L24" s="161"/>
    </row>
    <row r="25" spans="4:12" x14ac:dyDescent="0.4">
      <c r="D25" s="75"/>
      <c r="E25" s="157" t="s">
        <v>248</v>
      </c>
      <c r="F25" s="418">
        <v>43651</v>
      </c>
      <c r="G25" s="151" t="s">
        <v>211</v>
      </c>
      <c r="H25" s="158">
        <v>1350</v>
      </c>
      <c r="I25" s="153" t="s">
        <v>275</v>
      </c>
      <c r="J25" s="159" t="s">
        <v>230</v>
      </c>
      <c r="K25" s="160">
        <v>80000</v>
      </c>
      <c r="L25" s="161"/>
    </row>
    <row r="26" spans="4:12" x14ac:dyDescent="0.4">
      <c r="D26" s="75"/>
      <c r="E26" s="157"/>
      <c r="F26" s="418"/>
      <c r="G26" s="151"/>
      <c r="H26" s="158">
        <v>1120</v>
      </c>
      <c r="I26" s="153" t="s">
        <v>259</v>
      </c>
      <c r="J26" s="159" t="s">
        <v>230</v>
      </c>
      <c r="K26" s="160"/>
      <c r="L26" s="161">
        <v>80000</v>
      </c>
    </row>
    <row r="27" spans="4:12" x14ac:dyDescent="0.4">
      <c r="D27" s="75"/>
      <c r="E27" s="157"/>
      <c r="F27" s="418"/>
      <c r="G27" s="151"/>
      <c r="H27" s="158"/>
      <c r="I27" s="153">
        <v>0</v>
      </c>
      <c r="J27" s="159"/>
      <c r="K27" s="160"/>
      <c r="L27" s="161"/>
    </row>
    <row r="28" spans="4:12" x14ac:dyDescent="0.4">
      <c r="D28" s="75"/>
      <c r="E28" s="157" t="s">
        <v>249</v>
      </c>
      <c r="F28" s="418">
        <v>43652</v>
      </c>
      <c r="G28" s="151"/>
      <c r="H28" s="158">
        <v>5206</v>
      </c>
      <c r="I28" s="153" t="s">
        <v>276</v>
      </c>
      <c r="J28" s="159" t="s">
        <v>231</v>
      </c>
      <c r="K28" s="160">
        <v>1650</v>
      </c>
      <c r="L28" s="161"/>
    </row>
    <row r="29" spans="4:12" x14ac:dyDescent="0.4">
      <c r="D29" s="75"/>
      <c r="E29" s="157"/>
      <c r="F29" s="418"/>
      <c r="G29" s="151"/>
      <c r="H29" s="158">
        <v>1110</v>
      </c>
      <c r="I29" s="153" t="s">
        <v>266</v>
      </c>
      <c r="J29" s="159" t="s">
        <v>231</v>
      </c>
      <c r="K29" s="160"/>
      <c r="L29" s="161">
        <v>1650</v>
      </c>
    </row>
    <row r="30" spans="4:12" x14ac:dyDescent="0.4">
      <c r="D30" s="75"/>
      <c r="E30" s="157"/>
      <c r="F30" s="418"/>
      <c r="G30" s="151"/>
      <c r="H30" s="158"/>
      <c r="I30" s="153">
        <v>0</v>
      </c>
      <c r="J30" s="159"/>
      <c r="K30" s="160"/>
      <c r="L30" s="161"/>
    </row>
    <row r="31" spans="4:12" x14ac:dyDescent="0.4">
      <c r="D31" s="75"/>
      <c r="E31" s="157" t="s">
        <v>250</v>
      </c>
      <c r="F31" s="418">
        <v>43678</v>
      </c>
      <c r="G31" s="151" t="s">
        <v>212</v>
      </c>
      <c r="H31" s="158">
        <v>5101</v>
      </c>
      <c r="I31" s="153" t="s">
        <v>277</v>
      </c>
      <c r="J31" s="159" t="s">
        <v>212</v>
      </c>
      <c r="K31" s="160">
        <v>30000</v>
      </c>
      <c r="L31" s="161"/>
    </row>
    <row r="32" spans="4:12" x14ac:dyDescent="0.4">
      <c r="D32" s="75"/>
      <c r="E32" s="157"/>
      <c r="F32" s="418"/>
      <c r="G32" s="151"/>
      <c r="H32" s="158">
        <v>21401</v>
      </c>
      <c r="I32" s="153" t="s">
        <v>217</v>
      </c>
      <c r="J32" s="159" t="s">
        <v>212</v>
      </c>
      <c r="K32" s="160"/>
      <c r="L32" s="161">
        <v>422</v>
      </c>
    </row>
    <row r="33" spans="4:12" x14ac:dyDescent="0.4">
      <c r="D33" s="75"/>
      <c r="E33" s="157"/>
      <c r="F33" s="418"/>
      <c r="G33" s="151"/>
      <c r="H33" s="158">
        <v>21402</v>
      </c>
      <c r="I33" s="153" t="s">
        <v>215</v>
      </c>
      <c r="J33" s="159" t="s">
        <v>212</v>
      </c>
      <c r="K33" s="160"/>
      <c r="L33" s="161">
        <v>600</v>
      </c>
    </row>
    <row r="34" spans="4:12" x14ac:dyDescent="0.4">
      <c r="D34" s="75"/>
      <c r="E34" s="157"/>
      <c r="F34" s="418"/>
      <c r="G34" s="151"/>
      <c r="H34" s="158">
        <v>21403</v>
      </c>
      <c r="I34" s="153" t="s">
        <v>213</v>
      </c>
      <c r="J34" s="159" t="s">
        <v>212</v>
      </c>
      <c r="K34" s="160"/>
      <c r="L34" s="161">
        <v>1500</v>
      </c>
    </row>
    <row r="35" spans="4:12" x14ac:dyDescent="0.4">
      <c r="D35" s="75"/>
      <c r="E35" s="157"/>
      <c r="F35" s="418"/>
      <c r="G35" s="151"/>
      <c r="H35" s="158">
        <v>1120</v>
      </c>
      <c r="I35" s="153" t="s">
        <v>259</v>
      </c>
      <c r="J35" s="159" t="s">
        <v>212</v>
      </c>
      <c r="K35" s="160"/>
      <c r="L35" s="161">
        <v>27478</v>
      </c>
    </row>
    <row r="36" spans="4:12" x14ac:dyDescent="0.4">
      <c r="D36" s="75"/>
      <c r="E36" s="157"/>
      <c r="F36" s="418"/>
      <c r="G36" s="151"/>
      <c r="H36" s="158"/>
      <c r="I36" s="153">
        <v>0</v>
      </c>
      <c r="J36" s="159"/>
      <c r="K36" s="160"/>
      <c r="L36" s="161"/>
    </row>
    <row r="37" spans="4:12" x14ac:dyDescent="0.4">
      <c r="D37" s="75"/>
      <c r="E37" s="157" t="s">
        <v>251</v>
      </c>
      <c r="F37" s="418">
        <v>43679</v>
      </c>
      <c r="G37" s="151" t="s">
        <v>228</v>
      </c>
      <c r="H37" s="158">
        <v>21401</v>
      </c>
      <c r="I37" s="153" t="s">
        <v>217</v>
      </c>
      <c r="J37" s="159" t="s">
        <v>228</v>
      </c>
      <c r="K37" s="160">
        <v>422</v>
      </c>
      <c r="L37" s="161"/>
    </row>
    <row r="38" spans="4:12" x14ac:dyDescent="0.4">
      <c r="D38" s="75"/>
      <c r="E38" s="157"/>
      <c r="F38" s="418"/>
      <c r="G38" s="151"/>
      <c r="H38" s="158">
        <v>21402</v>
      </c>
      <c r="I38" s="153" t="s">
        <v>215</v>
      </c>
      <c r="J38" s="159" t="s">
        <v>228</v>
      </c>
      <c r="K38" s="160">
        <v>600</v>
      </c>
      <c r="L38" s="161"/>
    </row>
    <row r="39" spans="4:12" x14ac:dyDescent="0.4">
      <c r="D39" s="75"/>
      <c r="E39" s="157"/>
      <c r="F39" s="418"/>
      <c r="G39" s="151"/>
      <c r="H39" s="158">
        <v>21403</v>
      </c>
      <c r="I39" s="153" t="s">
        <v>213</v>
      </c>
      <c r="J39" s="159" t="s">
        <v>228</v>
      </c>
      <c r="K39" s="160">
        <v>1500</v>
      </c>
      <c r="L39" s="161"/>
    </row>
    <row r="40" spans="4:12" x14ac:dyDescent="0.4">
      <c r="D40" s="75"/>
      <c r="E40" s="157"/>
      <c r="F40" s="418"/>
      <c r="G40" s="151"/>
      <c r="H40" s="158">
        <v>51031</v>
      </c>
      <c r="I40" s="153" t="s">
        <v>222</v>
      </c>
      <c r="J40" s="159" t="s">
        <v>212</v>
      </c>
      <c r="K40" s="160">
        <v>844</v>
      </c>
      <c r="L40" s="161"/>
    </row>
    <row r="41" spans="4:12" x14ac:dyDescent="0.4">
      <c r="D41" s="75"/>
      <c r="E41" s="157"/>
      <c r="F41" s="418"/>
      <c r="G41" s="151"/>
      <c r="H41" s="158">
        <v>51032</v>
      </c>
      <c r="I41" s="153" t="s">
        <v>224</v>
      </c>
      <c r="J41" s="159" t="s">
        <v>212</v>
      </c>
      <c r="K41" s="160">
        <v>2100</v>
      </c>
      <c r="L41" s="161"/>
    </row>
    <row r="42" spans="4:12" x14ac:dyDescent="0.4">
      <c r="D42" s="75"/>
      <c r="E42" s="157"/>
      <c r="F42" s="418"/>
      <c r="G42" s="151"/>
      <c r="H42" s="158">
        <v>51071</v>
      </c>
      <c r="I42" s="153" t="s">
        <v>226</v>
      </c>
      <c r="J42" s="159" t="s">
        <v>228</v>
      </c>
      <c r="K42" s="160">
        <v>1800</v>
      </c>
      <c r="L42" s="161"/>
    </row>
    <row r="43" spans="4:12" x14ac:dyDescent="0.4">
      <c r="D43" s="75"/>
      <c r="E43" s="157"/>
      <c r="F43" s="418"/>
      <c r="G43" s="151"/>
      <c r="H43" s="158">
        <v>1120</v>
      </c>
      <c r="I43" s="153" t="s">
        <v>259</v>
      </c>
      <c r="J43" s="159" t="s">
        <v>228</v>
      </c>
      <c r="K43" s="160"/>
      <c r="L43" s="161">
        <v>7266</v>
      </c>
    </row>
    <row r="44" spans="4:12" x14ac:dyDescent="0.4">
      <c r="D44" s="75"/>
      <c r="E44" s="157"/>
      <c r="F44" s="418"/>
      <c r="G44" s="151"/>
      <c r="H44" s="158"/>
      <c r="I44" s="153">
        <v>0</v>
      </c>
      <c r="J44" s="159"/>
      <c r="K44" s="160"/>
      <c r="L44" s="161"/>
    </row>
    <row r="45" spans="4:12" x14ac:dyDescent="0.4">
      <c r="D45" s="75"/>
      <c r="E45" s="157" t="s">
        <v>252</v>
      </c>
      <c r="F45" s="418">
        <v>43679</v>
      </c>
      <c r="G45" s="151" t="s">
        <v>229</v>
      </c>
      <c r="H45" s="158">
        <v>21401</v>
      </c>
      <c r="I45" s="153" t="s">
        <v>217</v>
      </c>
      <c r="J45" s="159" t="s">
        <v>229</v>
      </c>
      <c r="K45" s="160">
        <v>955</v>
      </c>
      <c r="L45" s="161"/>
    </row>
    <row r="46" spans="4:12" x14ac:dyDescent="0.4">
      <c r="D46" s="75"/>
      <c r="E46" s="157"/>
      <c r="F46" s="418"/>
      <c r="G46" s="151"/>
      <c r="H46" s="158">
        <v>21403</v>
      </c>
      <c r="I46" s="153" t="s">
        <v>213</v>
      </c>
      <c r="J46" s="159" t="s">
        <v>229</v>
      </c>
      <c r="K46" s="160">
        <v>5000</v>
      </c>
      <c r="L46" s="161"/>
    </row>
    <row r="47" spans="4:12" x14ac:dyDescent="0.4">
      <c r="D47" s="75"/>
      <c r="E47" s="157"/>
      <c r="F47" s="418"/>
      <c r="G47" s="151"/>
      <c r="H47" s="158">
        <v>1120</v>
      </c>
      <c r="I47" s="153" t="s">
        <v>259</v>
      </c>
      <c r="J47" s="159" t="s">
        <v>229</v>
      </c>
      <c r="K47" s="160"/>
      <c r="L47" s="161">
        <v>5955</v>
      </c>
    </row>
    <row r="48" spans="4:12" x14ac:dyDescent="0.4">
      <c r="D48" s="75"/>
      <c r="E48" s="157"/>
      <c r="F48" s="418"/>
      <c r="G48" s="151"/>
      <c r="H48" s="158"/>
      <c r="I48" s="153">
        <v>0</v>
      </c>
      <c r="J48" s="159"/>
      <c r="K48" s="160"/>
      <c r="L48" s="161"/>
    </row>
    <row r="49" spans="4:12" x14ac:dyDescent="0.4">
      <c r="D49" s="75"/>
      <c r="E49" s="157" t="s">
        <v>253</v>
      </c>
      <c r="F49" s="418">
        <v>43680</v>
      </c>
      <c r="G49" s="151" t="s">
        <v>233</v>
      </c>
      <c r="H49" s="158">
        <v>5201</v>
      </c>
      <c r="I49" s="153" t="s">
        <v>278</v>
      </c>
      <c r="J49" s="159" t="s">
        <v>234</v>
      </c>
      <c r="K49" s="160">
        <v>2500</v>
      </c>
      <c r="L49" s="161"/>
    </row>
    <row r="50" spans="4:12" x14ac:dyDescent="0.4">
      <c r="D50" s="75"/>
      <c r="E50" s="157"/>
      <c r="F50" s="418"/>
      <c r="G50" s="151"/>
      <c r="H50" s="158">
        <v>5406</v>
      </c>
      <c r="I50" s="153" t="s">
        <v>279</v>
      </c>
      <c r="J50" s="159" t="s">
        <v>235</v>
      </c>
      <c r="K50" s="160">
        <v>800</v>
      </c>
      <c r="L50" s="161"/>
    </row>
    <row r="51" spans="4:12" x14ac:dyDescent="0.4">
      <c r="D51" s="75"/>
      <c r="E51" s="157"/>
      <c r="F51" s="418"/>
      <c r="G51" s="151"/>
      <c r="H51" s="158">
        <v>1110</v>
      </c>
      <c r="I51" s="153" t="s">
        <v>266</v>
      </c>
      <c r="J51" s="159" t="s">
        <v>285</v>
      </c>
      <c r="K51" s="160"/>
      <c r="L51" s="161">
        <v>3300</v>
      </c>
    </row>
    <row r="52" spans="4:12" x14ac:dyDescent="0.4">
      <c r="D52" s="75"/>
      <c r="E52" s="157"/>
      <c r="F52" s="418"/>
      <c r="G52" s="151"/>
      <c r="H52" s="158"/>
      <c r="I52" s="153">
        <v>0</v>
      </c>
      <c r="J52" s="159"/>
      <c r="K52" s="160"/>
      <c r="L52" s="161"/>
    </row>
    <row r="53" spans="4:12" x14ac:dyDescent="0.4">
      <c r="D53" s="75"/>
      <c r="E53" s="157" t="s">
        <v>254</v>
      </c>
      <c r="F53" s="418">
        <v>43708</v>
      </c>
      <c r="G53" s="151" t="s">
        <v>236</v>
      </c>
      <c r="H53" s="158">
        <v>5402</v>
      </c>
      <c r="I53" s="153" t="s">
        <v>280</v>
      </c>
      <c r="J53" s="159" t="s">
        <v>237</v>
      </c>
      <c r="K53" s="160">
        <v>4000</v>
      </c>
      <c r="L53" s="161"/>
    </row>
    <row r="54" spans="4:12" x14ac:dyDescent="0.4">
      <c r="D54" s="75"/>
      <c r="E54" s="157"/>
      <c r="F54" s="418"/>
      <c r="G54" s="151"/>
      <c r="H54" s="158">
        <v>1335</v>
      </c>
      <c r="I54" s="153" t="s">
        <v>281</v>
      </c>
      <c r="J54" s="159" t="s">
        <v>237</v>
      </c>
      <c r="K54" s="160"/>
      <c r="L54" s="161">
        <v>2000</v>
      </c>
    </row>
    <row r="55" spans="4:12" x14ac:dyDescent="0.4">
      <c r="D55" s="75"/>
      <c r="E55" s="157"/>
      <c r="F55" s="418"/>
      <c r="G55" s="151"/>
      <c r="H55" s="158">
        <v>1355</v>
      </c>
      <c r="I55" s="153" t="s">
        <v>282</v>
      </c>
      <c r="J55" s="159" t="s">
        <v>237</v>
      </c>
      <c r="K55" s="160"/>
      <c r="L55" s="161">
        <v>2000</v>
      </c>
    </row>
    <row r="56" spans="4:12" x14ac:dyDescent="0.4">
      <c r="D56" s="75"/>
      <c r="E56" s="157"/>
      <c r="F56" s="418"/>
      <c r="G56" s="151"/>
      <c r="H56" s="158"/>
      <c r="I56" s="153">
        <v>0</v>
      </c>
      <c r="J56" s="159"/>
      <c r="K56" s="160"/>
      <c r="L56" s="161"/>
    </row>
    <row r="57" spans="4:12" x14ac:dyDescent="0.4">
      <c r="D57" s="75"/>
      <c r="E57" s="157" t="s">
        <v>255</v>
      </c>
      <c r="F57" s="418">
        <v>43708</v>
      </c>
      <c r="G57" s="151" t="s">
        <v>238</v>
      </c>
      <c r="H57" s="158">
        <v>5408</v>
      </c>
      <c r="I57" s="153" t="s">
        <v>238</v>
      </c>
      <c r="J57" s="329" t="s">
        <v>286</v>
      </c>
      <c r="K57" s="160">
        <v>200000</v>
      </c>
      <c r="L57" s="161"/>
    </row>
    <row r="58" spans="4:12" x14ac:dyDescent="0.4">
      <c r="D58" s="75"/>
      <c r="E58" s="157"/>
      <c r="F58" s="418"/>
      <c r="G58" s="163"/>
      <c r="H58" s="158">
        <v>3111</v>
      </c>
      <c r="I58" s="153" t="s">
        <v>283</v>
      </c>
      <c r="J58" s="329" t="s">
        <v>286</v>
      </c>
      <c r="K58" s="160"/>
      <c r="L58" s="161">
        <v>200000</v>
      </c>
    </row>
    <row r="59" spans="4:12" x14ac:dyDescent="0.4">
      <c r="D59" s="75"/>
      <c r="E59" s="157"/>
      <c r="F59" s="418"/>
      <c r="G59" s="151"/>
      <c r="H59" s="158"/>
      <c r="I59" s="153">
        <v>0</v>
      </c>
      <c r="J59" s="162"/>
      <c r="K59" s="160"/>
      <c r="L59" s="161"/>
    </row>
    <row r="60" spans="4:12" x14ac:dyDescent="0.4">
      <c r="D60" s="75"/>
      <c r="E60" s="157" t="s">
        <v>256</v>
      </c>
      <c r="F60" s="418">
        <v>43708</v>
      </c>
      <c r="G60" s="151" t="s">
        <v>239</v>
      </c>
      <c r="H60" s="158">
        <v>2120</v>
      </c>
      <c r="I60" s="153" t="s">
        <v>272</v>
      </c>
      <c r="J60" s="162" t="s">
        <v>284</v>
      </c>
      <c r="K60" s="160">
        <v>120000</v>
      </c>
      <c r="L60" s="161"/>
    </row>
    <row r="61" spans="4:12" x14ac:dyDescent="0.4">
      <c r="D61" s="75"/>
      <c r="E61" s="157"/>
      <c r="F61" s="418"/>
      <c r="G61" s="151"/>
      <c r="H61" s="158">
        <v>1120</v>
      </c>
      <c r="I61" s="153" t="s">
        <v>259</v>
      </c>
      <c r="J61" s="162" t="s">
        <v>284</v>
      </c>
      <c r="K61" s="160"/>
      <c r="L61" s="161">
        <v>120000</v>
      </c>
    </row>
    <row r="62" spans="4:12" x14ac:dyDescent="0.4">
      <c r="D62" s="75"/>
      <c r="E62" s="157"/>
      <c r="F62" s="418"/>
      <c r="G62" s="151"/>
      <c r="H62" s="158"/>
      <c r="I62" s="153"/>
      <c r="J62" s="162"/>
      <c r="K62" s="160"/>
      <c r="L62" s="161"/>
    </row>
    <row r="63" spans="4:12" x14ac:dyDescent="0.4">
      <c r="D63" s="75"/>
      <c r="E63" s="157"/>
      <c r="F63" s="418"/>
      <c r="G63" s="151"/>
      <c r="H63" s="158"/>
      <c r="I63" s="153"/>
      <c r="J63" s="162"/>
      <c r="K63" s="160"/>
      <c r="L63" s="161"/>
    </row>
    <row r="64" spans="4:12" x14ac:dyDescent="0.4">
      <c r="D64" s="75"/>
      <c r="E64" s="157"/>
      <c r="F64" s="418"/>
      <c r="G64" s="151"/>
      <c r="H64" s="158"/>
      <c r="I64" s="153"/>
      <c r="J64" s="162"/>
      <c r="K64" s="160"/>
      <c r="L64" s="161"/>
    </row>
    <row r="65" spans="1:12" x14ac:dyDescent="0.4">
      <c r="D65" s="75"/>
      <c r="E65" s="157"/>
      <c r="F65" s="418"/>
      <c r="G65" s="151"/>
      <c r="H65" s="158"/>
      <c r="I65" s="153"/>
      <c r="J65" s="162"/>
      <c r="K65" s="160"/>
      <c r="L65" s="161"/>
    </row>
    <row r="66" spans="1:12" x14ac:dyDescent="0.4">
      <c r="D66" s="75"/>
      <c r="E66" s="157"/>
      <c r="F66" s="418"/>
      <c r="G66" s="151"/>
      <c r="H66" s="158"/>
      <c r="I66" s="153"/>
      <c r="J66" s="162"/>
      <c r="K66" s="160"/>
      <c r="L66" s="161"/>
    </row>
    <row r="67" spans="1:12" x14ac:dyDescent="0.4">
      <c r="A67" s="62">
        <v>0</v>
      </c>
      <c r="B67" s="62" t="b">
        <v>0</v>
      </c>
      <c r="C67" s="63">
        <v>0</v>
      </c>
      <c r="D67" s="75">
        <v>0</v>
      </c>
      <c r="E67" s="157"/>
      <c r="F67" s="418"/>
      <c r="G67" s="151"/>
      <c r="H67" s="158"/>
      <c r="I67" s="153">
        <v>0</v>
      </c>
      <c r="J67" s="159"/>
      <c r="K67" s="160"/>
      <c r="L67" s="161"/>
    </row>
    <row r="68" spans="1:12" x14ac:dyDescent="0.4">
      <c r="A68" s="62">
        <v>0</v>
      </c>
      <c r="B68" s="62" t="b">
        <v>0</v>
      </c>
      <c r="C68" s="63">
        <v>0</v>
      </c>
      <c r="D68" s="75">
        <v>0</v>
      </c>
      <c r="E68" s="157"/>
      <c r="F68" s="418"/>
      <c r="G68" s="151"/>
      <c r="H68" s="158"/>
      <c r="I68" s="153">
        <v>0</v>
      </c>
      <c r="J68" s="159"/>
      <c r="K68" s="160"/>
      <c r="L68" s="161"/>
    </row>
    <row r="69" spans="1:12" x14ac:dyDescent="0.4">
      <c r="A69" s="62">
        <v>0</v>
      </c>
      <c r="B69" s="62" t="b">
        <v>0</v>
      </c>
      <c r="C69" s="63">
        <v>0</v>
      </c>
      <c r="D69" s="75">
        <v>0</v>
      </c>
      <c r="E69" s="157"/>
      <c r="F69" s="418"/>
      <c r="G69" s="151"/>
      <c r="H69" s="158"/>
      <c r="I69" s="153">
        <v>0</v>
      </c>
      <c r="J69" s="159"/>
      <c r="K69" s="160"/>
      <c r="L69" s="161"/>
    </row>
    <row r="70" spans="1:12" x14ac:dyDescent="0.4">
      <c r="A70" s="62">
        <v>0</v>
      </c>
      <c r="B70" s="62" t="b">
        <v>0</v>
      </c>
      <c r="C70" s="63">
        <v>0</v>
      </c>
      <c r="D70" s="75">
        <v>0</v>
      </c>
      <c r="E70" s="157"/>
      <c r="F70" s="418"/>
      <c r="G70" s="151"/>
      <c r="H70" s="158"/>
      <c r="I70" s="153">
        <v>0</v>
      </c>
      <c r="J70" s="159"/>
      <c r="K70" s="160"/>
      <c r="L70" s="161"/>
    </row>
    <row r="71" spans="1:12" x14ac:dyDescent="0.4">
      <c r="A71" s="62">
        <v>0</v>
      </c>
      <c r="B71" s="62" t="b">
        <v>0</v>
      </c>
      <c r="C71" s="63">
        <v>0</v>
      </c>
      <c r="D71" s="75">
        <v>0</v>
      </c>
      <c r="E71" s="157"/>
      <c r="F71" s="418"/>
      <c r="G71" s="151"/>
      <c r="H71" s="158"/>
      <c r="I71" s="153">
        <v>0</v>
      </c>
      <c r="J71" s="159"/>
      <c r="K71" s="160"/>
      <c r="L71" s="161"/>
    </row>
    <row r="72" spans="1:12" x14ac:dyDescent="0.4">
      <c r="A72" s="62">
        <v>0</v>
      </c>
      <c r="B72" s="62" t="b">
        <v>0</v>
      </c>
      <c r="C72" s="63">
        <v>0</v>
      </c>
      <c r="D72" s="75">
        <v>0</v>
      </c>
      <c r="E72" s="157"/>
      <c r="F72" s="418"/>
      <c r="G72" s="151"/>
      <c r="H72" s="158"/>
      <c r="I72" s="153">
        <v>0</v>
      </c>
      <c r="J72" s="159"/>
      <c r="K72" s="160"/>
      <c r="L72" s="161"/>
    </row>
    <row r="73" spans="1:12" x14ac:dyDescent="0.4">
      <c r="A73" s="62">
        <v>0</v>
      </c>
      <c r="B73" s="62" t="b">
        <v>0</v>
      </c>
      <c r="C73" s="63">
        <v>0</v>
      </c>
      <c r="D73" s="75">
        <v>0</v>
      </c>
      <c r="E73" s="157"/>
      <c r="F73" s="418"/>
      <c r="G73" s="151"/>
      <c r="H73" s="158"/>
      <c r="I73" s="153">
        <v>0</v>
      </c>
      <c r="J73" s="159"/>
      <c r="K73" s="160"/>
      <c r="L73" s="161"/>
    </row>
    <row r="74" spans="1:12" x14ac:dyDescent="0.4">
      <c r="A74" s="62">
        <v>0</v>
      </c>
      <c r="B74" s="62" t="b">
        <v>0</v>
      </c>
      <c r="C74" s="63">
        <v>0</v>
      </c>
      <c r="D74" s="75">
        <v>0</v>
      </c>
      <c r="E74" s="157"/>
      <c r="F74" s="418"/>
      <c r="G74" s="151"/>
      <c r="H74" s="158"/>
      <c r="I74" s="153">
        <v>0</v>
      </c>
      <c r="J74" s="159"/>
      <c r="K74" s="160"/>
      <c r="L74" s="161"/>
    </row>
    <row r="75" spans="1:12" x14ac:dyDescent="0.4">
      <c r="A75" s="62">
        <v>0</v>
      </c>
      <c r="B75" s="62" t="b">
        <v>0</v>
      </c>
      <c r="C75" s="63">
        <v>0</v>
      </c>
      <c r="D75" s="75">
        <v>0</v>
      </c>
      <c r="E75" s="157"/>
      <c r="F75" s="418"/>
      <c r="G75" s="151"/>
      <c r="H75" s="158"/>
      <c r="I75" s="153">
        <v>0</v>
      </c>
      <c r="J75" s="159"/>
      <c r="K75" s="160"/>
      <c r="L75" s="161"/>
    </row>
    <row r="76" spans="1:12" x14ac:dyDescent="0.4">
      <c r="A76" s="62">
        <v>0</v>
      </c>
      <c r="B76" s="62" t="b">
        <v>0</v>
      </c>
      <c r="C76" s="63">
        <v>0</v>
      </c>
      <c r="D76" s="75">
        <v>0</v>
      </c>
      <c r="E76" s="157"/>
      <c r="F76" s="418"/>
      <c r="G76" s="151"/>
      <c r="H76" s="158"/>
      <c r="I76" s="153">
        <v>0</v>
      </c>
      <c r="J76" s="159"/>
      <c r="K76" s="160"/>
      <c r="L76" s="161"/>
    </row>
    <row r="77" spans="1:12" x14ac:dyDescent="0.4">
      <c r="A77" s="62">
        <v>0</v>
      </c>
      <c r="B77" s="62" t="b">
        <v>0</v>
      </c>
      <c r="C77" s="63">
        <v>0</v>
      </c>
      <c r="D77" s="75">
        <v>0</v>
      </c>
      <c r="E77" s="157"/>
      <c r="F77" s="418"/>
      <c r="G77" s="151"/>
      <c r="H77" s="158"/>
      <c r="I77" s="153">
        <v>0</v>
      </c>
      <c r="J77" s="159"/>
      <c r="K77" s="160"/>
      <c r="L77" s="161"/>
    </row>
    <row r="78" spans="1:12" x14ac:dyDescent="0.4">
      <c r="A78" s="62">
        <v>0</v>
      </c>
      <c r="B78" s="62" t="b">
        <v>0</v>
      </c>
      <c r="C78" s="63">
        <v>0</v>
      </c>
      <c r="D78" s="75">
        <v>0</v>
      </c>
      <c r="E78" s="157"/>
      <c r="F78" s="418"/>
      <c r="G78" s="151"/>
      <c r="H78" s="158"/>
      <c r="I78" s="153">
        <v>0</v>
      </c>
      <c r="J78" s="159"/>
      <c r="K78" s="160"/>
      <c r="L78" s="161"/>
    </row>
    <row r="79" spans="1:12" x14ac:dyDescent="0.4">
      <c r="A79" s="62">
        <v>0</v>
      </c>
      <c r="B79" s="62" t="b">
        <v>0</v>
      </c>
      <c r="C79" s="63">
        <v>0</v>
      </c>
      <c r="D79" s="75">
        <v>0</v>
      </c>
      <c r="E79" s="157"/>
      <c r="F79" s="418"/>
      <c r="G79" s="151"/>
      <c r="H79" s="158"/>
      <c r="I79" s="153">
        <v>0</v>
      </c>
      <c r="J79" s="159"/>
      <c r="K79" s="160"/>
      <c r="L79" s="161"/>
    </row>
    <row r="80" spans="1:12" x14ac:dyDescent="0.4">
      <c r="A80" s="62">
        <v>0</v>
      </c>
      <c r="B80" s="62" t="b">
        <v>0</v>
      </c>
      <c r="C80" s="63">
        <v>0</v>
      </c>
      <c r="D80" s="75">
        <v>0</v>
      </c>
      <c r="E80" s="157"/>
      <c r="F80" s="418"/>
      <c r="G80" s="151"/>
      <c r="H80" s="158"/>
      <c r="I80" s="153">
        <v>0</v>
      </c>
      <c r="J80" s="159"/>
      <c r="K80" s="160"/>
      <c r="L80" s="161"/>
    </row>
    <row r="81" spans="1:12" x14ac:dyDescent="0.4">
      <c r="A81" s="62">
        <v>0</v>
      </c>
      <c r="B81" s="62" t="b">
        <v>0</v>
      </c>
      <c r="C81" s="63">
        <v>0</v>
      </c>
      <c r="D81" s="75">
        <v>0</v>
      </c>
      <c r="E81" s="157"/>
      <c r="F81" s="418"/>
      <c r="G81" s="151"/>
      <c r="H81" s="158"/>
      <c r="I81" s="153">
        <v>0</v>
      </c>
      <c r="J81" s="159"/>
      <c r="K81" s="160"/>
      <c r="L81" s="161"/>
    </row>
    <row r="82" spans="1:12" x14ac:dyDescent="0.4">
      <c r="A82" s="62">
        <v>0</v>
      </c>
      <c r="B82" s="62" t="b">
        <v>0</v>
      </c>
      <c r="C82" s="63">
        <v>0</v>
      </c>
      <c r="D82" s="75">
        <v>0</v>
      </c>
      <c r="E82" s="157"/>
      <c r="F82" s="418"/>
      <c r="G82" s="151"/>
      <c r="H82" s="158"/>
      <c r="I82" s="153">
        <v>0</v>
      </c>
      <c r="J82" s="159"/>
      <c r="K82" s="160"/>
      <c r="L82" s="161"/>
    </row>
    <row r="83" spans="1:12" x14ac:dyDescent="0.4">
      <c r="A83" s="62">
        <v>0</v>
      </c>
      <c r="B83" s="62" t="b">
        <v>0</v>
      </c>
      <c r="C83" s="63">
        <v>0</v>
      </c>
      <c r="D83" s="75">
        <v>0</v>
      </c>
      <c r="E83" s="157"/>
      <c r="F83" s="418"/>
      <c r="G83" s="151"/>
      <c r="H83" s="158"/>
      <c r="I83" s="153">
        <v>0</v>
      </c>
      <c r="J83" s="159"/>
      <c r="K83" s="160"/>
      <c r="L83" s="161"/>
    </row>
    <row r="84" spans="1:12" x14ac:dyDescent="0.4">
      <c r="A84" s="62">
        <v>0</v>
      </c>
      <c r="B84" s="62" t="b">
        <v>0</v>
      </c>
      <c r="C84" s="63">
        <v>0</v>
      </c>
      <c r="D84" s="75">
        <v>0</v>
      </c>
      <c r="E84" s="157"/>
      <c r="F84" s="418"/>
      <c r="G84" s="151"/>
      <c r="H84" s="158"/>
      <c r="I84" s="153">
        <v>0</v>
      </c>
      <c r="J84" s="159"/>
      <c r="K84" s="160"/>
      <c r="L84" s="161"/>
    </row>
    <row r="85" spans="1:12" x14ac:dyDescent="0.4">
      <c r="A85" s="62">
        <v>0</v>
      </c>
      <c r="B85" s="62" t="b">
        <v>0</v>
      </c>
      <c r="C85" s="63">
        <v>0</v>
      </c>
      <c r="D85" s="75">
        <v>0</v>
      </c>
      <c r="E85" s="157"/>
      <c r="F85" s="418"/>
      <c r="G85" s="151"/>
      <c r="H85" s="158"/>
      <c r="I85" s="153">
        <v>0</v>
      </c>
      <c r="J85" s="159"/>
      <c r="K85" s="160"/>
      <c r="L85" s="161"/>
    </row>
    <row r="86" spans="1:12" x14ac:dyDescent="0.4">
      <c r="A86" s="62">
        <v>0</v>
      </c>
      <c r="B86" s="62" t="b">
        <v>0</v>
      </c>
      <c r="C86" s="63">
        <v>0</v>
      </c>
      <c r="D86" s="75">
        <v>0</v>
      </c>
      <c r="E86" s="157"/>
      <c r="F86" s="418"/>
      <c r="G86" s="151"/>
      <c r="H86" s="158"/>
      <c r="I86" s="153">
        <v>0</v>
      </c>
      <c r="J86" s="159"/>
      <c r="K86" s="160"/>
      <c r="L86" s="161"/>
    </row>
    <row r="87" spans="1:12" x14ac:dyDescent="0.4">
      <c r="A87" s="62">
        <v>0</v>
      </c>
      <c r="B87" s="62" t="b">
        <v>0</v>
      </c>
      <c r="C87" s="63">
        <v>0</v>
      </c>
      <c r="D87" s="75">
        <v>0</v>
      </c>
      <c r="E87" s="157"/>
      <c r="F87" s="418"/>
      <c r="G87" s="151"/>
      <c r="H87" s="158"/>
      <c r="I87" s="153">
        <v>0</v>
      </c>
      <c r="J87" s="159"/>
      <c r="K87" s="160"/>
      <c r="L87" s="161"/>
    </row>
    <row r="88" spans="1:12" x14ac:dyDescent="0.4">
      <c r="A88" s="62">
        <v>0</v>
      </c>
      <c r="B88" s="62" t="b">
        <v>0</v>
      </c>
      <c r="C88" s="63">
        <v>0</v>
      </c>
      <c r="D88" s="75">
        <v>0</v>
      </c>
      <c r="E88" s="157"/>
      <c r="F88" s="418"/>
      <c r="G88" s="151"/>
      <c r="H88" s="158"/>
      <c r="I88" s="153">
        <v>0</v>
      </c>
      <c r="J88" s="159"/>
      <c r="K88" s="160"/>
      <c r="L88" s="161"/>
    </row>
    <row r="89" spans="1:12" x14ac:dyDescent="0.4">
      <c r="A89" s="62">
        <v>0</v>
      </c>
      <c r="B89" s="62" t="b">
        <v>0</v>
      </c>
      <c r="C89" s="63">
        <v>0</v>
      </c>
      <c r="D89" s="75">
        <v>0</v>
      </c>
      <c r="E89" s="157"/>
      <c r="F89" s="418"/>
      <c r="G89" s="151"/>
      <c r="H89" s="158"/>
      <c r="I89" s="153">
        <v>0</v>
      </c>
      <c r="J89" s="159"/>
      <c r="K89" s="160"/>
      <c r="L89" s="161"/>
    </row>
    <row r="90" spans="1:12" x14ac:dyDescent="0.4">
      <c r="A90" s="62">
        <v>0</v>
      </c>
      <c r="B90" s="62" t="b">
        <v>0</v>
      </c>
      <c r="C90" s="63">
        <v>0</v>
      </c>
      <c r="D90" s="75">
        <v>0</v>
      </c>
      <c r="E90" s="157"/>
      <c r="F90" s="418"/>
      <c r="G90" s="151"/>
      <c r="H90" s="158"/>
      <c r="I90" s="153">
        <v>0</v>
      </c>
      <c r="J90" s="159"/>
      <c r="K90" s="160"/>
      <c r="L90" s="161"/>
    </row>
    <row r="91" spans="1:12" x14ac:dyDescent="0.4">
      <c r="A91" s="62">
        <v>0</v>
      </c>
      <c r="B91" s="62" t="b">
        <v>0</v>
      </c>
      <c r="C91" s="63">
        <v>0</v>
      </c>
      <c r="D91" s="75">
        <v>0</v>
      </c>
      <c r="E91" s="157"/>
      <c r="F91" s="418"/>
      <c r="G91" s="151"/>
      <c r="H91" s="158"/>
      <c r="I91" s="153">
        <v>0</v>
      </c>
      <c r="J91" s="159"/>
      <c r="K91" s="160"/>
      <c r="L91" s="161"/>
    </row>
    <row r="92" spans="1:12" x14ac:dyDescent="0.4">
      <c r="A92" s="62">
        <v>0</v>
      </c>
      <c r="B92" s="62" t="b">
        <v>0</v>
      </c>
      <c r="C92" s="63">
        <v>0</v>
      </c>
      <c r="D92" s="75">
        <v>0</v>
      </c>
      <c r="E92" s="157"/>
      <c r="F92" s="418"/>
      <c r="G92" s="151"/>
      <c r="H92" s="158"/>
      <c r="I92" s="153">
        <v>0</v>
      </c>
      <c r="J92" s="159"/>
      <c r="K92" s="160"/>
      <c r="L92" s="161"/>
    </row>
    <row r="93" spans="1:12" x14ac:dyDescent="0.4">
      <c r="A93" s="62">
        <v>0</v>
      </c>
      <c r="B93" s="62" t="b">
        <v>0</v>
      </c>
      <c r="C93" s="63">
        <v>0</v>
      </c>
      <c r="D93" s="75">
        <v>0</v>
      </c>
      <c r="E93" s="157"/>
      <c r="F93" s="418"/>
      <c r="G93" s="151"/>
      <c r="H93" s="158"/>
      <c r="I93" s="153">
        <v>0</v>
      </c>
      <c r="J93" s="159"/>
      <c r="K93" s="160"/>
      <c r="L93" s="161"/>
    </row>
    <row r="94" spans="1:12" x14ac:dyDescent="0.4">
      <c r="A94" s="62">
        <v>0</v>
      </c>
      <c r="B94" s="62" t="b">
        <v>0</v>
      </c>
      <c r="C94" s="63">
        <v>0</v>
      </c>
      <c r="D94" s="75">
        <v>0</v>
      </c>
      <c r="E94" s="157"/>
      <c r="F94" s="418"/>
      <c r="G94" s="151"/>
      <c r="H94" s="158"/>
      <c r="I94" s="153">
        <v>0</v>
      </c>
      <c r="J94" s="159"/>
      <c r="K94" s="160"/>
      <c r="L94" s="161"/>
    </row>
    <row r="95" spans="1:12" x14ac:dyDescent="0.4">
      <c r="A95" s="62">
        <v>0</v>
      </c>
      <c r="B95" s="62" t="b">
        <v>0</v>
      </c>
      <c r="C95" s="63">
        <v>0</v>
      </c>
      <c r="D95" s="75">
        <v>0</v>
      </c>
      <c r="E95" s="157"/>
      <c r="F95" s="418"/>
      <c r="G95" s="151"/>
      <c r="H95" s="158"/>
      <c r="I95" s="153">
        <v>0</v>
      </c>
      <c r="J95" s="159"/>
      <c r="K95" s="160"/>
      <c r="L95" s="161"/>
    </row>
    <row r="96" spans="1:12" x14ac:dyDescent="0.4">
      <c r="A96" s="62">
        <v>0</v>
      </c>
      <c r="B96" s="62" t="b">
        <v>0</v>
      </c>
      <c r="C96" s="63">
        <v>0</v>
      </c>
      <c r="D96" s="75">
        <v>0</v>
      </c>
      <c r="E96" s="157"/>
      <c r="F96" s="418"/>
      <c r="G96" s="151"/>
      <c r="H96" s="158"/>
      <c r="I96" s="153">
        <v>0</v>
      </c>
      <c r="J96" s="159"/>
      <c r="K96" s="160"/>
      <c r="L96" s="161"/>
    </row>
    <row r="97" spans="1:12" x14ac:dyDescent="0.4">
      <c r="A97" s="62">
        <v>0</v>
      </c>
      <c r="B97" s="62" t="b">
        <v>0</v>
      </c>
      <c r="C97" s="63">
        <v>0</v>
      </c>
      <c r="D97" s="75">
        <v>0</v>
      </c>
      <c r="E97" s="157"/>
      <c r="F97" s="418"/>
      <c r="G97" s="151"/>
      <c r="H97" s="158"/>
      <c r="I97" s="153">
        <v>0</v>
      </c>
      <c r="J97" s="159"/>
      <c r="K97" s="160"/>
      <c r="L97" s="161"/>
    </row>
    <row r="98" spans="1:12" x14ac:dyDescent="0.4">
      <c r="A98" s="62">
        <v>0</v>
      </c>
      <c r="B98" s="62" t="b">
        <v>0</v>
      </c>
      <c r="C98" s="63">
        <v>0</v>
      </c>
      <c r="D98" s="75">
        <v>0</v>
      </c>
      <c r="E98" s="157"/>
      <c r="F98" s="418"/>
      <c r="G98" s="151"/>
      <c r="H98" s="158"/>
      <c r="I98" s="153">
        <v>0</v>
      </c>
      <c r="J98" s="159"/>
      <c r="K98" s="160"/>
      <c r="L98" s="161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39" customFormat="1" ht="17" customHeight="1" x14ac:dyDescent="0.4">
      <c r="A1" s="239" t="str">
        <f ca="1">日記簿!E1</f>
        <v/>
      </c>
      <c r="C1" s="248"/>
      <c r="D1" s="264"/>
      <c r="E1" s="242"/>
      <c r="F1" s="242"/>
      <c r="H1" s="251"/>
      <c r="I1" s="251"/>
    </row>
    <row r="2" spans="1:9" s="142" customFormat="1" ht="25" x14ac:dyDescent="0.4">
      <c r="A2" s="145" t="s">
        <v>201</v>
      </c>
      <c r="C2" s="284" t="s">
        <v>102</v>
      </c>
      <c r="D2" s="146" t="s">
        <v>365</v>
      </c>
      <c r="E2" s="143"/>
      <c r="F2" s="143"/>
      <c r="H2" s="144"/>
      <c r="I2" s="144"/>
    </row>
    <row r="3" spans="1:9" ht="18" x14ac:dyDescent="0.4">
      <c r="A3" s="146" t="s">
        <v>103</v>
      </c>
      <c r="D3" s="110" t="s">
        <v>22</v>
      </c>
      <c r="F3" s="120" t="s">
        <v>77</v>
      </c>
    </row>
    <row r="4" spans="1:9" ht="26.5" customHeight="1" x14ac:dyDescent="0.4">
      <c r="A4" s="181" t="s">
        <v>104</v>
      </c>
    </row>
    <row r="5" spans="1:9" x14ac:dyDescent="0.4">
      <c r="A5" s="181" t="s">
        <v>82</v>
      </c>
    </row>
    <row r="6" spans="1:9" x14ac:dyDescent="0.4">
      <c r="B6" s="224" t="s">
        <v>83</v>
      </c>
    </row>
    <row r="7" spans="1:9" x14ac:dyDescent="0.4">
      <c r="B7" s="224" t="s">
        <v>88</v>
      </c>
    </row>
    <row r="8" spans="1:9" x14ac:dyDescent="0.4">
      <c r="A8" s="58" t="s">
        <v>48</v>
      </c>
    </row>
    <row r="9" spans="1:9" x14ac:dyDescent="0.4">
      <c r="A9" s="181" t="s">
        <v>89</v>
      </c>
    </row>
    <row r="10" spans="1:9" x14ac:dyDescent="0.4">
      <c r="A10" s="58" t="s">
        <v>52</v>
      </c>
    </row>
    <row r="11" spans="1:9" x14ac:dyDescent="0.4">
      <c r="A11" s="58" t="s">
        <v>68</v>
      </c>
    </row>
    <row r="12" spans="1:9" x14ac:dyDescent="0.4">
      <c r="A12" s="58" t="s">
        <v>49</v>
      </c>
    </row>
    <row r="13" spans="1:9" x14ac:dyDescent="0.4">
      <c r="A13" s="181" t="s">
        <v>90</v>
      </c>
    </row>
    <row r="14" spans="1:9" x14ac:dyDescent="0.4">
      <c r="A14" s="4" t="s">
        <v>69</v>
      </c>
    </row>
    <row r="15" spans="1:9" ht="26.5" customHeight="1" x14ac:dyDescent="0.4">
      <c r="A15" s="28" t="s">
        <v>200</v>
      </c>
    </row>
    <row r="16" spans="1:9" ht="19.5" customHeight="1" x14ac:dyDescent="0.4">
      <c r="A16" s="4" t="s">
        <v>287</v>
      </c>
    </row>
    <row r="17" spans="1:5" ht="18.5" customHeight="1" x14ac:dyDescent="0.4">
      <c r="A17" s="4" t="s">
        <v>91</v>
      </c>
    </row>
    <row r="18" spans="1:5" x14ac:dyDescent="0.4">
      <c r="A18" s="4"/>
      <c r="B18" s="224" t="s">
        <v>84</v>
      </c>
    </row>
    <row r="19" spans="1:5" x14ac:dyDescent="0.4">
      <c r="A19" s="4"/>
      <c r="B19" s="31" t="s">
        <v>85</v>
      </c>
    </row>
    <row r="20" spans="1:5" x14ac:dyDescent="0.4">
      <c r="A20" s="4"/>
      <c r="B20" s="224" t="s">
        <v>290</v>
      </c>
    </row>
    <row r="21" spans="1:5" x14ac:dyDescent="0.4">
      <c r="A21" s="4"/>
      <c r="B21" s="61" t="s">
        <v>288</v>
      </c>
      <c r="D21" s="111" t="s">
        <v>289</v>
      </c>
      <c r="E21" s="60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224" t="s">
        <v>291</v>
      </c>
    </row>
    <row r="31" spans="1:5" ht="24" customHeight="1" x14ac:dyDescent="0.4">
      <c r="A31" s="28" t="s">
        <v>20</v>
      </c>
    </row>
    <row r="32" spans="1:5" x14ac:dyDescent="0.4">
      <c r="B32" s="224" t="s">
        <v>92</v>
      </c>
    </row>
    <row r="33" spans="1:5" x14ac:dyDescent="0.4">
      <c r="B33" s="54" t="s">
        <v>45</v>
      </c>
    </row>
    <row r="34" spans="1:5" x14ac:dyDescent="0.4">
      <c r="A34" s="60"/>
      <c r="B34" s="58" t="s">
        <v>46</v>
      </c>
    </row>
    <row r="35" spans="1:5" ht="21.75" customHeight="1" x14ac:dyDescent="0.4">
      <c r="A35" s="28" t="s">
        <v>19</v>
      </c>
    </row>
    <row r="36" spans="1:5" x14ac:dyDescent="0.4">
      <c r="B36" s="54" t="s">
        <v>47</v>
      </c>
    </row>
    <row r="37" spans="1:5" x14ac:dyDescent="0.4">
      <c r="B37" s="224" t="s">
        <v>93</v>
      </c>
    </row>
    <row r="38" spans="1:5" ht="24" customHeight="1" x14ac:dyDescent="0.4">
      <c r="A38" s="28" t="s">
        <v>23</v>
      </c>
    </row>
    <row r="39" spans="1:5" x14ac:dyDescent="0.4">
      <c r="A39" s="28"/>
      <c r="B39" s="225" t="s">
        <v>94</v>
      </c>
    </row>
    <row r="40" spans="1:5" x14ac:dyDescent="0.4">
      <c r="A40" s="4"/>
      <c r="B40" s="224" t="s">
        <v>290</v>
      </c>
    </row>
    <row r="41" spans="1:5" ht="21" customHeight="1" x14ac:dyDescent="0.4">
      <c r="B41" s="61" t="s">
        <v>292</v>
      </c>
      <c r="D41" s="111" t="s">
        <v>293</v>
      </c>
      <c r="E41" s="60"/>
    </row>
    <row r="42" spans="1:5" x14ac:dyDescent="0.4">
      <c r="B42" s="61"/>
      <c r="E42" s="111"/>
    </row>
    <row r="43" spans="1:5" x14ac:dyDescent="0.4">
      <c r="B43" s="61"/>
      <c r="E43" s="111"/>
    </row>
    <row r="49" spans="1:2" x14ac:dyDescent="0.4">
      <c r="A49" s="4"/>
      <c r="B49" s="224" t="s">
        <v>291</v>
      </c>
    </row>
    <row r="50" spans="1:2" ht="27" customHeight="1" x14ac:dyDescent="0.4">
      <c r="A50" s="28" t="s">
        <v>86</v>
      </c>
    </row>
    <row r="51" spans="1:2" x14ac:dyDescent="0.4">
      <c r="B51" s="54" t="s">
        <v>67</v>
      </c>
    </row>
    <row r="52" spans="1:2" ht="23.25" customHeight="1" x14ac:dyDescent="0.4">
      <c r="A52" s="28" t="s">
        <v>18</v>
      </c>
    </row>
    <row r="53" spans="1:2" x14ac:dyDescent="0.4">
      <c r="A53" s="28"/>
      <c r="B53" s="224" t="s">
        <v>87</v>
      </c>
    </row>
    <row r="54" spans="1:2" x14ac:dyDescent="0.4">
      <c r="B54" s="54" t="s">
        <v>66</v>
      </c>
    </row>
    <row r="55" spans="1:2" ht="23.25" customHeight="1" x14ac:dyDescent="0.4">
      <c r="A55" s="28" t="s">
        <v>44</v>
      </c>
      <c r="B55" s="31"/>
    </row>
    <row r="56" spans="1:2" x14ac:dyDescent="0.4">
      <c r="B56" s="54" t="s">
        <v>28</v>
      </c>
    </row>
    <row r="57" spans="1:2" ht="21.75" customHeight="1" x14ac:dyDescent="0.4">
      <c r="B57" s="31" t="s">
        <v>50</v>
      </c>
    </row>
    <row r="58" spans="1:2" x14ac:dyDescent="0.4">
      <c r="B58" s="115" t="s">
        <v>51</v>
      </c>
    </row>
    <row r="59" spans="1:2" x14ac:dyDescent="0.4">
      <c r="B59" s="115" t="s">
        <v>27</v>
      </c>
    </row>
    <row r="60" spans="1:2" x14ac:dyDescent="0.4">
      <c r="B60" s="116" t="s">
        <v>29</v>
      </c>
    </row>
    <row r="61" spans="1:2" x14ac:dyDescent="0.4">
      <c r="B61" s="116" t="s">
        <v>30</v>
      </c>
    </row>
    <row r="62" spans="1:2" x14ac:dyDescent="0.4">
      <c r="B62" s="116" t="s">
        <v>31</v>
      </c>
    </row>
    <row r="63" spans="1:2" x14ac:dyDescent="0.4">
      <c r="B63" s="116" t="s">
        <v>32</v>
      </c>
    </row>
    <row r="64" spans="1:2" x14ac:dyDescent="0.4">
      <c r="B64" s="116" t="s">
        <v>33</v>
      </c>
    </row>
    <row r="65" spans="2:2" x14ac:dyDescent="0.4">
      <c r="B65" s="116" t="s">
        <v>34</v>
      </c>
    </row>
    <row r="66" spans="2:2" x14ac:dyDescent="0.4">
      <c r="B66" s="116" t="s">
        <v>35</v>
      </c>
    </row>
    <row r="67" spans="2:2" x14ac:dyDescent="0.4">
      <c r="B67" s="116" t="s">
        <v>36</v>
      </c>
    </row>
    <row r="68" spans="2:2" ht="21" customHeight="1" x14ac:dyDescent="0.4">
      <c r="B68" s="31" t="s">
        <v>43</v>
      </c>
    </row>
    <row r="69" spans="2:2" x14ac:dyDescent="0.4">
      <c r="B69" s="117" t="s">
        <v>53</v>
      </c>
    </row>
    <row r="70" spans="2:2" x14ac:dyDescent="0.4">
      <c r="B70" s="116" t="s">
        <v>37</v>
      </c>
    </row>
    <row r="71" spans="2:2" x14ac:dyDescent="0.4">
      <c r="B71" s="116" t="s">
        <v>38</v>
      </c>
    </row>
    <row r="72" spans="2:2" x14ac:dyDescent="0.4">
      <c r="B72" s="116" t="s">
        <v>39</v>
      </c>
    </row>
    <row r="73" spans="2:2" x14ac:dyDescent="0.4">
      <c r="B73" s="116" t="s">
        <v>40</v>
      </c>
    </row>
    <row r="74" spans="2:2" x14ac:dyDescent="0.4">
      <c r="B74" s="116" t="s">
        <v>41</v>
      </c>
    </row>
    <row r="75" spans="2:2" x14ac:dyDescent="0.4">
      <c r="B75" s="116" t="s">
        <v>42</v>
      </c>
    </row>
    <row r="76" spans="2:2" x14ac:dyDescent="0.4">
      <c r="B76" s="116" t="s">
        <v>36</v>
      </c>
    </row>
    <row r="77" spans="2:2" x14ac:dyDescent="0.4">
      <c r="B77" s="61" t="s">
        <v>55</v>
      </c>
    </row>
    <row r="78" spans="2:2" x14ac:dyDescent="0.4">
      <c r="B78" s="54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44</vt:i4>
      </vt:variant>
    </vt:vector>
  </HeadingPairs>
  <TitlesOfParts>
    <vt:vector size="58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列印傳票!Print_Area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2019-07-11T09:28:25Z</cp:lastPrinted>
  <dcterms:created xsi:type="dcterms:W3CDTF">2008-09-18T01:38:13Z</dcterms:created>
  <dcterms:modified xsi:type="dcterms:W3CDTF">2019-08-06T04:03:19Z</dcterms:modified>
</cp:coreProperties>
</file>